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3.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24226"/>
  <mc:AlternateContent xmlns:mc="http://schemas.openxmlformats.org/markup-compatibility/2006">
    <mc:Choice Requires="x15">
      <x15ac:absPath xmlns:x15ac="http://schemas.microsoft.com/office/spreadsheetml/2010/11/ac" url="C:\Users\Djibril\Google Drive\MARPIJ (Shared)\201. IBPT - WACC 2018\"/>
    </mc:Choice>
  </mc:AlternateContent>
  <xr:revisionPtr revIDLastSave="0" documentId="13_ncr:1_{BC0C1DEC-F26E-46F3-B114-C2BD550DB88A}" xr6:coauthVersionLast="43" xr6:coauthVersionMax="43" xr10:uidLastSave="{00000000-0000-0000-0000-000000000000}"/>
  <bookViews>
    <workbookView xWindow="-108" yWindow="-108" windowWidth="23256" windowHeight="12576" tabRatio="637" xr2:uid="{00000000-000D-0000-FFFF-FFFF00000000}"/>
  </bookViews>
  <sheets>
    <sheet name="WACC2 Results" sheetId="68" r:id="rId1"/>
    <sheet name="Peers Rankings" sheetId="69" r:id="rId2"/>
    <sheet name="Ouputs" sheetId="67" r:id="rId3"/>
    <sheet name="Segments " sheetId="63" r:id="rId4"/>
    <sheet name="Ratings" sheetId="66" r:id="rId5"/>
    <sheet name="Clean data, inputs, calc." sheetId="65" r:id="rId6"/>
    <sheet name="(2018 Bloom Raw Data)" sheetId="60" r:id="rId7"/>
    <sheet name="(2018 Bloom Raw Data Live)" sheetId="59" state="hidden" r:id="rId8"/>
  </sheets>
  <definedNames>
    <definedName name="Blp_Fields" localSheetId="7">#REF!</definedName>
    <definedName name="Blp_Fields" localSheetId="5">#REF!</definedName>
    <definedName name="Blp_Fields" localSheetId="3">#REF!</definedName>
    <definedName name="Blp_Fields">#REF!</definedName>
    <definedName name="BLPB_Facteurs_de_dette" localSheetId="7">#REF!</definedName>
    <definedName name="BLPB_Facteurs_de_dette" localSheetId="5">#REF!</definedName>
    <definedName name="BLPB_Facteurs_de_dette" localSheetId="3">#REF!</definedName>
    <definedName name="BLPB_Facteurs_de_dette">#REF!</definedName>
    <definedName name="BLPB_Valeur_Entrep_VE" localSheetId="7">#REF!</definedName>
    <definedName name="BLPB_Valeur_Entrep_VE" localSheetId="5">#REF!</definedName>
    <definedName name="BLPB_Valeur_Entrep_VE" localSheetId="3">#REF!</definedName>
    <definedName name="BLPB_Valeur_Entrep_VE">#REF!</definedName>
    <definedName name="HTML_CodePage" hidden="1">1252</definedName>
    <definedName name="HTML_Control" hidden="1">{"'Sheet1'!$A$1:$O$40"}</definedName>
    <definedName name="HTML_Description" hidden="1">""</definedName>
    <definedName name="HTML_Email" hidden="1">""</definedName>
    <definedName name="HTML_Header" hidden="1">"Sheet1"</definedName>
    <definedName name="HTML_LastUpdate" hidden="1">"2/5/99"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HD:HomePageStuff:pc:datasets:implprem.html"</definedName>
    <definedName name="HTML_Title" hidden="1">"S&amp;P Implied Equity Premiums"</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"RiskPremiumUS"</definedName>
    <definedName name="HTML1_4" hidden="1">"Implied Risk Premiums for US"</definedName>
    <definedName name="HTML1_5" hidden="1">""</definedName>
    <definedName name="HTML1_6" hidden="1">-4146</definedName>
    <definedName name="HTML1_7" hidden="1">-4146</definedName>
    <definedName name="HTML1_8" hidden="1">"3/19/97"</definedName>
    <definedName name="HTML1_9" hidden="1">"Aswath Damodaran"</definedName>
    <definedName name="HTMLCount" hidden="1">1</definedName>
    <definedName name="RESULTS___ANALYSES" localSheetId="7">#REF!</definedName>
    <definedName name="RESULTS___ANALYSES" localSheetId="5">#REF!</definedName>
    <definedName name="RESULTS___ANALYSES" localSheetId="3">#REF!</definedName>
    <definedName name="RESULTS___ANALYSES">#REF!</definedName>
    <definedName name="SpreadsheetBuilder_1" localSheetId="5" hidden="1">#REF!</definedName>
    <definedName name="SpreadsheetBuilder_1" localSheetId="3" hidden="1">#REF!</definedName>
    <definedName name="SpreadsheetBuilder_1" hidden="1">#REF!</definedName>
  </definedNames>
  <calcPr calcId="181029"/>
</workbook>
</file>

<file path=xl/calcChain.xml><?xml version="1.0" encoding="utf-8"?>
<calcChain xmlns="http://schemas.openxmlformats.org/spreadsheetml/2006/main">
  <c r="AS40" i="65" l="1"/>
  <c r="AS39" i="65"/>
  <c r="AS38" i="65"/>
  <c r="AS19" i="65"/>
  <c r="AS20" i="65"/>
  <c r="AS21" i="65"/>
  <c r="AS22" i="65"/>
  <c r="AS23" i="65"/>
  <c r="AS24" i="65"/>
  <c r="AS25" i="65"/>
  <c r="AS26" i="65"/>
  <c r="AS27" i="65"/>
  <c r="AS28" i="65"/>
  <c r="AS29" i="65"/>
  <c r="AS30" i="65"/>
  <c r="AS31" i="65"/>
  <c r="AS32" i="65"/>
  <c r="AS33" i="65"/>
  <c r="AS34" i="65"/>
  <c r="AS35" i="65"/>
  <c r="AS36" i="65"/>
  <c r="AS37" i="65"/>
  <c r="AS18" i="65"/>
  <c r="AQ8" i="65"/>
  <c r="CB7" i="68" l="1"/>
  <c r="CB22" i="68" l="1"/>
  <c r="CB16" i="68"/>
  <c r="Y7" i="60" l="1"/>
  <c r="Y5" i="60"/>
  <c r="Y6" i="60"/>
  <c r="BB132" i="63" l="1"/>
  <c r="J131" i="63" s="1"/>
  <c r="BK132" i="63"/>
  <c r="K131" i="63" s="1"/>
  <c r="H131" i="63" l="1"/>
  <c r="AJ132" i="63"/>
  <c r="AS132" i="63"/>
  <c r="I131" i="63" s="1"/>
  <c r="AY115" i="63" l="1"/>
  <c r="AS114" i="63" s="1"/>
  <c r="BH115" i="63"/>
  <c r="BC114" i="63" s="1"/>
  <c r="BQ115" i="63"/>
  <c r="BG114" i="63" l="1"/>
  <c r="BA114" i="63"/>
  <c r="AR114" i="63"/>
  <c r="BB114" i="63"/>
  <c r="BF114" i="63"/>
  <c r="BE114" i="63"/>
  <c r="AT114" i="63"/>
  <c r="AU114" i="63"/>
  <c r="BD114" i="63"/>
  <c r="BJ114" i="63"/>
  <c r="K113" i="63" s="1"/>
  <c r="BK114" i="63"/>
  <c r="BL114" i="63"/>
  <c r="AU111" i="63"/>
  <c r="AL111" i="63"/>
  <c r="AP111" i="63" s="1"/>
  <c r="AJ110" i="63" s="1"/>
  <c r="AV111" i="63"/>
  <c r="AM111" i="63"/>
  <c r="BH111" i="63"/>
  <c r="BB110" i="63" s="1"/>
  <c r="BQ111" i="63"/>
  <c r="BM110" i="63" s="1"/>
  <c r="AP103" i="63"/>
  <c r="AJ102" i="63" s="1"/>
  <c r="AY103" i="63"/>
  <c r="AR102" i="63" s="1"/>
  <c r="BH103" i="63"/>
  <c r="BA102" i="63" s="1"/>
  <c r="BQ103" i="63"/>
  <c r="BM102" i="63" s="1"/>
  <c r="K102" i="63" s="1"/>
  <c r="AP18" i="63"/>
  <c r="AL17" i="63" s="1"/>
  <c r="AY18" i="63"/>
  <c r="AU17" i="63" s="1"/>
  <c r="BH18" i="63"/>
  <c r="BC17" i="63" s="1"/>
  <c r="BQ18" i="63"/>
  <c r="BJ17" i="63" s="1"/>
  <c r="BH14" i="63"/>
  <c r="AJ75" i="63"/>
  <c r="AL75" i="63"/>
  <c r="AS75" i="63"/>
  <c r="BM17" i="63" l="1"/>
  <c r="AS102" i="63"/>
  <c r="AT102" i="63"/>
  <c r="BL17" i="63"/>
  <c r="BK17" i="63"/>
  <c r="K16" i="63" s="1"/>
  <c r="J9" i="65" s="1"/>
  <c r="M9" i="65" s="1"/>
  <c r="AU102" i="63"/>
  <c r="I102" i="63" s="1"/>
  <c r="I101" i="63" s="1"/>
  <c r="J113" i="63"/>
  <c r="BH114" i="63"/>
  <c r="AY111" i="63"/>
  <c r="AT110" i="63" s="1"/>
  <c r="AO110" i="63"/>
  <c r="AN110" i="63"/>
  <c r="AM110" i="63"/>
  <c r="AL110" i="63"/>
  <c r="AI110" i="63"/>
  <c r="H109" i="63" s="1"/>
  <c r="G32" i="65" s="1"/>
  <c r="AK110" i="63"/>
  <c r="BE110" i="63"/>
  <c r="BA110" i="63"/>
  <c r="BG110" i="63"/>
  <c r="BF110" i="63"/>
  <c r="BD110" i="63"/>
  <c r="BC110" i="63"/>
  <c r="BL110" i="63"/>
  <c r="BP110" i="63"/>
  <c r="BO110" i="63"/>
  <c r="BN110" i="63"/>
  <c r="BJ110" i="63"/>
  <c r="BK110" i="63"/>
  <c r="AI102" i="63"/>
  <c r="AL102" i="63"/>
  <c r="H102" i="63" s="1"/>
  <c r="AK102" i="63"/>
  <c r="BD102" i="63"/>
  <c r="J102" i="63" s="1"/>
  <c r="J101" i="63" s="1"/>
  <c r="BC102" i="63"/>
  <c r="BB102" i="63"/>
  <c r="BJ102" i="63"/>
  <c r="K101" i="63" s="1"/>
  <c r="BL102" i="63"/>
  <c r="BK102" i="63"/>
  <c r="AJ17" i="63"/>
  <c r="AK17" i="63"/>
  <c r="AI17" i="63"/>
  <c r="AT17" i="63"/>
  <c r="AS17" i="63"/>
  <c r="AR17" i="63"/>
  <c r="BD17" i="63"/>
  <c r="BB17" i="63"/>
  <c r="BA17" i="63"/>
  <c r="J16" i="63" s="1"/>
  <c r="I9" i="65" s="1"/>
  <c r="BB75" i="63"/>
  <c r="BK75" i="63"/>
  <c r="I16" i="63" l="1"/>
  <c r="H9" i="65" s="1"/>
  <c r="L9" i="65" s="1"/>
  <c r="H101" i="63"/>
  <c r="K109" i="63"/>
  <c r="J32" i="65" s="1"/>
  <c r="AW110" i="63"/>
  <c r="AV110" i="63"/>
  <c r="AR110" i="63"/>
  <c r="AX110" i="63"/>
  <c r="AS110" i="63"/>
  <c r="AU110" i="63"/>
  <c r="J109" i="63"/>
  <c r="I32" i="65" s="1"/>
  <c r="H16" i="63"/>
  <c r="G9" i="65" s="1"/>
  <c r="AP129" i="63"/>
  <c r="AP128" i="63"/>
  <c r="AP125" i="63"/>
  <c r="AP124" i="63"/>
  <c r="AP121" i="63"/>
  <c r="AP120" i="63"/>
  <c r="AP115" i="63"/>
  <c r="AP114" i="63"/>
  <c r="AP107" i="63"/>
  <c r="AP106" i="63"/>
  <c r="AP99" i="63"/>
  <c r="AP98" i="63"/>
  <c r="AP95" i="63"/>
  <c r="AP94" i="63"/>
  <c r="AP91" i="63"/>
  <c r="AP90" i="63"/>
  <c r="AP87" i="63"/>
  <c r="AP86" i="63"/>
  <c r="AP83" i="63"/>
  <c r="AP82" i="63"/>
  <c r="AP79" i="63"/>
  <c r="AP78" i="63"/>
  <c r="AP75" i="63"/>
  <c r="AP71" i="63"/>
  <c r="AP70" i="63"/>
  <c r="AP67" i="63"/>
  <c r="AP66" i="63"/>
  <c r="AP63" i="63"/>
  <c r="AP61" i="63"/>
  <c r="AP58" i="63"/>
  <c r="AP57" i="63"/>
  <c r="AP54" i="63"/>
  <c r="AP53" i="63"/>
  <c r="AP50" i="63"/>
  <c r="AP49" i="63"/>
  <c r="AP46" i="63"/>
  <c r="AP45" i="63"/>
  <c r="AP42" i="63"/>
  <c r="AP41" i="63"/>
  <c r="AP38" i="63"/>
  <c r="AP37" i="63"/>
  <c r="AP33" i="63"/>
  <c r="AP30" i="63"/>
  <c r="AP29" i="63"/>
  <c r="AP26" i="63"/>
  <c r="AP25" i="63"/>
  <c r="AP22" i="63"/>
  <c r="AP21" i="63"/>
  <c r="AP17" i="63"/>
  <c r="AP14" i="63"/>
  <c r="AP13" i="63"/>
  <c r="AP10" i="63"/>
  <c r="AP9" i="63"/>
  <c r="AP6" i="63"/>
  <c r="AP5" i="63"/>
  <c r="BH129" i="63"/>
  <c r="BH128" i="63"/>
  <c r="BH125" i="63"/>
  <c r="BH124" i="63"/>
  <c r="BH121" i="63"/>
  <c r="BH120" i="63"/>
  <c r="BH107" i="63"/>
  <c r="BH106" i="63"/>
  <c r="BH99" i="63"/>
  <c r="BH98" i="63"/>
  <c r="BH95" i="63"/>
  <c r="BH94" i="63"/>
  <c r="BH91" i="63"/>
  <c r="BH90" i="63"/>
  <c r="BH87" i="63"/>
  <c r="BH86" i="63"/>
  <c r="BH83" i="63"/>
  <c r="BH82" i="63"/>
  <c r="BH79" i="63"/>
  <c r="BH78" i="63"/>
  <c r="BH75" i="63"/>
  <c r="BH71" i="63"/>
  <c r="BH70" i="63"/>
  <c r="BH67" i="63"/>
  <c r="BH66" i="63"/>
  <c r="BH63" i="63"/>
  <c r="BH61" i="63"/>
  <c r="BH58" i="63"/>
  <c r="BH57" i="63"/>
  <c r="BH54" i="63"/>
  <c r="BH53" i="63"/>
  <c r="BH50" i="63"/>
  <c r="BH49" i="63"/>
  <c r="BH46" i="63"/>
  <c r="BH45" i="63"/>
  <c r="BH42" i="63"/>
  <c r="BH41" i="63"/>
  <c r="BH38" i="63"/>
  <c r="BH37" i="63"/>
  <c r="BH33" i="63"/>
  <c r="BH30" i="63"/>
  <c r="BH29" i="63"/>
  <c r="BH26" i="63"/>
  <c r="BH25" i="63"/>
  <c r="BH22" i="63"/>
  <c r="BH21" i="63"/>
  <c r="BH10" i="63"/>
  <c r="BH9" i="63"/>
  <c r="BH6" i="63"/>
  <c r="BH5" i="63"/>
  <c r="AY30" i="63"/>
  <c r="AY29" i="63"/>
  <c r="AY25" i="63"/>
  <c r="AY21" i="63"/>
  <c r="AY13" i="63"/>
  <c r="AY9" i="63"/>
  <c r="AY5" i="63"/>
  <c r="I109" i="63" l="1"/>
  <c r="H32" i="65" s="1"/>
  <c r="AI74" i="63"/>
  <c r="AK74" i="63"/>
  <c r="AM74" i="63"/>
  <c r="AJ74" i="63"/>
  <c r="AO74" i="63"/>
  <c r="AN74" i="63"/>
  <c r="AL74" i="63"/>
  <c r="H73" i="63" l="1"/>
  <c r="AY75" i="63" l="1"/>
  <c r="AV74" i="63" s="1"/>
  <c r="BG74" i="63"/>
  <c r="BQ6" i="63"/>
  <c r="BQ10" i="63"/>
  <c r="BQ14" i="63"/>
  <c r="BQ26" i="63"/>
  <c r="BQ54" i="63"/>
  <c r="BQ58" i="63"/>
  <c r="BQ67" i="63"/>
  <c r="BQ75" i="63"/>
  <c r="BL74" i="63" s="1"/>
  <c r="BK74" i="63" l="1"/>
  <c r="BO74" i="63"/>
  <c r="BM74" i="63"/>
  <c r="BP74" i="63"/>
  <c r="BN74" i="63"/>
  <c r="AU74" i="63"/>
  <c r="AX74" i="63"/>
  <c r="AS74" i="63"/>
  <c r="AT74" i="63"/>
  <c r="AW74" i="63"/>
  <c r="AR74" i="63"/>
  <c r="AP74" i="63"/>
  <c r="BJ74" i="63"/>
  <c r="BB74" i="63"/>
  <c r="BC74" i="63"/>
  <c r="BD74" i="63"/>
  <c r="BE74" i="63"/>
  <c r="BF74" i="63"/>
  <c r="BA74" i="63"/>
  <c r="BH74" i="63" l="1"/>
  <c r="K73" i="63"/>
  <c r="J23" i="65" s="1"/>
  <c r="I73" i="63"/>
  <c r="H23" i="65" s="1"/>
  <c r="AY74" i="63"/>
  <c r="J73" i="63"/>
  <c r="I23" i="65" s="1"/>
  <c r="H65" i="63"/>
  <c r="J65" i="63"/>
  <c r="BL66" i="63"/>
  <c r="BK66" i="63"/>
  <c r="K65" i="63" s="1"/>
  <c r="BJ66" i="63"/>
  <c r="BL57" i="63"/>
  <c r="K57" i="63" s="1"/>
  <c r="BK57" i="63"/>
  <c r="BJ57" i="63"/>
  <c r="K56" i="63" l="1"/>
  <c r="BK53" i="63"/>
  <c r="BL53" i="63"/>
  <c r="K53" i="63" s="1"/>
  <c r="K52" i="63" s="1"/>
  <c r="BJ53" i="63"/>
  <c r="BJ38" i="63"/>
  <c r="BQ38" i="63" s="1"/>
  <c r="BK37" i="63" s="1"/>
  <c r="BK25" i="63"/>
  <c r="BJ25" i="63"/>
  <c r="BM26" i="63"/>
  <c r="BM25" i="63" s="1"/>
  <c r="K25" i="63" s="1"/>
  <c r="K24" i="63" s="1"/>
  <c r="BL13" i="63"/>
  <c r="K13" i="63" s="1"/>
  <c r="BK13" i="63"/>
  <c r="BJ13" i="63"/>
  <c r="I13" i="63"/>
  <c r="H13" i="63"/>
  <c r="G13" i="63"/>
  <c r="BK9" i="63"/>
  <c r="BL9" i="63"/>
  <c r="BM9" i="63"/>
  <c r="K9" i="63" s="1"/>
  <c r="BN9" i="63"/>
  <c r="BJ9" i="63"/>
  <c r="BM5" i="63"/>
  <c r="M2" i="65"/>
  <c r="G2" i="68" s="1"/>
  <c r="BM1" i="63"/>
  <c r="K12" i="63" l="1"/>
  <c r="BJ37" i="63"/>
  <c r="K36" i="63" s="1"/>
  <c r="K8" i="63"/>
  <c r="BN5" i="63"/>
  <c r="BL5" i="63"/>
  <c r="BK5" i="63"/>
  <c r="K5" i="63" s="1"/>
  <c r="BJ5" i="63"/>
  <c r="K4" i="63" l="1"/>
  <c r="X11" i="60" l="1"/>
  <c r="M155" i="69" l="1"/>
  <c r="I125" i="69"/>
  <c r="S154" i="69" s="1"/>
  <c r="H150" i="69"/>
  <c r="I150" i="69" s="1"/>
  <c r="H131" i="69"/>
  <c r="I131" i="69" s="1"/>
  <c r="H129" i="69"/>
  <c r="I129" i="69" s="1"/>
  <c r="H125" i="69"/>
  <c r="R125" i="69" s="1"/>
  <c r="O154" i="69"/>
  <c r="T154" i="69"/>
  <c r="O155" i="69"/>
  <c r="P155" i="69"/>
  <c r="Q155" i="69"/>
  <c r="R155" i="69"/>
  <c r="S155" i="69"/>
  <c r="T155" i="69"/>
  <c r="N155" i="69"/>
  <c r="N154" i="69"/>
  <c r="O125" i="69"/>
  <c r="T125" i="69"/>
  <c r="O126" i="69"/>
  <c r="P126" i="69"/>
  <c r="Q126" i="69"/>
  <c r="R126" i="69"/>
  <c r="S126" i="69"/>
  <c r="T126" i="69"/>
  <c r="N125" i="69"/>
  <c r="N126" i="69"/>
  <c r="S125" i="69" l="1"/>
  <c r="R154" i="69"/>
  <c r="G125" i="69"/>
  <c r="F125" i="69"/>
  <c r="Q154" i="69" l="1"/>
  <c r="Q125" i="69"/>
  <c r="P154" i="69"/>
  <c r="P125" i="69"/>
  <c r="F15" i="60"/>
  <c r="F14" i="60"/>
  <c r="H15" i="60"/>
  <c r="H14" i="60"/>
  <c r="DA11" i="65"/>
  <c r="DB11" i="65"/>
  <c r="DC11" i="65"/>
  <c r="DD11" i="65"/>
  <c r="DE11" i="65"/>
  <c r="DF11" i="65"/>
  <c r="DG34" i="65"/>
  <c r="AI5" i="65"/>
  <c r="AI6" i="65"/>
  <c r="AI7" i="65"/>
  <c r="AI9" i="65"/>
  <c r="AI10" i="65"/>
  <c r="AI11" i="65"/>
  <c r="AI12" i="65"/>
  <c r="AI13" i="65"/>
  <c r="AI14" i="65"/>
  <c r="AI15" i="65"/>
  <c r="AI16" i="65"/>
  <c r="AI17" i="65"/>
  <c r="AI18" i="65"/>
  <c r="AI19" i="65"/>
  <c r="AI20" i="65"/>
  <c r="AI21" i="65"/>
  <c r="AI22" i="65"/>
  <c r="AI23" i="65"/>
  <c r="AI24" i="65"/>
  <c r="AI25" i="65"/>
  <c r="AI26" i="65"/>
  <c r="AI27" i="65"/>
  <c r="AI28" i="65"/>
  <c r="AI29" i="65"/>
  <c r="AI30" i="65"/>
  <c r="AI31" i="65"/>
  <c r="AI32" i="65"/>
  <c r="AI33" i="65"/>
  <c r="AI34" i="65"/>
  <c r="AI35" i="65"/>
  <c r="AI36" i="65"/>
  <c r="AI37" i="65"/>
  <c r="P34" i="65"/>
  <c r="Q34" i="65"/>
  <c r="R34" i="65"/>
  <c r="S34" i="65"/>
  <c r="T34" i="65"/>
  <c r="U34" i="65"/>
  <c r="V34" i="65"/>
  <c r="W34" i="65"/>
  <c r="X34" i="65"/>
  <c r="Y34" i="65"/>
  <c r="Z34" i="65"/>
  <c r="AA34" i="65"/>
  <c r="AB34" i="65"/>
  <c r="AC34" i="65"/>
  <c r="AD34" i="65"/>
  <c r="AE34" i="65"/>
  <c r="AF34" i="65"/>
  <c r="AG34" i="65"/>
  <c r="AH34" i="65"/>
  <c r="P35" i="65"/>
  <c r="Q35" i="65"/>
  <c r="R35" i="65"/>
  <c r="S35" i="65"/>
  <c r="T35" i="65"/>
  <c r="U35" i="65"/>
  <c r="V35" i="65"/>
  <c r="W35" i="65"/>
  <c r="X35" i="65"/>
  <c r="Y35" i="65"/>
  <c r="Z35" i="65"/>
  <c r="AA35" i="65"/>
  <c r="AB35" i="65"/>
  <c r="AC35" i="65"/>
  <c r="AD35" i="65"/>
  <c r="AE35" i="65"/>
  <c r="AF35" i="65"/>
  <c r="AG35" i="65"/>
  <c r="AH35" i="65"/>
  <c r="P36" i="65"/>
  <c r="Q36" i="65"/>
  <c r="R36" i="65"/>
  <c r="S36" i="65"/>
  <c r="T36" i="65"/>
  <c r="U36" i="65"/>
  <c r="V36" i="65"/>
  <c r="W36" i="65"/>
  <c r="X36" i="65"/>
  <c r="Y36" i="65"/>
  <c r="Z36" i="65"/>
  <c r="AA36" i="65"/>
  <c r="AB36" i="65"/>
  <c r="AC36" i="65"/>
  <c r="AD36" i="65"/>
  <c r="AE36" i="65"/>
  <c r="AF36" i="65"/>
  <c r="AG36" i="65"/>
  <c r="AH36" i="65"/>
  <c r="P37" i="65"/>
  <c r="Q37" i="65"/>
  <c r="R37" i="65"/>
  <c r="S37" i="65"/>
  <c r="T37" i="65"/>
  <c r="U37" i="65"/>
  <c r="V37" i="65"/>
  <c r="W37" i="65"/>
  <c r="X37" i="65"/>
  <c r="Y37" i="65"/>
  <c r="Z37" i="65"/>
  <c r="AA37" i="65"/>
  <c r="AB37" i="65"/>
  <c r="AC37" i="65"/>
  <c r="AD37" i="65"/>
  <c r="AE37" i="65"/>
  <c r="AF37" i="65"/>
  <c r="AG37" i="65"/>
  <c r="AH37" i="65"/>
  <c r="O35" i="65"/>
  <c r="O36" i="65"/>
  <c r="O37" i="65"/>
  <c r="T33" i="65"/>
  <c r="U33" i="65"/>
  <c r="V33" i="65"/>
  <c r="W33" i="65"/>
  <c r="X33" i="65"/>
  <c r="Y33" i="65"/>
  <c r="Z33" i="65"/>
  <c r="AA33" i="65"/>
  <c r="AB33" i="65"/>
  <c r="AC33" i="65"/>
  <c r="AD33" i="65"/>
  <c r="AE33" i="65"/>
  <c r="AF33" i="65"/>
  <c r="AG33" i="65"/>
  <c r="AH33" i="65"/>
  <c r="S33" i="65"/>
  <c r="I33" i="60"/>
  <c r="X34" i="60"/>
  <c r="W37" i="60"/>
  <c r="W36" i="60"/>
  <c r="W35" i="60"/>
  <c r="U37" i="60"/>
  <c r="U36" i="60"/>
  <c r="U35" i="60"/>
  <c r="S37" i="60"/>
  <c r="S36" i="60"/>
  <c r="S35" i="60"/>
  <c r="Q37" i="60"/>
  <c r="Q36" i="60"/>
  <c r="Q35" i="60"/>
  <c r="O37" i="60"/>
  <c r="O36" i="60"/>
  <c r="O35" i="60"/>
  <c r="M37" i="60"/>
  <c r="M36" i="60"/>
  <c r="M35" i="60"/>
  <c r="K37" i="60"/>
  <c r="K36" i="60"/>
  <c r="K35" i="60"/>
  <c r="I37" i="60"/>
  <c r="I36" i="60"/>
  <c r="I35" i="60"/>
  <c r="G37" i="60"/>
  <c r="G36" i="60"/>
  <c r="G35" i="60"/>
  <c r="P23" i="65"/>
  <c r="Q23" i="65"/>
  <c r="R23" i="65"/>
  <c r="S23" i="65"/>
  <c r="T23" i="65"/>
  <c r="U23" i="65"/>
  <c r="V23" i="65"/>
  <c r="W23" i="65"/>
  <c r="X23" i="65"/>
  <c r="Y23" i="65"/>
  <c r="Z23" i="65"/>
  <c r="AA23" i="65"/>
  <c r="AB23" i="65"/>
  <c r="AC23" i="65"/>
  <c r="AD23" i="65"/>
  <c r="AE23" i="65"/>
  <c r="AF23" i="65"/>
  <c r="AG23" i="65"/>
  <c r="AH23" i="65"/>
  <c r="O23" i="65"/>
  <c r="M26" i="60"/>
  <c r="P22" i="65"/>
  <c r="Q22" i="65"/>
  <c r="R22" i="65"/>
  <c r="S22" i="65"/>
  <c r="T22" i="65"/>
  <c r="U22" i="65"/>
  <c r="V22" i="65"/>
  <c r="W22" i="65"/>
  <c r="X22" i="65"/>
  <c r="Y22" i="65"/>
  <c r="Z22" i="65"/>
  <c r="AA22" i="65"/>
  <c r="AB22" i="65"/>
  <c r="AC22" i="65"/>
  <c r="AD22" i="65"/>
  <c r="AE22" i="65"/>
  <c r="AF22" i="65"/>
  <c r="AG22" i="65"/>
  <c r="AH22" i="65"/>
  <c r="O22" i="65"/>
  <c r="X22" i="60"/>
  <c r="AH13" i="65"/>
  <c r="AH14" i="65"/>
  <c r="AH15" i="65"/>
  <c r="AH16" i="65"/>
  <c r="AH17" i="65"/>
  <c r="AH18" i="65"/>
  <c r="AH19" i="65"/>
  <c r="AH20" i="65"/>
  <c r="AH21" i="65"/>
  <c r="U16" i="60"/>
  <c r="Q16" i="60"/>
  <c r="AA16" i="65" s="1"/>
  <c r="P13" i="65"/>
  <c r="Q13" i="65"/>
  <c r="R13" i="65"/>
  <c r="S13" i="65"/>
  <c r="T13" i="65"/>
  <c r="U13" i="65"/>
  <c r="V13" i="65"/>
  <c r="W13" i="65"/>
  <c r="X13" i="65"/>
  <c r="Y13" i="65"/>
  <c r="Z13" i="65"/>
  <c r="AA13" i="65"/>
  <c r="AB13" i="65"/>
  <c r="AC13" i="65"/>
  <c r="AD13" i="65"/>
  <c r="AE13" i="65"/>
  <c r="AF13" i="65"/>
  <c r="AG13" i="65"/>
  <c r="P14" i="65"/>
  <c r="Q14" i="65"/>
  <c r="R14" i="65"/>
  <c r="S14" i="65"/>
  <c r="T14" i="65"/>
  <c r="U14" i="65"/>
  <c r="V14" i="65"/>
  <c r="W14" i="65"/>
  <c r="X14" i="65"/>
  <c r="Y14" i="65"/>
  <c r="Z14" i="65"/>
  <c r="AA14" i="65"/>
  <c r="AB14" i="65"/>
  <c r="AC14" i="65"/>
  <c r="AD14" i="65"/>
  <c r="AE14" i="65"/>
  <c r="AF14" i="65"/>
  <c r="AG14" i="65"/>
  <c r="P15" i="65"/>
  <c r="Q15" i="65"/>
  <c r="R15" i="65"/>
  <c r="S15" i="65"/>
  <c r="T15" i="65"/>
  <c r="U15" i="65"/>
  <c r="V15" i="65"/>
  <c r="W15" i="65"/>
  <c r="X15" i="65"/>
  <c r="Y15" i="65"/>
  <c r="Z15" i="65"/>
  <c r="AA15" i="65"/>
  <c r="AB15" i="65"/>
  <c r="AC15" i="65"/>
  <c r="AD15" i="65"/>
  <c r="AE15" i="65"/>
  <c r="AF15" i="65"/>
  <c r="AG15" i="65"/>
  <c r="P16" i="65"/>
  <c r="Q16" i="65"/>
  <c r="R16" i="65"/>
  <c r="S16" i="65"/>
  <c r="T16" i="65"/>
  <c r="U16" i="65"/>
  <c r="V16" i="65"/>
  <c r="W16" i="65"/>
  <c r="X16" i="65"/>
  <c r="Y16" i="65"/>
  <c r="Z16" i="65"/>
  <c r="AB16" i="65"/>
  <c r="AC16" i="65"/>
  <c r="AD16" i="65"/>
  <c r="AE16" i="65"/>
  <c r="AF16" i="65"/>
  <c r="AG16" i="65"/>
  <c r="P17" i="65"/>
  <c r="Q17" i="65"/>
  <c r="R17" i="65"/>
  <c r="S17" i="65"/>
  <c r="T17" i="65"/>
  <c r="U17" i="65"/>
  <c r="V17" i="65"/>
  <c r="W17" i="65"/>
  <c r="X17" i="65"/>
  <c r="Y17" i="65"/>
  <c r="Z17" i="65"/>
  <c r="AA17" i="65"/>
  <c r="AB17" i="65"/>
  <c r="AC17" i="65"/>
  <c r="AD17" i="65"/>
  <c r="AE17" i="65"/>
  <c r="AF17" i="65"/>
  <c r="AG17" i="65"/>
  <c r="P18" i="65"/>
  <c r="Q18" i="65"/>
  <c r="R18" i="65"/>
  <c r="S18" i="65"/>
  <c r="T18" i="65"/>
  <c r="U18" i="65"/>
  <c r="V18" i="65"/>
  <c r="W18" i="65"/>
  <c r="X18" i="65"/>
  <c r="Y18" i="65"/>
  <c r="Z18" i="65"/>
  <c r="AA18" i="65"/>
  <c r="AB18" i="65"/>
  <c r="AC18" i="65"/>
  <c r="AD18" i="65"/>
  <c r="AE18" i="65"/>
  <c r="AF18" i="65"/>
  <c r="AG18" i="65"/>
  <c r="P19" i="65"/>
  <c r="Q19" i="65"/>
  <c r="R19" i="65"/>
  <c r="S19" i="65"/>
  <c r="T19" i="65"/>
  <c r="U19" i="65"/>
  <c r="V19" i="65"/>
  <c r="W19" i="65"/>
  <c r="X19" i="65"/>
  <c r="Y19" i="65"/>
  <c r="Z19" i="65"/>
  <c r="AA19" i="65"/>
  <c r="AB19" i="65"/>
  <c r="AC19" i="65"/>
  <c r="AD19" i="65"/>
  <c r="AE19" i="65"/>
  <c r="AF19" i="65"/>
  <c r="AG19" i="65"/>
  <c r="P20" i="65"/>
  <c r="Q20" i="65"/>
  <c r="R20" i="65"/>
  <c r="S20" i="65"/>
  <c r="T20" i="65"/>
  <c r="U20" i="65"/>
  <c r="V20" i="65"/>
  <c r="W20" i="65"/>
  <c r="X20" i="65"/>
  <c r="Y20" i="65"/>
  <c r="Z20" i="65"/>
  <c r="AA20" i="65"/>
  <c r="AB20" i="65"/>
  <c r="AC20" i="65"/>
  <c r="AD20" i="65"/>
  <c r="AE20" i="65"/>
  <c r="AF20" i="65"/>
  <c r="AG20" i="65"/>
  <c r="P21" i="65"/>
  <c r="Q21" i="65"/>
  <c r="R21" i="65"/>
  <c r="S21" i="65"/>
  <c r="T21" i="65"/>
  <c r="U21" i="65"/>
  <c r="V21" i="65"/>
  <c r="W21" i="65"/>
  <c r="X21" i="65"/>
  <c r="Y21" i="65"/>
  <c r="Z21" i="65"/>
  <c r="AA21" i="65"/>
  <c r="AB21" i="65"/>
  <c r="AC21" i="65"/>
  <c r="AD21" i="65"/>
  <c r="AE21" i="65"/>
  <c r="AF21" i="65"/>
  <c r="AG21" i="65"/>
  <c r="O14" i="65"/>
  <c r="O15" i="65"/>
  <c r="O16" i="65"/>
  <c r="O17" i="65"/>
  <c r="O18" i="65"/>
  <c r="O19" i="65"/>
  <c r="O20" i="65"/>
  <c r="O21" i="65"/>
  <c r="X15" i="60"/>
  <c r="X14" i="60"/>
  <c r="V15" i="60"/>
  <c r="V14" i="60"/>
  <c r="T15" i="60"/>
  <c r="T14" i="60"/>
  <c r="R15" i="60"/>
  <c r="R14" i="60"/>
  <c r="P15" i="60"/>
  <c r="P14" i="60"/>
  <c r="N15" i="60"/>
  <c r="N14" i="60"/>
  <c r="L15" i="60"/>
  <c r="L14" i="60"/>
  <c r="J15" i="60"/>
  <c r="J14" i="60"/>
  <c r="AB12" i="65"/>
  <c r="AC12" i="65"/>
  <c r="AD12" i="65"/>
  <c r="AE12" i="65"/>
  <c r="AF12" i="65"/>
  <c r="AG12" i="65"/>
  <c r="AH12" i="65"/>
  <c r="AA12" i="65"/>
  <c r="P11" i="65"/>
  <c r="Q11" i="65"/>
  <c r="R11" i="65"/>
  <c r="S11" i="65"/>
  <c r="T11" i="65"/>
  <c r="U11" i="65"/>
  <c r="V11" i="65"/>
  <c r="W11" i="65"/>
  <c r="X11" i="65"/>
  <c r="Y11" i="65"/>
  <c r="Z11" i="65"/>
  <c r="AA11" i="65"/>
  <c r="AB11" i="65"/>
  <c r="AC11" i="65"/>
  <c r="AD11" i="65"/>
  <c r="AE11" i="65"/>
  <c r="AF11" i="65"/>
  <c r="AG11" i="65"/>
  <c r="AH11" i="65"/>
  <c r="P10" i="65"/>
  <c r="Q10" i="65"/>
  <c r="R10" i="65"/>
  <c r="S10" i="65"/>
  <c r="T10" i="65"/>
  <c r="U10" i="65"/>
  <c r="V10" i="65"/>
  <c r="W10" i="65"/>
  <c r="X10" i="65"/>
  <c r="Y10" i="65"/>
  <c r="Z10" i="65"/>
  <c r="AA10" i="65"/>
  <c r="AB10" i="65"/>
  <c r="AC10" i="65"/>
  <c r="AD10" i="65"/>
  <c r="AE10" i="65"/>
  <c r="AF10" i="65"/>
  <c r="AG10" i="65"/>
  <c r="AH10" i="65"/>
  <c r="X10" i="60"/>
  <c r="O6" i="65"/>
  <c r="P6" i="65"/>
  <c r="Q6" i="65"/>
  <c r="R6" i="65"/>
  <c r="S6" i="65"/>
  <c r="T6" i="65"/>
  <c r="U6" i="65"/>
  <c r="V6" i="65"/>
  <c r="W6" i="65"/>
  <c r="X6" i="65"/>
  <c r="Y6" i="65"/>
  <c r="Z6" i="65"/>
  <c r="AA6" i="65"/>
  <c r="AB6" i="65"/>
  <c r="AC6" i="65"/>
  <c r="AD6" i="65"/>
  <c r="AE6" i="65"/>
  <c r="AH49" i="65" s="1"/>
  <c r="AF6" i="65"/>
  <c r="AG6" i="65"/>
  <c r="AH6" i="65"/>
  <c r="O7" i="65"/>
  <c r="P7" i="65"/>
  <c r="Q7" i="65"/>
  <c r="R7" i="65"/>
  <c r="S7" i="65"/>
  <c r="T7" i="65"/>
  <c r="U7" i="65"/>
  <c r="V7" i="65"/>
  <c r="W7" i="65"/>
  <c r="X7" i="65"/>
  <c r="Y7" i="65"/>
  <c r="Z7" i="65"/>
  <c r="AA7" i="65"/>
  <c r="AB7" i="65"/>
  <c r="AC7" i="65"/>
  <c r="AD7" i="65"/>
  <c r="AE7" i="65"/>
  <c r="AH50" i="65" s="1"/>
  <c r="AF7" i="65"/>
  <c r="AG7" i="65"/>
  <c r="AH7" i="65"/>
  <c r="P5" i="65"/>
  <c r="Q5" i="65"/>
  <c r="R5" i="65"/>
  <c r="S5" i="65"/>
  <c r="T5" i="65"/>
  <c r="U5" i="65"/>
  <c r="V5" i="65"/>
  <c r="W5" i="65"/>
  <c r="X5" i="65"/>
  <c r="Y5" i="65"/>
  <c r="Z5" i="65"/>
  <c r="AA5" i="65"/>
  <c r="AB5" i="65"/>
  <c r="AC5" i="65"/>
  <c r="AD5" i="65"/>
  <c r="AE5" i="65"/>
  <c r="AH51" i="65" s="1"/>
  <c r="AF5" i="65"/>
  <c r="AG5" i="65"/>
  <c r="AH5" i="65"/>
  <c r="X5" i="60"/>
  <c r="V5" i="60"/>
  <c r="T5" i="60"/>
  <c r="R5" i="60"/>
  <c r="P5" i="60"/>
  <c r="N5" i="60"/>
  <c r="L5" i="60"/>
  <c r="J5" i="60"/>
  <c r="H5" i="60"/>
  <c r="F5" i="60"/>
  <c r="CR23" i="60" l="1"/>
  <c r="AI51" i="65"/>
  <c r="AM5" i="65"/>
  <c r="CR15" i="60"/>
  <c r="AI50" i="65"/>
  <c r="AM7" i="65"/>
  <c r="AI49" i="65"/>
  <c r="AM6" i="65"/>
  <c r="CR5" i="60"/>
  <c r="AE46" i="65"/>
  <c r="AE44" i="65" s="1"/>
  <c r="AI46" i="65"/>
  <c r="AK46" i="65" s="1"/>
  <c r="AE45" i="65"/>
  <c r="CR14" i="60"/>
  <c r="CY2" i="68"/>
  <c r="DS2" i="68" s="1"/>
  <c r="CY3" i="68"/>
  <c r="CJ2" i="68"/>
  <c r="DD2" i="68" s="1"/>
  <c r="CK2" i="68"/>
  <c r="DE2" i="68" s="1"/>
  <c r="CL2" i="68"/>
  <c r="DF2" i="68" s="1"/>
  <c r="CM2" i="68"/>
  <c r="DG2" i="68" s="1"/>
  <c r="CN2" i="68"/>
  <c r="DH2" i="68" s="1"/>
  <c r="CO2" i="68"/>
  <c r="DI2" i="68" s="1"/>
  <c r="CP2" i="68"/>
  <c r="DJ2" i="68" s="1"/>
  <c r="CQ2" i="68"/>
  <c r="DK2" i="68" s="1"/>
  <c r="CR2" i="68"/>
  <c r="DL2" i="68" s="1"/>
  <c r="CS2" i="68"/>
  <c r="DM2" i="68" s="1"/>
  <c r="CT2" i="68"/>
  <c r="DN2" i="68" s="1"/>
  <c r="CU2" i="68"/>
  <c r="DO2" i="68" s="1"/>
  <c r="CV2" i="68"/>
  <c r="DP2" i="68" s="1"/>
  <c r="CW2" i="68"/>
  <c r="DQ2" i="68" s="1"/>
  <c r="CX2" i="68"/>
  <c r="DR2" i="68" s="1"/>
  <c r="DV2" i="68" s="1"/>
  <c r="CJ3" i="68"/>
  <c r="CK3" i="68"/>
  <c r="CL3" i="68"/>
  <c r="CM3" i="68"/>
  <c r="CN3" i="68"/>
  <c r="CO3" i="68"/>
  <c r="CP3" i="68"/>
  <c r="CQ3" i="68"/>
  <c r="CR3" i="68"/>
  <c r="CS3" i="68"/>
  <c r="CT3" i="68"/>
  <c r="CU3" i="68"/>
  <c r="CV3" i="68"/>
  <c r="CW3" i="68"/>
  <c r="CX3" i="68"/>
  <c r="CI3" i="68"/>
  <c r="CI2" i="68"/>
  <c r="DC2" i="68" s="1"/>
  <c r="BZ2" i="68"/>
  <c r="BY2" i="68"/>
  <c r="IH8" i="65"/>
  <c r="IH16" i="65"/>
  <c r="IH2" i="65"/>
  <c r="FQ2" i="65"/>
  <c r="AD2" i="68" s="1"/>
  <c r="HM40" i="65"/>
  <c r="BU2" i="68" s="1"/>
  <c r="BW2" i="68" s="1"/>
  <c r="AL2" i="65"/>
  <c r="S2" i="68" s="1"/>
  <c r="BT2" i="68"/>
  <c r="BV2" i="68" s="1"/>
  <c r="HM46" i="65"/>
  <c r="HM54" i="65"/>
  <c r="HL41" i="65"/>
  <c r="BT3" i="68" s="1"/>
  <c r="IG3" i="65"/>
  <c r="IH3" i="65" s="1"/>
  <c r="BZ3" i="68" s="1"/>
  <c r="BO2" i="68"/>
  <c r="BP2" i="68"/>
  <c r="BO3" i="68"/>
  <c r="BP3" i="68"/>
  <c r="BN3" i="68"/>
  <c r="BN2" i="68"/>
  <c r="FQ8" i="65"/>
  <c r="FQ12" i="65"/>
  <c r="FQ16" i="65"/>
  <c r="AC2" i="68"/>
  <c r="FP3" i="65"/>
  <c r="FQ3" i="65" s="1"/>
  <c r="AD3" i="68" s="1"/>
  <c r="AL3" i="65"/>
  <c r="S3" i="68" s="1"/>
  <c r="R3" i="68"/>
  <c r="R2" i="68"/>
  <c r="M3" i="65"/>
  <c r="G3" i="68" s="1"/>
  <c r="M4" i="65"/>
  <c r="M12" i="65"/>
  <c r="M16" i="65"/>
  <c r="M17" i="65"/>
  <c r="M20" i="65"/>
  <c r="M27" i="65"/>
  <c r="M36" i="65"/>
  <c r="D7" i="67"/>
  <c r="F3" i="68"/>
  <c r="F2" i="68"/>
  <c r="DU2" i="68" s="1"/>
  <c r="AL12" i="65"/>
  <c r="AQ12" i="65" s="1"/>
  <c r="F20" i="68"/>
  <c r="S87" i="69" s="1"/>
  <c r="J26" i="65"/>
  <c r="M26" i="65" s="1"/>
  <c r="G20" i="68" s="1"/>
  <c r="F8" i="68"/>
  <c r="S74" i="69" s="1"/>
  <c r="G8" i="68"/>
  <c r="AE43" i="65" l="1"/>
  <c r="AC3" i="68"/>
  <c r="AI43" i="65"/>
  <c r="BY3" i="68"/>
  <c r="HM41" i="65"/>
  <c r="BU3" i="68" s="1"/>
  <c r="AI44" i="65"/>
  <c r="AK44" i="65" s="1"/>
  <c r="AI45" i="65"/>
  <c r="AK45" i="65" s="1"/>
  <c r="ER2" i="68"/>
  <c r="B86" i="67"/>
  <c r="B81" i="67"/>
  <c r="C7" i="67"/>
  <c r="EM2" i="68"/>
  <c r="EE2" i="68"/>
  <c r="EN2" i="68"/>
  <c r="EF2" i="68"/>
  <c r="EL2" i="68"/>
  <c r="ED2" i="68"/>
  <c r="EK2" i="68"/>
  <c r="EC2" i="68"/>
  <c r="EJ2" i="68"/>
  <c r="EB2" i="68"/>
  <c r="EI2" i="68"/>
  <c r="EA2" i="68"/>
  <c r="EH2" i="68"/>
  <c r="EO2" i="68"/>
  <c r="ES2" i="68" s="1"/>
  <c r="DZ2" i="68"/>
  <c r="EG2" i="68"/>
  <c r="EP2" i="68"/>
  <c r="IW16" i="65"/>
  <c r="IX6" i="65"/>
  <c r="IY6" i="65"/>
  <c r="IZ6" i="65"/>
  <c r="JA6" i="65"/>
  <c r="IX7" i="65"/>
  <c r="IY7" i="65"/>
  <c r="IZ7" i="65"/>
  <c r="JA7" i="65"/>
  <c r="IX8" i="65"/>
  <c r="IY8" i="65"/>
  <c r="IZ8" i="65"/>
  <c r="JA8" i="65"/>
  <c r="IX9" i="65"/>
  <c r="IY9" i="65"/>
  <c r="IZ9" i="65"/>
  <c r="JA9" i="65"/>
  <c r="IX10" i="65"/>
  <c r="IY10" i="65"/>
  <c r="IZ10" i="65"/>
  <c r="JA10" i="65"/>
  <c r="IX11" i="65"/>
  <c r="IY11" i="65"/>
  <c r="IZ11" i="65"/>
  <c r="JA11" i="65"/>
  <c r="IX12" i="65"/>
  <c r="IY12" i="65"/>
  <c r="IZ12" i="65"/>
  <c r="JA12" i="65"/>
  <c r="IX13" i="65"/>
  <c r="IY13" i="65"/>
  <c r="IZ13" i="65"/>
  <c r="JA13" i="65"/>
  <c r="IY14" i="65"/>
  <c r="IX14" i="65" s="1"/>
  <c r="IZ14" i="65"/>
  <c r="JA14" i="65"/>
  <c r="IY15" i="65"/>
  <c r="IX15" i="65" s="1"/>
  <c r="IZ15" i="65"/>
  <c r="JA15" i="65"/>
  <c r="IX16" i="65"/>
  <c r="IY16" i="65"/>
  <c r="IZ16" i="65"/>
  <c r="JA16" i="65"/>
  <c r="IX17" i="65"/>
  <c r="IY17" i="65"/>
  <c r="IZ17" i="65"/>
  <c r="JA17" i="65"/>
  <c r="IX18" i="65"/>
  <c r="IY18" i="65"/>
  <c r="IZ18" i="65"/>
  <c r="JA18" i="65"/>
  <c r="IX19" i="65"/>
  <c r="IY19" i="65"/>
  <c r="IZ19" i="65"/>
  <c r="JA19" i="65"/>
  <c r="IX20" i="65"/>
  <c r="IY20" i="65"/>
  <c r="IZ20" i="65"/>
  <c r="JA20" i="65"/>
  <c r="IX21" i="65"/>
  <c r="IY21" i="65"/>
  <c r="IZ21" i="65"/>
  <c r="JA21" i="65"/>
  <c r="IX22" i="65"/>
  <c r="IY22" i="65"/>
  <c r="IZ22" i="65"/>
  <c r="JA22" i="65"/>
  <c r="IX23" i="65"/>
  <c r="IY23" i="65"/>
  <c r="IZ23" i="65"/>
  <c r="JA23" i="65"/>
  <c r="IX24" i="65"/>
  <c r="IY24" i="65"/>
  <c r="IZ24" i="65"/>
  <c r="JA24" i="65"/>
  <c r="IX25" i="65"/>
  <c r="IY25" i="65"/>
  <c r="IZ25" i="65"/>
  <c r="JA25" i="65"/>
  <c r="IX26" i="65"/>
  <c r="IY26" i="65"/>
  <c r="IZ26" i="65"/>
  <c r="JA26" i="65"/>
  <c r="IX27" i="65"/>
  <c r="IY27" i="65"/>
  <c r="IZ27" i="65"/>
  <c r="JA27" i="65"/>
  <c r="IX28" i="65"/>
  <c r="IY28" i="65"/>
  <c r="IZ28" i="65"/>
  <c r="JA28" i="65"/>
  <c r="IX29" i="65"/>
  <c r="IY29" i="65"/>
  <c r="IZ29" i="65"/>
  <c r="JA29" i="65"/>
  <c r="IX30" i="65"/>
  <c r="IY30" i="65"/>
  <c r="IZ30" i="65"/>
  <c r="JA30" i="65"/>
  <c r="IX31" i="65"/>
  <c r="IY31" i="65"/>
  <c r="IZ31" i="65"/>
  <c r="JA31" i="65"/>
  <c r="IX32" i="65"/>
  <c r="IY32" i="65"/>
  <c r="IZ32" i="65"/>
  <c r="JA32" i="65"/>
  <c r="IX33" i="65"/>
  <c r="IY33" i="65"/>
  <c r="IZ33" i="65"/>
  <c r="JA33" i="65"/>
  <c r="IX34" i="65"/>
  <c r="IY34" i="65"/>
  <c r="IZ34" i="65"/>
  <c r="JA34" i="65"/>
  <c r="IX35" i="65"/>
  <c r="IY35" i="65"/>
  <c r="IZ35" i="65"/>
  <c r="JA35" i="65"/>
  <c r="IX36" i="65"/>
  <c r="IY36" i="65"/>
  <c r="IZ36" i="65"/>
  <c r="JA36" i="65"/>
  <c r="IX37" i="65"/>
  <c r="IY37" i="65"/>
  <c r="IZ37" i="65"/>
  <c r="JA37" i="65"/>
  <c r="IY5" i="65"/>
  <c r="JA5" i="65"/>
  <c r="IW35" i="65"/>
  <c r="IW36" i="65"/>
  <c r="IW37" i="65"/>
  <c r="HJ6" i="65"/>
  <c r="HJ7" i="65"/>
  <c r="HJ8" i="65"/>
  <c r="HJ9" i="65"/>
  <c r="HJ10" i="65"/>
  <c r="HJ11" i="65"/>
  <c r="HJ12" i="65"/>
  <c r="HJ13" i="65"/>
  <c r="HJ14" i="65"/>
  <c r="HJ15" i="65"/>
  <c r="HJ16" i="65"/>
  <c r="HJ17" i="65"/>
  <c r="HJ18" i="65"/>
  <c r="HJ19" i="65"/>
  <c r="HJ20" i="65"/>
  <c r="HJ21" i="65"/>
  <c r="HJ22" i="65"/>
  <c r="HJ23" i="65"/>
  <c r="HJ24" i="65"/>
  <c r="HJ25" i="65"/>
  <c r="HJ26" i="65"/>
  <c r="HJ27" i="65"/>
  <c r="HJ28" i="65"/>
  <c r="HJ29" i="65"/>
  <c r="HJ30" i="65"/>
  <c r="HJ31" i="65"/>
  <c r="HJ32" i="65"/>
  <c r="HJ33" i="65"/>
  <c r="HJ34" i="65"/>
  <c r="HJ35" i="65"/>
  <c r="HJ36" i="65"/>
  <c r="HJ37" i="65"/>
  <c r="HJ5" i="65"/>
  <c r="GP46" i="65"/>
  <c r="AK12" i="65"/>
  <c r="CP34" i="65"/>
  <c r="DH34" i="65" s="1"/>
  <c r="CP33" i="65"/>
  <c r="DH33" i="65" s="1"/>
  <c r="CP32" i="65"/>
  <c r="DH32" i="65" s="1"/>
  <c r="CP31" i="65"/>
  <c r="DH31" i="65" s="1"/>
  <c r="CP30" i="65"/>
  <c r="DH30" i="65" s="1"/>
  <c r="CP29" i="65"/>
  <c r="DH29" i="65" s="1"/>
  <c r="CP28" i="65"/>
  <c r="DH28" i="65" s="1"/>
  <c r="CP27" i="65"/>
  <c r="CP26" i="65"/>
  <c r="DH26" i="65" s="1"/>
  <c r="CP25" i="65"/>
  <c r="DH25" i="65" s="1"/>
  <c r="CP24" i="65"/>
  <c r="DH24" i="65" s="1"/>
  <c r="CP23" i="65"/>
  <c r="DH23" i="65" s="1"/>
  <c r="CP22" i="65"/>
  <c r="DH22" i="65" s="1"/>
  <c r="CP21" i="65"/>
  <c r="DH21" i="65" s="1"/>
  <c r="CP20" i="65"/>
  <c r="DH20" i="65" s="1"/>
  <c r="CP19" i="65"/>
  <c r="DH19" i="65" s="1"/>
  <c r="CP18" i="65"/>
  <c r="DH18" i="65" s="1"/>
  <c r="CP17" i="65"/>
  <c r="DH17" i="65" s="1"/>
  <c r="CP16" i="65"/>
  <c r="CP15" i="65"/>
  <c r="DH15" i="65" s="1"/>
  <c r="CP14" i="65"/>
  <c r="DH14" i="65" s="1"/>
  <c r="CP13" i="65"/>
  <c r="DH13" i="65" s="1"/>
  <c r="CP12" i="65"/>
  <c r="DH12" i="65" s="1"/>
  <c r="CP11" i="65"/>
  <c r="DH11" i="65" s="1"/>
  <c r="CP10" i="65"/>
  <c r="DH10" i="65" s="1"/>
  <c r="CP9" i="65"/>
  <c r="DH9" i="65" s="1"/>
  <c r="CP7" i="65"/>
  <c r="DH7" i="65" s="1"/>
  <c r="CP6" i="65"/>
  <c r="DH6" i="65" s="1"/>
  <c r="CP5" i="65"/>
  <c r="DH5" i="65" s="1"/>
  <c r="ED48" i="65"/>
  <c r="ED54" i="65"/>
  <c r="ED65" i="65"/>
  <c r="EV54" i="65"/>
  <c r="ET14" i="65"/>
  <c r="EU14" i="65" s="1"/>
  <c r="EU21" i="65"/>
  <c r="ET21" i="65"/>
  <c r="EP22" i="65"/>
  <c r="EQ22" i="65"/>
  <c r="ER22" i="65"/>
  <c r="ES22" i="65"/>
  <c r="ET22" i="65"/>
  <c r="EU22" i="65"/>
  <c r="EO22" i="65"/>
  <c r="EN54" i="65"/>
  <c r="EO54" i="65"/>
  <c r="EP54" i="65"/>
  <c r="EQ54" i="65"/>
  <c r="ER54" i="65"/>
  <c r="ES54" i="65"/>
  <c r="ET54" i="65"/>
  <c r="EU54" i="65"/>
  <c r="AK43" i="65" l="1"/>
  <c r="CP65" i="65"/>
  <c r="ED27" i="65" s="1"/>
  <c r="DH27" i="65"/>
  <c r="CP54" i="65"/>
  <c r="ED16" i="65" s="1"/>
  <c r="DH16" i="65"/>
  <c r="IZ5" i="65"/>
  <c r="IX5" i="65"/>
  <c r="CP48" i="65"/>
  <c r="ED10" i="65" s="1"/>
  <c r="EU11" i="65"/>
  <c r="EG23" i="65"/>
  <c r="EH23" i="65"/>
  <c r="EI23" i="65"/>
  <c r="EJ23" i="65"/>
  <c r="EK23" i="65"/>
  <c r="EL23" i="65"/>
  <c r="EM23" i="65"/>
  <c r="EN23" i="65"/>
  <c r="EO23" i="65"/>
  <c r="EP23" i="65"/>
  <c r="EQ23" i="65"/>
  <c r="ER23" i="65"/>
  <c r="ES23" i="65"/>
  <c r="ET23" i="65"/>
  <c r="EU23" i="65"/>
  <c r="EU37" i="65" l="1"/>
  <c r="ES37" i="65"/>
  <c r="EU36" i="65"/>
  <c r="ES36" i="65"/>
  <c r="EU35" i="65"/>
  <c r="ES35" i="65"/>
  <c r="EQ37" i="65"/>
  <c r="EO37" i="65"/>
  <c r="EQ36" i="65"/>
  <c r="EO36" i="65"/>
  <c r="EQ35" i="65"/>
  <c r="EO35" i="65"/>
  <c r="EM37" i="65"/>
  <c r="EK37" i="65"/>
  <c r="EM36" i="65"/>
  <c r="EK36" i="65"/>
  <c r="EM35" i="65"/>
  <c r="EK35" i="65"/>
  <c r="EI37" i="65"/>
  <c r="EI36" i="65"/>
  <c r="EI35" i="65"/>
  <c r="EG37" i="65"/>
  <c r="EG36" i="65"/>
  <c r="EG35" i="65"/>
  <c r="ER14" i="65"/>
  <c r="EF15" i="65"/>
  <c r="EH15" i="65"/>
  <c r="EJ15" i="65"/>
  <c r="EL15" i="65"/>
  <c r="EN15" i="65"/>
  <c r="EP15" i="65"/>
  <c r="EP14" i="65"/>
  <c r="EN14" i="65"/>
  <c r="EL14" i="65"/>
  <c r="EJ14" i="65"/>
  <c r="EH14" i="65"/>
  <c r="EF14" i="65"/>
  <c r="EP5" i="65"/>
  <c r="ER5" i="65"/>
  <c r="ET5" i="65"/>
  <c r="EN5" i="65"/>
  <c r="EL5" i="65"/>
  <c r="EJ5" i="65"/>
  <c r="EH5" i="65"/>
  <c r="EF5" i="65"/>
  <c r="EG16" i="65"/>
  <c r="EH16" i="65"/>
  <c r="EI16" i="65"/>
  <c r="EJ16" i="65"/>
  <c r="EK16" i="65"/>
  <c r="EK54" i="65" s="1"/>
  <c r="EL16" i="65"/>
  <c r="EL54" i="65" s="1"/>
  <c r="EM16" i="65"/>
  <c r="EM54" i="65" s="1"/>
  <c r="EF16" i="65"/>
  <c r="EJ17" i="65"/>
  <c r="EK17" i="65"/>
  <c r="EL17" i="65"/>
  <c r="EM17" i="65"/>
  <c r="EN17" i="65"/>
  <c r="EO17" i="65"/>
  <c r="EP17" i="65"/>
  <c r="EQ17" i="65"/>
  <c r="ER17" i="65"/>
  <c r="ES17" i="65"/>
  <c r="EJ18" i="65"/>
  <c r="EK18" i="65"/>
  <c r="EL18" i="65"/>
  <c r="EM18" i="65"/>
  <c r="EN18" i="65"/>
  <c r="EO18" i="65"/>
  <c r="EP18" i="65"/>
  <c r="EQ18" i="65"/>
  <c r="ER18" i="65"/>
  <c r="ES18" i="65"/>
  <c r="EJ19" i="65"/>
  <c r="EK19" i="65"/>
  <c r="EL19" i="65"/>
  <c r="EM19" i="65"/>
  <c r="EN19" i="65"/>
  <c r="EO19" i="65"/>
  <c r="EP19" i="65"/>
  <c r="EQ19" i="65"/>
  <c r="ER19" i="65"/>
  <c r="ES19" i="65"/>
  <c r="EJ20" i="65"/>
  <c r="EK20" i="65"/>
  <c r="EL20" i="65"/>
  <c r="EM20" i="65"/>
  <c r="EN20" i="65"/>
  <c r="EO20" i="65"/>
  <c r="EP20" i="65"/>
  <c r="EQ20" i="65"/>
  <c r="ER20" i="65"/>
  <c r="ES20" i="65"/>
  <c r="EJ21" i="65"/>
  <c r="EK21" i="65"/>
  <c r="EL21" i="65"/>
  <c r="EM21" i="65"/>
  <c r="EN21" i="65"/>
  <c r="EO21" i="65"/>
  <c r="EP21" i="65"/>
  <c r="EQ21" i="65"/>
  <c r="ER21" i="65"/>
  <c r="ES21" i="65"/>
  <c r="EJ22" i="65"/>
  <c r="EK22" i="65"/>
  <c r="EL22" i="65"/>
  <c r="EM22" i="65"/>
  <c r="EN22" i="65"/>
  <c r="EJ24" i="65"/>
  <c r="EK24" i="65"/>
  <c r="EL24" i="65"/>
  <c r="EM24" i="65"/>
  <c r="EN24" i="65"/>
  <c r="EO24" i="65"/>
  <c r="EP24" i="65"/>
  <c r="EQ24" i="65"/>
  <c r="ER24" i="65"/>
  <c r="ES24" i="65"/>
  <c r="EJ25" i="65"/>
  <c r="EK25" i="65"/>
  <c r="EL25" i="65"/>
  <c r="EM25" i="65"/>
  <c r="EN25" i="65"/>
  <c r="EO25" i="65"/>
  <c r="EP25" i="65"/>
  <c r="EQ25" i="65"/>
  <c r="ER25" i="65"/>
  <c r="ES25" i="65"/>
  <c r="EJ26" i="65"/>
  <c r="EK26" i="65"/>
  <c r="EL26" i="65"/>
  <c r="EM26" i="65"/>
  <c r="EN26" i="65"/>
  <c r="EO26" i="65"/>
  <c r="EP26" i="65"/>
  <c r="EQ26" i="65"/>
  <c r="ER26" i="65"/>
  <c r="ES26" i="65"/>
  <c r="EJ27" i="65"/>
  <c r="EK27" i="65"/>
  <c r="EL27" i="65"/>
  <c r="EM27" i="65"/>
  <c r="EN27" i="65"/>
  <c r="EO27" i="65"/>
  <c r="EP27" i="65"/>
  <c r="EQ27" i="65"/>
  <c r="ER27" i="65"/>
  <c r="ES27" i="65"/>
  <c r="EJ28" i="65"/>
  <c r="EK28" i="65"/>
  <c r="EL28" i="65"/>
  <c r="EM28" i="65"/>
  <c r="EN28" i="65"/>
  <c r="EO28" i="65"/>
  <c r="EP28" i="65"/>
  <c r="EQ28" i="65"/>
  <c r="ER28" i="65"/>
  <c r="ES28" i="65"/>
  <c r="EJ29" i="65"/>
  <c r="EK29" i="65"/>
  <c r="EL29" i="65"/>
  <c r="EM29" i="65"/>
  <c r="EN29" i="65"/>
  <c r="EO29" i="65"/>
  <c r="EP29" i="65"/>
  <c r="EQ29" i="65"/>
  <c r="ER29" i="65"/>
  <c r="ES29" i="65"/>
  <c r="EJ30" i="65"/>
  <c r="EK30" i="65"/>
  <c r="EL30" i="65"/>
  <c r="EM30" i="65"/>
  <c r="EN30" i="65"/>
  <c r="EO30" i="65"/>
  <c r="EP30" i="65"/>
  <c r="EQ30" i="65"/>
  <c r="ER30" i="65"/>
  <c r="ES30" i="65"/>
  <c r="EJ31" i="65"/>
  <c r="EK31" i="65"/>
  <c r="EL31" i="65"/>
  <c r="EM31" i="65"/>
  <c r="EN31" i="65"/>
  <c r="EO31" i="65"/>
  <c r="EP31" i="65"/>
  <c r="EQ31" i="65"/>
  <c r="ER31" i="65"/>
  <c r="ES31" i="65"/>
  <c r="EJ32" i="65"/>
  <c r="EK32" i="65"/>
  <c r="EL32" i="65"/>
  <c r="EM32" i="65"/>
  <c r="EN32" i="65"/>
  <c r="EO32" i="65"/>
  <c r="EP32" i="65"/>
  <c r="EQ32" i="65"/>
  <c r="ER32" i="65"/>
  <c r="ES32" i="65"/>
  <c r="EJ33" i="65"/>
  <c r="EK33" i="65"/>
  <c r="EL33" i="65"/>
  <c r="EM33" i="65"/>
  <c r="EN33" i="65"/>
  <c r="EO33" i="65"/>
  <c r="EP33" i="65"/>
  <c r="EQ33" i="65"/>
  <c r="ER33" i="65"/>
  <c r="ES33" i="65"/>
  <c r="EJ34" i="65"/>
  <c r="EK34" i="65"/>
  <c r="EL34" i="65"/>
  <c r="EM34" i="65"/>
  <c r="EN34" i="65"/>
  <c r="EO34" i="65"/>
  <c r="EP34" i="65"/>
  <c r="EQ34" i="65"/>
  <c r="ER34" i="65"/>
  <c r="ES34" i="65"/>
  <c r="EG17" i="65" l="1"/>
  <c r="EH17" i="65"/>
  <c r="EI17" i="65"/>
  <c r="EG18" i="65"/>
  <c r="EH18" i="65"/>
  <c r="EI18" i="65"/>
  <c r="EG19" i="65"/>
  <c r="EH19" i="65"/>
  <c r="EI19" i="65"/>
  <c r="EG20" i="65"/>
  <c r="EH20" i="65"/>
  <c r="EI20" i="65"/>
  <c r="EG21" i="65"/>
  <c r="EH21" i="65"/>
  <c r="EI21" i="65"/>
  <c r="EG22" i="65"/>
  <c r="EH22" i="65"/>
  <c r="EI22" i="65"/>
  <c r="EG24" i="65"/>
  <c r="EH24" i="65"/>
  <c r="EI24" i="65"/>
  <c r="EG25" i="65"/>
  <c r="EH25" i="65"/>
  <c r="EI25" i="65"/>
  <c r="EG26" i="65"/>
  <c r="EH26" i="65"/>
  <c r="EI26" i="65"/>
  <c r="EG27" i="65"/>
  <c r="EH27" i="65"/>
  <c r="EI27" i="65"/>
  <c r="EG28" i="65"/>
  <c r="EH28" i="65"/>
  <c r="EI28" i="65"/>
  <c r="EG29" i="65"/>
  <c r="EH29" i="65"/>
  <c r="EI29" i="65"/>
  <c r="EG30" i="65"/>
  <c r="EH30" i="65"/>
  <c r="EI30" i="65"/>
  <c r="EG31" i="65"/>
  <c r="EH31" i="65"/>
  <c r="EI31" i="65"/>
  <c r="EG32" i="65"/>
  <c r="EH32" i="65"/>
  <c r="EI32" i="65"/>
  <c r="EG33" i="65"/>
  <c r="EH33" i="65"/>
  <c r="EI33" i="65"/>
  <c r="EG34" i="65"/>
  <c r="EH34" i="65"/>
  <c r="EI34" i="65"/>
  <c r="EF18" i="65"/>
  <c r="EF19" i="65"/>
  <c r="EF20" i="65"/>
  <c r="EF21" i="65"/>
  <c r="EF22" i="65"/>
  <c r="EF23" i="65"/>
  <c r="EF24" i="65"/>
  <c r="EF25" i="65"/>
  <c r="EF26" i="65"/>
  <c r="EF27" i="65"/>
  <c r="EF28" i="65"/>
  <c r="EF29" i="65"/>
  <c r="EF30" i="65"/>
  <c r="EF31" i="65"/>
  <c r="EF32" i="65"/>
  <c r="EF33" i="65"/>
  <c r="EF34" i="65"/>
  <c r="EF17" i="65"/>
  <c r="EN39" i="65" l="1"/>
  <c r="EL38" i="65"/>
  <c r="EU12" i="65" l="1"/>
  <c r="EU13" i="65"/>
  <c r="EG9" i="65"/>
  <c r="EH9" i="65"/>
  <c r="EI9" i="65"/>
  <c r="EJ9" i="65"/>
  <c r="EK9" i="65"/>
  <c r="EL9" i="65"/>
  <c r="EM9" i="65"/>
  <c r="EN9" i="65"/>
  <c r="EO9" i="65"/>
  <c r="EP9" i="65"/>
  <c r="EQ9" i="65"/>
  <c r="ER9" i="65"/>
  <c r="ES9" i="65"/>
  <c r="ET9" i="65"/>
  <c r="EJ10" i="65"/>
  <c r="EK10" i="65"/>
  <c r="EL10" i="65"/>
  <c r="EM10" i="65"/>
  <c r="EN10" i="65"/>
  <c r="EO10" i="65"/>
  <c r="EP10" i="65"/>
  <c r="EQ10" i="65"/>
  <c r="ER10" i="65"/>
  <c r="ES10" i="65"/>
  <c r="ET10" i="65"/>
  <c r="EG11" i="65"/>
  <c r="EH11" i="65"/>
  <c r="EI11" i="65"/>
  <c r="EJ11" i="65"/>
  <c r="EK11" i="65"/>
  <c r="EL11" i="65"/>
  <c r="EM11" i="65"/>
  <c r="EN11" i="65"/>
  <c r="EO11" i="65"/>
  <c r="EP11" i="65"/>
  <c r="EQ11" i="65"/>
  <c r="ER11" i="65"/>
  <c r="ES11" i="65"/>
  <c r="ET11" i="65"/>
  <c r="EG12" i="65"/>
  <c r="EH12" i="65"/>
  <c r="EI12" i="65"/>
  <c r="EJ12" i="65"/>
  <c r="EK12" i="65"/>
  <c r="EL12" i="65"/>
  <c r="EM12" i="65"/>
  <c r="EN12" i="65"/>
  <c r="EO12" i="65"/>
  <c r="EP12" i="65"/>
  <c r="EQ12" i="65"/>
  <c r="ER12" i="65"/>
  <c r="ES12" i="65"/>
  <c r="ET12" i="65"/>
  <c r="EG13" i="65"/>
  <c r="EH13" i="65"/>
  <c r="EI13" i="65"/>
  <c r="EJ13" i="65"/>
  <c r="EK13" i="65"/>
  <c r="EL13" i="65"/>
  <c r="EM13" i="65"/>
  <c r="EN13" i="65"/>
  <c r="EO13" i="65"/>
  <c r="EP13" i="65"/>
  <c r="EQ13" i="65"/>
  <c r="ER13" i="65"/>
  <c r="ES13" i="65"/>
  <c r="ET13" i="65"/>
  <c r="EF11" i="65"/>
  <c r="EF12" i="65"/>
  <c r="EF13" i="65"/>
  <c r="EF9" i="65"/>
  <c r="EF6" i="65"/>
  <c r="EG6" i="65"/>
  <c r="EH6" i="65"/>
  <c r="EI6" i="65"/>
  <c r="EJ6" i="65"/>
  <c r="EK6" i="65"/>
  <c r="EL6" i="65"/>
  <c r="EM6" i="65"/>
  <c r="EN6" i="65"/>
  <c r="EO6" i="65"/>
  <c r="EP6" i="65"/>
  <c r="EQ6" i="65"/>
  <c r="ER6" i="65"/>
  <c r="ES6" i="65"/>
  <c r="ET6" i="65"/>
  <c r="EU6" i="65"/>
  <c r="EH7" i="65"/>
  <c r="EI7" i="65"/>
  <c r="EJ7" i="65"/>
  <c r="EK7" i="65"/>
  <c r="EL7" i="65"/>
  <c r="EM7" i="65"/>
  <c r="EN7" i="65"/>
  <c r="EO7" i="65"/>
  <c r="EP7" i="65"/>
  <c r="EQ7" i="65"/>
  <c r="ER7" i="65"/>
  <c r="ER45" i="65" s="1"/>
  <c r="ES7" i="65"/>
  <c r="ET7" i="65"/>
  <c r="EU7" i="65"/>
  <c r="EG7" i="65"/>
  <c r="EF7" i="65"/>
  <c r="ER15" i="65"/>
  <c r="ES15" i="65"/>
  <c r="ET15" i="65"/>
  <c r="EU15" i="65"/>
  <c r="IJ21" i="60"/>
  <c r="ES5" i="65" l="1"/>
  <c r="EU5" i="65"/>
  <c r="ID4" i="60"/>
  <c r="EV35" i="65" l="1"/>
  <c r="EV36" i="65"/>
  <c r="EV37" i="65"/>
  <c r="EU34" i="65"/>
  <c r="GI34" i="65" s="1"/>
  <c r="EV5" i="65"/>
  <c r="GJ5" i="65" s="1"/>
  <c r="EV6" i="65"/>
  <c r="GJ6" i="65" s="1"/>
  <c r="EV7" i="65"/>
  <c r="EU9" i="65"/>
  <c r="EV9" i="65"/>
  <c r="GJ9" i="65" s="1"/>
  <c r="EV10" i="65"/>
  <c r="GJ10" i="65" s="1"/>
  <c r="EV11" i="65"/>
  <c r="GJ11" i="65" s="1"/>
  <c r="EV12" i="65"/>
  <c r="EV13" i="65"/>
  <c r="GJ13" i="65" s="1"/>
  <c r="EV14" i="65"/>
  <c r="GJ14" i="65" s="1"/>
  <c r="EV15" i="65"/>
  <c r="GJ15" i="65" s="1"/>
  <c r="ET17" i="65"/>
  <c r="EU17" i="65"/>
  <c r="EV17" i="65"/>
  <c r="GJ17" i="65" s="1"/>
  <c r="ET18" i="65"/>
  <c r="EU18" i="65"/>
  <c r="EV18" i="65"/>
  <c r="GJ18" i="65" s="1"/>
  <c r="ET19" i="65"/>
  <c r="EU19" i="65"/>
  <c r="EV19" i="65"/>
  <c r="GJ19" i="65" s="1"/>
  <c r="ET20" i="65"/>
  <c r="EU20" i="65"/>
  <c r="EV20" i="65"/>
  <c r="GJ20" i="65" s="1"/>
  <c r="EV21" i="65"/>
  <c r="GJ21" i="65" s="1"/>
  <c r="EV22" i="65"/>
  <c r="GJ22" i="65" s="1"/>
  <c r="EV23" i="65"/>
  <c r="GJ23" i="65" s="1"/>
  <c r="ET24" i="65"/>
  <c r="EU24" i="65"/>
  <c r="EV24" i="65"/>
  <c r="GJ24" i="65" s="1"/>
  <c r="ET25" i="65"/>
  <c r="EU25" i="65"/>
  <c r="EV25" i="65"/>
  <c r="GJ25" i="65" s="1"/>
  <c r="ET26" i="65"/>
  <c r="EU26" i="65"/>
  <c r="EV26" i="65"/>
  <c r="GJ26" i="65" s="1"/>
  <c r="ET27" i="65"/>
  <c r="EU27" i="65"/>
  <c r="EV27" i="65"/>
  <c r="GJ27" i="65" s="1"/>
  <c r="ET28" i="65"/>
  <c r="EU28" i="65"/>
  <c r="EV28" i="65"/>
  <c r="GJ28" i="65" s="1"/>
  <c r="ET29" i="65"/>
  <c r="EU29" i="65"/>
  <c r="EV29" i="65"/>
  <c r="GJ29" i="65" s="1"/>
  <c r="ET30" i="65"/>
  <c r="EU30" i="65"/>
  <c r="EV30" i="65"/>
  <c r="GJ30" i="65" s="1"/>
  <c r="ET31" i="65"/>
  <c r="EU31" i="65"/>
  <c r="EV31" i="65"/>
  <c r="GJ31" i="65" s="1"/>
  <c r="ET32" i="65"/>
  <c r="EU32" i="65"/>
  <c r="EV32" i="65"/>
  <c r="GJ32" i="65" s="1"/>
  <c r="ET33" i="65"/>
  <c r="EU33" i="65"/>
  <c r="EV33" i="65"/>
  <c r="GJ33" i="65" s="1"/>
  <c r="EV34" i="65"/>
  <c r="GJ34" i="65" s="1"/>
  <c r="EA48" i="65"/>
  <c r="EB48" i="65"/>
  <c r="EA54" i="65"/>
  <c r="EB54" i="65"/>
  <c r="EC54" i="65"/>
  <c r="EA65" i="65"/>
  <c r="EB65" i="65"/>
  <c r="EC65" i="65"/>
  <c r="GJ12" i="65" l="1"/>
  <c r="GJ7" i="65"/>
  <c r="ET34" i="65"/>
  <c r="GT10" i="65"/>
  <c r="GU10" i="65"/>
  <c r="GV10" i="65"/>
  <c r="GW10" i="65"/>
  <c r="GX10" i="65"/>
  <c r="GY10" i="65"/>
  <c r="GZ10" i="65"/>
  <c r="HA10" i="65"/>
  <c r="HB10" i="65"/>
  <c r="HC10" i="65"/>
  <c r="HD10" i="65"/>
  <c r="HE10" i="65"/>
  <c r="HF10" i="65"/>
  <c r="HG10" i="65"/>
  <c r="HH10" i="65"/>
  <c r="GT11" i="65"/>
  <c r="GU11" i="65"/>
  <c r="GV11" i="65"/>
  <c r="GW11" i="65"/>
  <c r="GX11" i="65"/>
  <c r="GY11" i="65"/>
  <c r="GZ11" i="65"/>
  <c r="HA11" i="65"/>
  <c r="HB11" i="65"/>
  <c r="HC11" i="65"/>
  <c r="HD11" i="65"/>
  <c r="HE11" i="65"/>
  <c r="HF11" i="65"/>
  <c r="HG11" i="65"/>
  <c r="HH11" i="65"/>
  <c r="GT12" i="65"/>
  <c r="GU12" i="65"/>
  <c r="GV12" i="65"/>
  <c r="GW12" i="65"/>
  <c r="GX12" i="65"/>
  <c r="GY12" i="65"/>
  <c r="GZ12" i="65"/>
  <c r="HA12" i="65"/>
  <c r="HB12" i="65"/>
  <c r="HC12" i="65"/>
  <c r="HD12" i="65"/>
  <c r="HE12" i="65"/>
  <c r="HF12" i="65"/>
  <c r="HG12" i="65"/>
  <c r="HH12" i="65"/>
  <c r="HI12" i="65"/>
  <c r="GT13" i="65"/>
  <c r="GU13" i="65"/>
  <c r="GV13" i="65"/>
  <c r="GW13" i="65"/>
  <c r="GX13" i="65"/>
  <c r="GY13" i="65"/>
  <c r="GZ13" i="65"/>
  <c r="HA13" i="65"/>
  <c r="HB13" i="65"/>
  <c r="HC13" i="65"/>
  <c r="HD13" i="65"/>
  <c r="HE13" i="65"/>
  <c r="HF13" i="65"/>
  <c r="HG13" i="65"/>
  <c r="HH13" i="65"/>
  <c r="HI13" i="65"/>
  <c r="GT14" i="65"/>
  <c r="GV14" i="65"/>
  <c r="GX14" i="65"/>
  <c r="GZ14" i="65"/>
  <c r="HB14" i="65"/>
  <c r="HD14" i="65"/>
  <c r="HF14" i="65"/>
  <c r="HH14" i="65"/>
  <c r="GT15" i="65"/>
  <c r="GV15" i="65"/>
  <c r="GX15" i="65"/>
  <c r="GZ15" i="65"/>
  <c r="HB15" i="65"/>
  <c r="HD15" i="65"/>
  <c r="HF15" i="65"/>
  <c r="HH15" i="65"/>
  <c r="GT16" i="65"/>
  <c r="GU16" i="65"/>
  <c r="GV16" i="65"/>
  <c r="GW16" i="65"/>
  <c r="GX16" i="65"/>
  <c r="GY16" i="65"/>
  <c r="GZ16" i="65"/>
  <c r="HA16" i="65"/>
  <c r="HC16" i="65"/>
  <c r="HD16" i="65"/>
  <c r="HE16" i="65"/>
  <c r="HG16" i="65"/>
  <c r="HH16" i="65"/>
  <c r="HI16" i="65"/>
  <c r="GT17" i="65"/>
  <c r="GU17" i="65"/>
  <c r="GV17" i="65"/>
  <c r="GW17" i="65"/>
  <c r="GX17" i="65"/>
  <c r="GY17" i="65"/>
  <c r="GZ17" i="65"/>
  <c r="HA17" i="65"/>
  <c r="HB17" i="65"/>
  <c r="HC17" i="65"/>
  <c r="HD17" i="65"/>
  <c r="HE17" i="65"/>
  <c r="HF17" i="65"/>
  <c r="HG17" i="65"/>
  <c r="HH17" i="65"/>
  <c r="HI17" i="65"/>
  <c r="GT18" i="65"/>
  <c r="GU18" i="65"/>
  <c r="GV18" i="65"/>
  <c r="GW18" i="65"/>
  <c r="GX18" i="65"/>
  <c r="GY18" i="65"/>
  <c r="GZ18" i="65"/>
  <c r="HA18" i="65"/>
  <c r="HB18" i="65"/>
  <c r="HC18" i="65"/>
  <c r="HD18" i="65"/>
  <c r="HE18" i="65"/>
  <c r="HF18" i="65"/>
  <c r="HG18" i="65"/>
  <c r="HH18" i="65"/>
  <c r="HI18" i="65"/>
  <c r="GT19" i="65"/>
  <c r="GU19" i="65"/>
  <c r="GV19" i="65"/>
  <c r="GW19" i="65"/>
  <c r="GX19" i="65"/>
  <c r="GY19" i="65"/>
  <c r="GZ19" i="65"/>
  <c r="HA19" i="65"/>
  <c r="HB19" i="65"/>
  <c r="HC19" i="65"/>
  <c r="HD19" i="65"/>
  <c r="HE19" i="65"/>
  <c r="HF19" i="65"/>
  <c r="HG19" i="65"/>
  <c r="HH19" i="65"/>
  <c r="HI19" i="65"/>
  <c r="GT20" i="65"/>
  <c r="GU20" i="65"/>
  <c r="GV20" i="65"/>
  <c r="GW20" i="65"/>
  <c r="GX20" i="65"/>
  <c r="GY20" i="65"/>
  <c r="GZ20" i="65"/>
  <c r="HA20" i="65"/>
  <c r="HB20" i="65"/>
  <c r="HC20" i="65"/>
  <c r="HD20" i="65"/>
  <c r="HE20" i="65"/>
  <c r="HF20" i="65"/>
  <c r="HG20" i="65"/>
  <c r="HH20" i="65"/>
  <c r="HI20" i="65"/>
  <c r="GT21" i="65"/>
  <c r="GU21" i="65"/>
  <c r="GV21" i="65"/>
  <c r="GW21" i="65"/>
  <c r="GX21" i="65"/>
  <c r="GY21" i="65"/>
  <c r="GZ21" i="65"/>
  <c r="HA21" i="65"/>
  <c r="HB21" i="65"/>
  <c r="HC21" i="65"/>
  <c r="HD21" i="65"/>
  <c r="HE21" i="65"/>
  <c r="HF21" i="65"/>
  <c r="HG21" i="65"/>
  <c r="HH21" i="65"/>
  <c r="HI21" i="65"/>
  <c r="GT22" i="65"/>
  <c r="GU22" i="65"/>
  <c r="GV22" i="65"/>
  <c r="GW22" i="65"/>
  <c r="GX22" i="65"/>
  <c r="GY22" i="65"/>
  <c r="GZ22" i="65"/>
  <c r="HA22" i="65"/>
  <c r="HB22" i="65"/>
  <c r="HC22" i="65"/>
  <c r="HD22" i="65"/>
  <c r="HE22" i="65"/>
  <c r="HF22" i="65"/>
  <c r="HG22" i="65"/>
  <c r="HH22" i="65"/>
  <c r="GT23" i="65"/>
  <c r="GU23" i="65"/>
  <c r="GV23" i="65"/>
  <c r="GW23" i="65"/>
  <c r="GX23" i="65"/>
  <c r="GY23" i="65"/>
  <c r="GZ23" i="65"/>
  <c r="HA23" i="65"/>
  <c r="HB23" i="65"/>
  <c r="HC23" i="65"/>
  <c r="HD23" i="65"/>
  <c r="HE23" i="65"/>
  <c r="HF23" i="65"/>
  <c r="HG23" i="65"/>
  <c r="HH23" i="65"/>
  <c r="HI23" i="65"/>
  <c r="GT24" i="65"/>
  <c r="GU24" i="65"/>
  <c r="GV24" i="65"/>
  <c r="GW24" i="65"/>
  <c r="GX24" i="65"/>
  <c r="GY24" i="65"/>
  <c r="GZ24" i="65"/>
  <c r="HA24" i="65"/>
  <c r="HB24" i="65"/>
  <c r="HC24" i="65"/>
  <c r="HD24" i="65"/>
  <c r="HE24" i="65"/>
  <c r="HF24" i="65"/>
  <c r="HG24" i="65"/>
  <c r="HH24" i="65"/>
  <c r="HI24" i="65"/>
  <c r="GT25" i="65"/>
  <c r="GU25" i="65"/>
  <c r="GV25" i="65"/>
  <c r="GW25" i="65"/>
  <c r="GX25" i="65"/>
  <c r="GY25" i="65"/>
  <c r="GZ25" i="65"/>
  <c r="HA25" i="65"/>
  <c r="HB25" i="65"/>
  <c r="HC25" i="65"/>
  <c r="HD25" i="65"/>
  <c r="HE25" i="65"/>
  <c r="HF25" i="65"/>
  <c r="HG25" i="65"/>
  <c r="HH25" i="65"/>
  <c r="HI25" i="65"/>
  <c r="GT26" i="65"/>
  <c r="GU26" i="65"/>
  <c r="GV26" i="65"/>
  <c r="GW26" i="65"/>
  <c r="GY26" i="65"/>
  <c r="GZ26" i="65"/>
  <c r="HA26" i="65"/>
  <c r="HB26" i="65"/>
  <c r="HC26" i="65"/>
  <c r="HD26" i="65"/>
  <c r="HE26" i="65"/>
  <c r="HF26" i="65"/>
  <c r="HG26" i="65"/>
  <c r="HH26" i="65"/>
  <c r="HI26" i="65"/>
  <c r="GT27" i="65"/>
  <c r="GU27" i="65"/>
  <c r="GV27" i="65"/>
  <c r="GW27" i="65"/>
  <c r="GX27" i="65"/>
  <c r="GY27" i="65"/>
  <c r="GZ27" i="65"/>
  <c r="HA27" i="65"/>
  <c r="HB27" i="65"/>
  <c r="HC27" i="65"/>
  <c r="HD27" i="65"/>
  <c r="HE27" i="65"/>
  <c r="HF27" i="65"/>
  <c r="HG27" i="65"/>
  <c r="HH27" i="65"/>
  <c r="HI27" i="65"/>
  <c r="GT28" i="65"/>
  <c r="GU28" i="65"/>
  <c r="GV28" i="65"/>
  <c r="GW28" i="65"/>
  <c r="GX28" i="65"/>
  <c r="GY28" i="65"/>
  <c r="GZ28" i="65"/>
  <c r="HA28" i="65"/>
  <c r="HB28" i="65"/>
  <c r="HC28" i="65"/>
  <c r="HD28" i="65"/>
  <c r="HE28" i="65"/>
  <c r="HF28" i="65"/>
  <c r="HG28" i="65"/>
  <c r="HH28" i="65"/>
  <c r="HI28" i="65"/>
  <c r="GT29" i="65"/>
  <c r="GU29" i="65"/>
  <c r="GV29" i="65"/>
  <c r="GW29" i="65"/>
  <c r="GX29" i="65"/>
  <c r="GY29" i="65"/>
  <c r="GZ29" i="65"/>
  <c r="HA29" i="65"/>
  <c r="HB29" i="65"/>
  <c r="HC29" i="65"/>
  <c r="HD29" i="65"/>
  <c r="HE29" i="65"/>
  <c r="HF29" i="65"/>
  <c r="HG29" i="65"/>
  <c r="HH29" i="65"/>
  <c r="HI29" i="65"/>
  <c r="GT30" i="65"/>
  <c r="GU30" i="65"/>
  <c r="GV30" i="65"/>
  <c r="GW30" i="65"/>
  <c r="GX30" i="65"/>
  <c r="GY30" i="65"/>
  <c r="GZ30" i="65"/>
  <c r="HA30" i="65"/>
  <c r="HB30" i="65"/>
  <c r="HC30" i="65"/>
  <c r="HD30" i="65"/>
  <c r="HE30" i="65"/>
  <c r="HF30" i="65"/>
  <c r="HG30" i="65"/>
  <c r="HH30" i="65"/>
  <c r="HI30" i="65"/>
  <c r="GT31" i="65"/>
  <c r="GU31" i="65"/>
  <c r="GV31" i="65"/>
  <c r="GW31" i="65"/>
  <c r="GX31" i="65"/>
  <c r="GY31" i="65"/>
  <c r="GZ31" i="65"/>
  <c r="HA31" i="65"/>
  <c r="HB31" i="65"/>
  <c r="HC31" i="65"/>
  <c r="HD31" i="65"/>
  <c r="HE31" i="65"/>
  <c r="HF31" i="65"/>
  <c r="HG31" i="65"/>
  <c r="HH31" i="65"/>
  <c r="HI31" i="65"/>
  <c r="GT32" i="65"/>
  <c r="GU32" i="65"/>
  <c r="GV32" i="65"/>
  <c r="GW32" i="65"/>
  <c r="GX32" i="65"/>
  <c r="GY32" i="65"/>
  <c r="GZ32" i="65"/>
  <c r="HA32" i="65"/>
  <c r="HB32" i="65"/>
  <c r="HC32" i="65"/>
  <c r="HD32" i="65"/>
  <c r="HE32" i="65"/>
  <c r="HF32" i="65"/>
  <c r="HG32" i="65"/>
  <c r="HH32" i="65"/>
  <c r="HI32" i="65"/>
  <c r="GT33" i="65"/>
  <c r="GU33" i="65"/>
  <c r="GV33" i="65"/>
  <c r="GW33" i="65"/>
  <c r="GX33" i="65"/>
  <c r="GY33" i="65"/>
  <c r="GZ33" i="65"/>
  <c r="HA33" i="65"/>
  <c r="HB33" i="65"/>
  <c r="HC33" i="65"/>
  <c r="HD33" i="65"/>
  <c r="HE33" i="65"/>
  <c r="HF33" i="65"/>
  <c r="HG33" i="65"/>
  <c r="HH33" i="65"/>
  <c r="HI33" i="65"/>
  <c r="GT34" i="65"/>
  <c r="GU34" i="65"/>
  <c r="GV34" i="65"/>
  <c r="GW34" i="65"/>
  <c r="GX34" i="65"/>
  <c r="GY34" i="65"/>
  <c r="GZ34" i="65"/>
  <c r="HA34" i="65"/>
  <c r="HB34" i="65"/>
  <c r="HC34" i="65"/>
  <c r="HD34" i="65"/>
  <c r="HE34" i="65"/>
  <c r="HF34" i="65"/>
  <c r="HG34" i="65"/>
  <c r="GU35" i="65"/>
  <c r="GT35" i="65" s="1"/>
  <c r="GW35" i="65"/>
  <c r="GY35" i="65"/>
  <c r="HA35" i="65"/>
  <c r="HC35" i="65"/>
  <c r="HE35" i="65"/>
  <c r="HG35" i="65"/>
  <c r="HI35" i="65"/>
  <c r="GU36" i="65"/>
  <c r="GW36" i="65"/>
  <c r="GY36" i="65"/>
  <c r="HA36" i="65"/>
  <c r="HC36" i="65"/>
  <c r="HE36" i="65"/>
  <c r="HG36" i="65"/>
  <c r="HI36" i="65"/>
  <c r="GU37" i="65"/>
  <c r="GT37" i="65" s="1"/>
  <c r="GW37" i="65"/>
  <c r="GY37" i="65"/>
  <c r="HA37" i="65"/>
  <c r="HC37" i="65"/>
  <c r="HE37" i="65"/>
  <c r="HG37" i="65"/>
  <c r="HI37" i="65"/>
  <c r="GU9" i="65"/>
  <c r="GV9" i="65"/>
  <c r="GW9" i="65"/>
  <c r="GX9" i="65"/>
  <c r="GY9" i="65"/>
  <c r="GZ9" i="65"/>
  <c r="HA9" i="65"/>
  <c r="HB9" i="65"/>
  <c r="HC9" i="65"/>
  <c r="HD9" i="65"/>
  <c r="HE9" i="65"/>
  <c r="HF9" i="65"/>
  <c r="HG9" i="65"/>
  <c r="HH9" i="65"/>
  <c r="HI9" i="65"/>
  <c r="GT9" i="65"/>
  <c r="GT6" i="65"/>
  <c r="GU6" i="65"/>
  <c r="GV6" i="65"/>
  <c r="GW6" i="65"/>
  <c r="GX6" i="65"/>
  <c r="GY6" i="65"/>
  <c r="GZ6" i="65"/>
  <c r="HA6" i="65"/>
  <c r="HB6" i="65"/>
  <c r="HC6" i="65"/>
  <c r="HD6" i="65"/>
  <c r="HE6" i="65"/>
  <c r="HF6" i="65"/>
  <c r="HG6" i="65"/>
  <c r="HH6" i="65"/>
  <c r="HI6" i="65"/>
  <c r="GT7" i="65"/>
  <c r="GU7" i="65"/>
  <c r="GV7" i="65"/>
  <c r="GW7" i="65"/>
  <c r="GX7" i="65"/>
  <c r="GY7" i="65"/>
  <c r="GZ7" i="65"/>
  <c r="HA7" i="65"/>
  <c r="HB7" i="65"/>
  <c r="HC7" i="65"/>
  <c r="HD7" i="65"/>
  <c r="HE7" i="65"/>
  <c r="HF7" i="65"/>
  <c r="HG7" i="65"/>
  <c r="HH7" i="65"/>
  <c r="HI7" i="65"/>
  <c r="GV5" i="65"/>
  <c r="GX5" i="65"/>
  <c r="GZ5" i="65"/>
  <c r="HB5" i="65"/>
  <c r="HD5" i="65"/>
  <c r="HF5" i="65"/>
  <c r="HH5" i="65"/>
  <c r="GT5" i="65"/>
  <c r="DH48" i="65"/>
  <c r="DH54" i="65"/>
  <c r="DH65" i="65"/>
  <c r="BZ10" i="65"/>
  <c r="CR10" i="65" s="1"/>
  <c r="CA10" i="65"/>
  <c r="CS10" i="65" s="1"/>
  <c r="CB10" i="65"/>
  <c r="CT10" i="65" s="1"/>
  <c r="CC10" i="65"/>
  <c r="CU10" i="65" s="1"/>
  <c r="CD10" i="65"/>
  <c r="CV10" i="65" s="1"/>
  <c r="CE10" i="65"/>
  <c r="CW10" i="65" s="1"/>
  <c r="CF10" i="65"/>
  <c r="CX10" i="65" s="1"/>
  <c r="CG10" i="65"/>
  <c r="CY10" i="65" s="1"/>
  <c r="CH10" i="65"/>
  <c r="CZ10" i="65" s="1"/>
  <c r="CI10" i="65"/>
  <c r="DA10" i="65" s="1"/>
  <c r="CJ10" i="65"/>
  <c r="DB10" i="65" s="1"/>
  <c r="CK10" i="65"/>
  <c r="DC10" i="65" s="1"/>
  <c r="CL10" i="65"/>
  <c r="DD10" i="65" s="1"/>
  <c r="CM10" i="65"/>
  <c r="DE10" i="65" s="1"/>
  <c r="CN10" i="65"/>
  <c r="DF10" i="65" s="1"/>
  <c r="BZ11" i="65"/>
  <c r="CR11" i="65" s="1"/>
  <c r="CA11" i="65"/>
  <c r="CS11" i="65" s="1"/>
  <c r="CB11" i="65"/>
  <c r="CT11" i="65" s="1"/>
  <c r="CC11" i="65"/>
  <c r="CU11" i="65" s="1"/>
  <c r="CD11" i="65"/>
  <c r="CV11" i="65" s="1"/>
  <c r="CE11" i="65"/>
  <c r="CW11" i="65" s="1"/>
  <c r="CF11" i="65"/>
  <c r="CX11" i="65" s="1"/>
  <c r="CG11" i="65"/>
  <c r="CY11" i="65" s="1"/>
  <c r="CH11" i="65"/>
  <c r="CZ11" i="65" s="1"/>
  <c r="GG11" i="65"/>
  <c r="BZ12" i="65"/>
  <c r="CA12" i="65"/>
  <c r="CB12" i="65"/>
  <c r="CC12" i="65"/>
  <c r="CD12" i="65"/>
  <c r="CE12" i="65"/>
  <c r="CF12" i="65"/>
  <c r="CG12" i="65"/>
  <c r="CH12" i="65"/>
  <c r="CZ12" i="65" s="1"/>
  <c r="CI12" i="65"/>
  <c r="DA12" i="65" s="1"/>
  <c r="CJ12" i="65"/>
  <c r="DB12" i="65" s="1"/>
  <c r="CK12" i="65"/>
  <c r="DC12" i="65" s="1"/>
  <c r="CL12" i="65"/>
  <c r="DD12" i="65" s="1"/>
  <c r="CM12" i="65"/>
  <c r="DE12" i="65" s="1"/>
  <c r="CN12" i="65"/>
  <c r="DF12" i="65" s="1"/>
  <c r="CO12" i="65"/>
  <c r="DG12" i="65" s="1"/>
  <c r="BZ13" i="65"/>
  <c r="CR13" i="65" s="1"/>
  <c r="CA13" i="65"/>
  <c r="CS13" i="65" s="1"/>
  <c r="CB13" i="65"/>
  <c r="CT13" i="65" s="1"/>
  <c r="CC13" i="65"/>
  <c r="CU13" i="65" s="1"/>
  <c r="CD13" i="65"/>
  <c r="CV13" i="65" s="1"/>
  <c r="CE13" i="65"/>
  <c r="CW13" i="65" s="1"/>
  <c r="CF13" i="65"/>
  <c r="CX13" i="65" s="1"/>
  <c r="CG13" i="65"/>
  <c r="CY13" i="65" s="1"/>
  <c r="CH13" i="65"/>
  <c r="CZ13" i="65" s="1"/>
  <c r="CI13" i="65"/>
  <c r="DA13" i="65" s="1"/>
  <c r="CJ13" i="65"/>
  <c r="DB13" i="65" s="1"/>
  <c r="CK13" i="65"/>
  <c r="DC13" i="65" s="1"/>
  <c r="CL13" i="65"/>
  <c r="DD13" i="65" s="1"/>
  <c r="CM13" i="65"/>
  <c r="CN13" i="65"/>
  <c r="CO13" i="65"/>
  <c r="BZ14" i="65"/>
  <c r="CR14" i="65" s="1"/>
  <c r="CB14" i="65"/>
  <c r="CT14" i="65" s="1"/>
  <c r="CD14" i="65"/>
  <c r="CV14" i="65" s="1"/>
  <c r="CF14" i="65"/>
  <c r="CX14" i="65" s="1"/>
  <c r="CH14" i="65"/>
  <c r="CZ14" i="65" s="1"/>
  <c r="CJ14" i="65"/>
  <c r="DB14" i="65" s="1"/>
  <c r="CL14" i="65"/>
  <c r="DD14" i="65" s="1"/>
  <c r="CN14" i="65"/>
  <c r="DF14" i="65" s="1"/>
  <c r="BZ15" i="65"/>
  <c r="CR15" i="65" s="1"/>
  <c r="CB15" i="65"/>
  <c r="CT15" i="65" s="1"/>
  <c r="CD15" i="65"/>
  <c r="CV15" i="65" s="1"/>
  <c r="CF15" i="65"/>
  <c r="CX15" i="65" s="1"/>
  <c r="CH15" i="65"/>
  <c r="CZ15" i="65" s="1"/>
  <c r="CJ15" i="65"/>
  <c r="DB15" i="65" s="1"/>
  <c r="CL15" i="65"/>
  <c r="DD15" i="65" s="1"/>
  <c r="CN15" i="65"/>
  <c r="DF15" i="65" s="1"/>
  <c r="BZ16" i="65"/>
  <c r="CR16" i="65" s="1"/>
  <c r="CA16" i="65"/>
  <c r="CS16" i="65" s="1"/>
  <c r="CB16" i="65"/>
  <c r="CT16" i="65" s="1"/>
  <c r="CC16" i="65"/>
  <c r="CU16" i="65" s="1"/>
  <c r="CD16" i="65"/>
  <c r="CV16" i="65" s="1"/>
  <c r="CE16" i="65"/>
  <c r="CW16" i="65" s="1"/>
  <c r="CF16" i="65"/>
  <c r="CX16" i="65" s="1"/>
  <c r="CG16" i="65"/>
  <c r="CY16" i="65" s="1"/>
  <c r="CI16" i="65"/>
  <c r="DA16" i="65" s="1"/>
  <c r="CJ16" i="65"/>
  <c r="DB16" i="65" s="1"/>
  <c r="CK16" i="65"/>
  <c r="DC16" i="65" s="1"/>
  <c r="CM16" i="65"/>
  <c r="CN16" i="65"/>
  <c r="CO16" i="65"/>
  <c r="BZ17" i="65"/>
  <c r="CR17" i="65" s="1"/>
  <c r="CA17" i="65"/>
  <c r="CS17" i="65" s="1"/>
  <c r="CB17" i="65"/>
  <c r="CT17" i="65" s="1"/>
  <c r="CC17" i="65"/>
  <c r="CU17" i="65" s="1"/>
  <c r="CD17" i="65"/>
  <c r="CV17" i="65" s="1"/>
  <c r="CE17" i="65"/>
  <c r="CW17" i="65" s="1"/>
  <c r="CF17" i="65"/>
  <c r="CX17" i="65" s="1"/>
  <c r="CG17" i="65"/>
  <c r="CY17" i="65" s="1"/>
  <c r="CH17" i="65"/>
  <c r="CZ17" i="65" s="1"/>
  <c r="CI17" i="65"/>
  <c r="DA17" i="65" s="1"/>
  <c r="CJ17" i="65"/>
  <c r="DB17" i="65" s="1"/>
  <c r="CK17" i="65"/>
  <c r="DC17" i="65" s="1"/>
  <c r="CL17" i="65"/>
  <c r="DD17" i="65" s="1"/>
  <c r="CM17" i="65"/>
  <c r="CN17" i="65"/>
  <c r="CO17" i="65"/>
  <c r="BZ18" i="65"/>
  <c r="CR18" i="65" s="1"/>
  <c r="CA18" i="65"/>
  <c r="CS18" i="65" s="1"/>
  <c r="CB18" i="65"/>
  <c r="CT18" i="65" s="1"/>
  <c r="CC18" i="65"/>
  <c r="CU18" i="65" s="1"/>
  <c r="CD18" i="65"/>
  <c r="CV18" i="65" s="1"/>
  <c r="CE18" i="65"/>
  <c r="CW18" i="65" s="1"/>
  <c r="CF18" i="65"/>
  <c r="CX18" i="65" s="1"/>
  <c r="CG18" i="65"/>
  <c r="CY18" i="65" s="1"/>
  <c r="CH18" i="65"/>
  <c r="CZ18" i="65" s="1"/>
  <c r="CI18" i="65"/>
  <c r="DA18" i="65" s="1"/>
  <c r="CJ18" i="65"/>
  <c r="DB18" i="65" s="1"/>
  <c r="CK18" i="65"/>
  <c r="DC18" i="65" s="1"/>
  <c r="CL18" i="65"/>
  <c r="DD18" i="65" s="1"/>
  <c r="CM18" i="65"/>
  <c r="CN18" i="65"/>
  <c r="CO18" i="65"/>
  <c r="BZ19" i="65"/>
  <c r="CR19" i="65" s="1"/>
  <c r="CA19" i="65"/>
  <c r="CS19" i="65" s="1"/>
  <c r="CB19" i="65"/>
  <c r="CT19" i="65" s="1"/>
  <c r="CC19" i="65"/>
  <c r="CU19" i="65" s="1"/>
  <c r="CD19" i="65"/>
  <c r="CV19" i="65" s="1"/>
  <c r="CE19" i="65"/>
  <c r="CW19" i="65" s="1"/>
  <c r="CF19" i="65"/>
  <c r="CX19" i="65" s="1"/>
  <c r="CG19" i="65"/>
  <c r="CY19" i="65" s="1"/>
  <c r="CH19" i="65"/>
  <c r="CZ19" i="65" s="1"/>
  <c r="CI19" i="65"/>
  <c r="DA19" i="65" s="1"/>
  <c r="CJ19" i="65"/>
  <c r="DB19" i="65" s="1"/>
  <c r="CK19" i="65"/>
  <c r="DC19" i="65" s="1"/>
  <c r="CL19" i="65"/>
  <c r="DD19" i="65" s="1"/>
  <c r="CM19" i="65"/>
  <c r="CN19" i="65"/>
  <c r="CO19" i="65"/>
  <c r="BZ20" i="65"/>
  <c r="CR20" i="65" s="1"/>
  <c r="CA20" i="65"/>
  <c r="CS20" i="65" s="1"/>
  <c r="CB20" i="65"/>
  <c r="CT20" i="65" s="1"/>
  <c r="CC20" i="65"/>
  <c r="CU20" i="65" s="1"/>
  <c r="CD20" i="65"/>
  <c r="CV20" i="65" s="1"/>
  <c r="CE20" i="65"/>
  <c r="CW20" i="65" s="1"/>
  <c r="CF20" i="65"/>
  <c r="CX20" i="65" s="1"/>
  <c r="CG20" i="65"/>
  <c r="CY20" i="65" s="1"/>
  <c r="CH20" i="65"/>
  <c r="CZ20" i="65" s="1"/>
  <c r="CI20" i="65"/>
  <c r="DA20" i="65" s="1"/>
  <c r="CJ20" i="65"/>
  <c r="DB20" i="65" s="1"/>
  <c r="CK20" i="65"/>
  <c r="DC20" i="65" s="1"/>
  <c r="CL20" i="65"/>
  <c r="DD20" i="65" s="1"/>
  <c r="CM20" i="65"/>
  <c r="CN20" i="65"/>
  <c r="CO20" i="65"/>
  <c r="BZ21" i="65"/>
  <c r="CR21" i="65" s="1"/>
  <c r="CA21" i="65"/>
  <c r="CS21" i="65" s="1"/>
  <c r="CB21" i="65"/>
  <c r="CT21" i="65" s="1"/>
  <c r="CC21" i="65"/>
  <c r="CU21" i="65" s="1"/>
  <c r="CD21" i="65"/>
  <c r="CV21" i="65" s="1"/>
  <c r="CE21" i="65"/>
  <c r="CW21" i="65" s="1"/>
  <c r="CF21" i="65"/>
  <c r="CX21" i="65" s="1"/>
  <c r="CG21" i="65"/>
  <c r="CY21" i="65" s="1"/>
  <c r="CH21" i="65"/>
  <c r="CZ21" i="65" s="1"/>
  <c r="CI21" i="65"/>
  <c r="DA21" i="65" s="1"/>
  <c r="CJ21" i="65"/>
  <c r="DB21" i="65" s="1"/>
  <c r="CK21" i="65"/>
  <c r="DC21" i="65" s="1"/>
  <c r="CL21" i="65"/>
  <c r="DD21" i="65" s="1"/>
  <c r="CM21" i="65"/>
  <c r="CN21" i="65"/>
  <c r="CO21" i="65"/>
  <c r="BZ22" i="65"/>
  <c r="CR22" i="65" s="1"/>
  <c r="CA22" i="65"/>
  <c r="CS22" i="65" s="1"/>
  <c r="CB22" i="65"/>
  <c r="CT22" i="65" s="1"/>
  <c r="CC22" i="65"/>
  <c r="CU22" i="65" s="1"/>
  <c r="CD22" i="65"/>
  <c r="CV22" i="65" s="1"/>
  <c r="CE22" i="65"/>
  <c r="CW22" i="65" s="1"/>
  <c r="CF22" i="65"/>
  <c r="CX22" i="65" s="1"/>
  <c r="CG22" i="65"/>
  <c r="CY22" i="65" s="1"/>
  <c r="CH22" i="65"/>
  <c r="CZ22" i="65" s="1"/>
  <c r="CI22" i="65"/>
  <c r="DA22" i="65" s="1"/>
  <c r="CJ22" i="65"/>
  <c r="DB22" i="65" s="1"/>
  <c r="CK22" i="65"/>
  <c r="DC22" i="65" s="1"/>
  <c r="CL22" i="65"/>
  <c r="DD22" i="65" s="1"/>
  <c r="CM22" i="65"/>
  <c r="CN22" i="65"/>
  <c r="DF22" i="65" s="1"/>
  <c r="BZ23" i="65"/>
  <c r="CR23" i="65" s="1"/>
  <c r="CB23" i="65"/>
  <c r="CT23" i="65" s="1"/>
  <c r="CD23" i="65"/>
  <c r="CV23" i="65" s="1"/>
  <c r="CF23" i="65"/>
  <c r="CX23" i="65" s="1"/>
  <c r="CH23" i="65"/>
  <c r="CZ23" i="65" s="1"/>
  <c r="CJ23" i="65"/>
  <c r="DB23" i="65" s="1"/>
  <c r="CL23" i="65"/>
  <c r="DD23" i="65" s="1"/>
  <c r="CN23" i="65"/>
  <c r="DF23" i="65" s="1"/>
  <c r="BZ24" i="65"/>
  <c r="CR24" i="65" s="1"/>
  <c r="CA24" i="65"/>
  <c r="CS24" i="65" s="1"/>
  <c r="CB24" i="65"/>
  <c r="CT24" i="65" s="1"/>
  <c r="CC24" i="65"/>
  <c r="CU24" i="65" s="1"/>
  <c r="CD24" i="65"/>
  <c r="CV24" i="65" s="1"/>
  <c r="CE24" i="65"/>
  <c r="CW24" i="65" s="1"/>
  <c r="CF24" i="65"/>
  <c r="CX24" i="65" s="1"/>
  <c r="CG24" i="65"/>
  <c r="CY24" i="65" s="1"/>
  <c r="CH24" i="65"/>
  <c r="CZ24" i="65" s="1"/>
  <c r="CI24" i="65"/>
  <c r="DA24" i="65" s="1"/>
  <c r="CJ24" i="65"/>
  <c r="DB24" i="65" s="1"/>
  <c r="CK24" i="65"/>
  <c r="DC24" i="65" s="1"/>
  <c r="CL24" i="65"/>
  <c r="DD24" i="65" s="1"/>
  <c r="CM24" i="65"/>
  <c r="CN24" i="65"/>
  <c r="CO24" i="65"/>
  <c r="BZ25" i="65"/>
  <c r="CR25" i="65" s="1"/>
  <c r="CA25" i="65"/>
  <c r="CS25" i="65" s="1"/>
  <c r="CB25" i="65"/>
  <c r="CT25" i="65" s="1"/>
  <c r="CC25" i="65"/>
  <c r="CU25" i="65" s="1"/>
  <c r="CD25" i="65"/>
  <c r="CV25" i="65" s="1"/>
  <c r="CE25" i="65"/>
  <c r="CW25" i="65" s="1"/>
  <c r="CF25" i="65"/>
  <c r="CX25" i="65" s="1"/>
  <c r="CG25" i="65"/>
  <c r="CY25" i="65" s="1"/>
  <c r="CH25" i="65"/>
  <c r="CZ25" i="65" s="1"/>
  <c r="CI25" i="65"/>
  <c r="DA25" i="65" s="1"/>
  <c r="CJ25" i="65"/>
  <c r="DB25" i="65" s="1"/>
  <c r="CK25" i="65"/>
  <c r="DC25" i="65" s="1"/>
  <c r="CL25" i="65"/>
  <c r="DD25" i="65" s="1"/>
  <c r="CM25" i="65"/>
  <c r="CN25" i="65"/>
  <c r="CO25" i="65"/>
  <c r="BZ26" i="65"/>
  <c r="CR26" i="65" s="1"/>
  <c r="CA26" i="65"/>
  <c r="CS26" i="65" s="1"/>
  <c r="CB26" i="65"/>
  <c r="CT26" i="65" s="1"/>
  <c r="CC26" i="65"/>
  <c r="CU26" i="65" s="1"/>
  <c r="CE26" i="65"/>
  <c r="CW26" i="65" s="1"/>
  <c r="CF26" i="65"/>
  <c r="CX26" i="65" s="1"/>
  <c r="CG26" i="65"/>
  <c r="CY26" i="65" s="1"/>
  <c r="CH26" i="65"/>
  <c r="CZ26" i="65" s="1"/>
  <c r="CI26" i="65"/>
  <c r="DA26" i="65" s="1"/>
  <c r="CJ26" i="65"/>
  <c r="DB26" i="65" s="1"/>
  <c r="CK26" i="65"/>
  <c r="DC26" i="65" s="1"/>
  <c r="CL26" i="65"/>
  <c r="DD26" i="65" s="1"/>
  <c r="CM26" i="65"/>
  <c r="CN26" i="65"/>
  <c r="CO26" i="65"/>
  <c r="BZ27" i="65"/>
  <c r="CR27" i="65" s="1"/>
  <c r="CA27" i="65"/>
  <c r="CS27" i="65" s="1"/>
  <c r="CB27" i="65"/>
  <c r="CT27" i="65" s="1"/>
  <c r="CC27" i="65"/>
  <c r="CU27" i="65" s="1"/>
  <c r="CD27" i="65"/>
  <c r="CV27" i="65" s="1"/>
  <c r="CE27" i="65"/>
  <c r="CW27" i="65" s="1"/>
  <c r="CF27" i="65"/>
  <c r="CX27" i="65" s="1"/>
  <c r="CG27" i="65"/>
  <c r="CY27" i="65" s="1"/>
  <c r="CH27" i="65"/>
  <c r="CZ27" i="65" s="1"/>
  <c r="CI27" i="65"/>
  <c r="DA27" i="65" s="1"/>
  <c r="CJ27" i="65"/>
  <c r="DB27" i="65" s="1"/>
  <c r="CK27" i="65"/>
  <c r="DC27" i="65" s="1"/>
  <c r="CL27" i="65"/>
  <c r="DD27" i="65" s="1"/>
  <c r="CM27" i="65"/>
  <c r="DE27" i="65" s="1"/>
  <c r="CN27" i="65"/>
  <c r="DF27" i="65" s="1"/>
  <c r="CO27" i="65"/>
  <c r="DG27" i="65" s="1"/>
  <c r="BZ28" i="65"/>
  <c r="CR28" i="65" s="1"/>
  <c r="CA28" i="65"/>
  <c r="CS28" i="65" s="1"/>
  <c r="CB28" i="65"/>
  <c r="CT28" i="65" s="1"/>
  <c r="CC28" i="65"/>
  <c r="CU28" i="65" s="1"/>
  <c r="CD28" i="65"/>
  <c r="CV28" i="65" s="1"/>
  <c r="CE28" i="65"/>
  <c r="CW28" i="65" s="1"/>
  <c r="CF28" i="65"/>
  <c r="CX28" i="65" s="1"/>
  <c r="CG28" i="65"/>
  <c r="CY28" i="65" s="1"/>
  <c r="CH28" i="65"/>
  <c r="CZ28" i="65" s="1"/>
  <c r="CI28" i="65"/>
  <c r="DA28" i="65" s="1"/>
  <c r="CJ28" i="65"/>
  <c r="DB28" i="65" s="1"/>
  <c r="CK28" i="65"/>
  <c r="DC28" i="65" s="1"/>
  <c r="CL28" i="65"/>
  <c r="DD28" i="65" s="1"/>
  <c r="CM28" i="65"/>
  <c r="CN28" i="65"/>
  <c r="CO28" i="65"/>
  <c r="BZ29" i="65"/>
  <c r="CR29" i="65" s="1"/>
  <c r="CA29" i="65"/>
  <c r="CS29" i="65" s="1"/>
  <c r="CB29" i="65"/>
  <c r="CT29" i="65" s="1"/>
  <c r="CC29" i="65"/>
  <c r="CU29" i="65" s="1"/>
  <c r="CD29" i="65"/>
  <c r="CV29" i="65" s="1"/>
  <c r="CE29" i="65"/>
  <c r="CW29" i="65" s="1"/>
  <c r="CF29" i="65"/>
  <c r="CX29" i="65" s="1"/>
  <c r="CG29" i="65"/>
  <c r="CY29" i="65" s="1"/>
  <c r="CH29" i="65"/>
  <c r="CZ29" i="65" s="1"/>
  <c r="CI29" i="65"/>
  <c r="DA29" i="65" s="1"/>
  <c r="CJ29" i="65"/>
  <c r="DB29" i="65" s="1"/>
  <c r="CK29" i="65"/>
  <c r="DC29" i="65" s="1"/>
  <c r="CL29" i="65"/>
  <c r="DD29" i="65" s="1"/>
  <c r="CM29" i="65"/>
  <c r="CN29" i="65"/>
  <c r="CO29" i="65"/>
  <c r="BZ30" i="65"/>
  <c r="CR30" i="65" s="1"/>
  <c r="CA30" i="65"/>
  <c r="CS30" i="65" s="1"/>
  <c r="CB30" i="65"/>
  <c r="CT30" i="65" s="1"/>
  <c r="CC30" i="65"/>
  <c r="CU30" i="65" s="1"/>
  <c r="CD30" i="65"/>
  <c r="CV30" i="65" s="1"/>
  <c r="CE30" i="65"/>
  <c r="CW30" i="65" s="1"/>
  <c r="CF30" i="65"/>
  <c r="CX30" i="65" s="1"/>
  <c r="CG30" i="65"/>
  <c r="CY30" i="65" s="1"/>
  <c r="CH30" i="65"/>
  <c r="CZ30" i="65" s="1"/>
  <c r="CI30" i="65"/>
  <c r="DA30" i="65" s="1"/>
  <c r="CJ30" i="65"/>
  <c r="DB30" i="65" s="1"/>
  <c r="CK30" i="65"/>
  <c r="DC30" i="65" s="1"/>
  <c r="CL30" i="65"/>
  <c r="DD30" i="65" s="1"/>
  <c r="CM30" i="65"/>
  <c r="CN30" i="65"/>
  <c r="CO30" i="65"/>
  <c r="BZ31" i="65"/>
  <c r="CR31" i="65" s="1"/>
  <c r="CA31" i="65"/>
  <c r="CS31" i="65" s="1"/>
  <c r="CB31" i="65"/>
  <c r="CT31" i="65" s="1"/>
  <c r="CC31" i="65"/>
  <c r="CU31" i="65" s="1"/>
  <c r="CD31" i="65"/>
  <c r="CV31" i="65" s="1"/>
  <c r="CE31" i="65"/>
  <c r="CW31" i="65" s="1"/>
  <c r="CF31" i="65"/>
  <c r="CX31" i="65" s="1"/>
  <c r="CG31" i="65"/>
  <c r="CY31" i="65" s="1"/>
  <c r="CH31" i="65"/>
  <c r="CZ31" i="65" s="1"/>
  <c r="CI31" i="65"/>
  <c r="DA31" i="65" s="1"/>
  <c r="CJ31" i="65"/>
  <c r="DB31" i="65" s="1"/>
  <c r="CK31" i="65"/>
  <c r="DC31" i="65" s="1"/>
  <c r="CL31" i="65"/>
  <c r="DD31" i="65" s="1"/>
  <c r="CM31" i="65"/>
  <c r="CN31" i="65"/>
  <c r="CO31" i="65"/>
  <c r="BZ32" i="65"/>
  <c r="CR32" i="65" s="1"/>
  <c r="CA32" i="65"/>
  <c r="CS32" i="65" s="1"/>
  <c r="CB32" i="65"/>
  <c r="CT32" i="65" s="1"/>
  <c r="CC32" i="65"/>
  <c r="CU32" i="65" s="1"/>
  <c r="CD32" i="65"/>
  <c r="CV32" i="65" s="1"/>
  <c r="CE32" i="65"/>
  <c r="CW32" i="65" s="1"/>
  <c r="CF32" i="65"/>
  <c r="CX32" i="65" s="1"/>
  <c r="CG32" i="65"/>
  <c r="CY32" i="65" s="1"/>
  <c r="CH32" i="65"/>
  <c r="CZ32" i="65" s="1"/>
  <c r="CI32" i="65"/>
  <c r="DA32" i="65" s="1"/>
  <c r="CJ32" i="65"/>
  <c r="DB32" i="65" s="1"/>
  <c r="CK32" i="65"/>
  <c r="DC32" i="65" s="1"/>
  <c r="CL32" i="65"/>
  <c r="DD32" i="65" s="1"/>
  <c r="CM32" i="65"/>
  <c r="CN32" i="65"/>
  <c r="CO32" i="65"/>
  <c r="BZ33" i="65"/>
  <c r="CR33" i="65" s="1"/>
  <c r="CA33" i="65"/>
  <c r="CS33" i="65" s="1"/>
  <c r="CB33" i="65"/>
  <c r="CT33" i="65" s="1"/>
  <c r="CC33" i="65"/>
  <c r="CU33" i="65" s="1"/>
  <c r="CD33" i="65"/>
  <c r="CV33" i="65" s="1"/>
  <c r="CE33" i="65"/>
  <c r="CW33" i="65" s="1"/>
  <c r="CF33" i="65"/>
  <c r="CX33" i="65" s="1"/>
  <c r="CG33" i="65"/>
  <c r="CY33" i="65" s="1"/>
  <c r="CH33" i="65"/>
  <c r="CZ33" i="65" s="1"/>
  <c r="CI33" i="65"/>
  <c r="DA33" i="65" s="1"/>
  <c r="CJ33" i="65"/>
  <c r="DB33" i="65" s="1"/>
  <c r="CK33" i="65"/>
  <c r="DC33" i="65" s="1"/>
  <c r="CL33" i="65"/>
  <c r="DD33" i="65" s="1"/>
  <c r="CM33" i="65"/>
  <c r="CN33" i="65"/>
  <c r="CO33" i="65"/>
  <c r="BZ34" i="65"/>
  <c r="CR34" i="65" s="1"/>
  <c r="CA34" i="65"/>
  <c r="CS34" i="65" s="1"/>
  <c r="CB34" i="65"/>
  <c r="CT34" i="65" s="1"/>
  <c r="CC34" i="65"/>
  <c r="CU34" i="65" s="1"/>
  <c r="CD34" i="65"/>
  <c r="CV34" i="65" s="1"/>
  <c r="CE34" i="65"/>
  <c r="CW34" i="65" s="1"/>
  <c r="CF34" i="65"/>
  <c r="CX34" i="65" s="1"/>
  <c r="CG34" i="65"/>
  <c r="CY34" i="65" s="1"/>
  <c r="CH34" i="65"/>
  <c r="CZ34" i="65" s="1"/>
  <c r="CI34" i="65"/>
  <c r="DA34" i="65" s="1"/>
  <c r="CJ34" i="65"/>
  <c r="DB34" i="65" s="1"/>
  <c r="CK34" i="65"/>
  <c r="DC34" i="65" s="1"/>
  <c r="CL34" i="65"/>
  <c r="DD34" i="65" s="1"/>
  <c r="CM34" i="65"/>
  <c r="DE34" i="65" s="1"/>
  <c r="CA35" i="65"/>
  <c r="CS35" i="65" s="1"/>
  <c r="CC35" i="65"/>
  <c r="CU35" i="65" s="1"/>
  <c r="CE35" i="65"/>
  <c r="CW35" i="65" s="1"/>
  <c r="CG35" i="65"/>
  <c r="CY35" i="65" s="1"/>
  <c r="CI35" i="65"/>
  <c r="DA35" i="65" s="1"/>
  <c r="CK35" i="65"/>
  <c r="DC35" i="65" s="1"/>
  <c r="CM35" i="65"/>
  <c r="CO35" i="65"/>
  <c r="DG35" i="65" s="1"/>
  <c r="CA36" i="65"/>
  <c r="CS36" i="65" s="1"/>
  <c r="CC36" i="65"/>
  <c r="CU36" i="65" s="1"/>
  <c r="CE36" i="65"/>
  <c r="CW36" i="65" s="1"/>
  <c r="CG36" i="65"/>
  <c r="CY36" i="65" s="1"/>
  <c r="CI36" i="65"/>
  <c r="DA36" i="65" s="1"/>
  <c r="CK36" i="65"/>
  <c r="DC36" i="65" s="1"/>
  <c r="CM36" i="65"/>
  <c r="CO36" i="65"/>
  <c r="DG36" i="65" s="1"/>
  <c r="CA37" i="65"/>
  <c r="CS37" i="65" s="1"/>
  <c r="CC37" i="65"/>
  <c r="CU37" i="65" s="1"/>
  <c r="CE37" i="65"/>
  <c r="CW37" i="65" s="1"/>
  <c r="CG37" i="65"/>
  <c r="CY37" i="65" s="1"/>
  <c r="CI37" i="65"/>
  <c r="DA37" i="65" s="1"/>
  <c r="CK37" i="65"/>
  <c r="DC37" i="65" s="1"/>
  <c r="CM37" i="65"/>
  <c r="CO37" i="65"/>
  <c r="DG37" i="65" s="1"/>
  <c r="CA9" i="65"/>
  <c r="CS9" i="65" s="1"/>
  <c r="CB9" i="65"/>
  <c r="CT9" i="65" s="1"/>
  <c r="CC9" i="65"/>
  <c r="CU9" i="65" s="1"/>
  <c r="CD9" i="65"/>
  <c r="CV9" i="65" s="1"/>
  <c r="CE9" i="65"/>
  <c r="CW9" i="65" s="1"/>
  <c r="CF9" i="65"/>
  <c r="CX9" i="65" s="1"/>
  <c r="CG9" i="65"/>
  <c r="CY9" i="65" s="1"/>
  <c r="CH9" i="65"/>
  <c r="CZ9" i="65" s="1"/>
  <c r="CI9" i="65"/>
  <c r="DA9" i="65" s="1"/>
  <c r="CJ9" i="65"/>
  <c r="DB9" i="65" s="1"/>
  <c r="CK9" i="65"/>
  <c r="DC9" i="65" s="1"/>
  <c r="CL9" i="65"/>
  <c r="DD9" i="65" s="1"/>
  <c r="CM9" i="65"/>
  <c r="CN9" i="65"/>
  <c r="CO9" i="65"/>
  <c r="CN5" i="65"/>
  <c r="DF5" i="65" s="1"/>
  <c r="CM6" i="65"/>
  <c r="CN6" i="65"/>
  <c r="CO6" i="65"/>
  <c r="CM7" i="65"/>
  <c r="CN7" i="65"/>
  <c r="CO7" i="65"/>
  <c r="BL27" i="65"/>
  <c r="BM27" i="65"/>
  <c r="BN27" i="65"/>
  <c r="BP27" i="65"/>
  <c r="BQ27" i="65"/>
  <c r="BR27" i="65"/>
  <c r="BW45" i="65"/>
  <c r="BT45" i="65" s="1"/>
  <c r="ES45" i="65" s="1"/>
  <c r="BE34" i="65"/>
  <c r="M32" i="65"/>
  <c r="G25" i="68" s="1"/>
  <c r="M23" i="65"/>
  <c r="G17" i="68" s="1"/>
  <c r="J5" i="65"/>
  <c r="M5" i="65" s="1"/>
  <c r="G5" i="68" s="1"/>
  <c r="J6" i="65"/>
  <c r="M6" i="65" s="1"/>
  <c r="G6" i="68" s="1"/>
  <c r="J11" i="65"/>
  <c r="M11" i="65" s="1"/>
  <c r="G9" i="68" s="1"/>
  <c r="J14" i="65"/>
  <c r="M14" i="65" s="1"/>
  <c r="G11" i="68" s="1"/>
  <c r="J18" i="65"/>
  <c r="M18" i="65" s="1"/>
  <c r="G13" i="68" s="1"/>
  <c r="J19" i="65"/>
  <c r="M19" i="65" s="1"/>
  <c r="G14" i="68" s="1"/>
  <c r="J21" i="65"/>
  <c r="M21" i="65" s="1"/>
  <c r="G15" i="68" s="1"/>
  <c r="J30" i="65"/>
  <c r="M30" i="65" s="1"/>
  <c r="G23" i="68" s="1"/>
  <c r="J33" i="65"/>
  <c r="M33" i="65" s="1"/>
  <c r="G26" i="68" s="1"/>
  <c r="J37" i="65"/>
  <c r="M37" i="65" s="1"/>
  <c r="G29" i="68" s="1"/>
  <c r="CB29" i="68"/>
  <c r="CB24" i="68"/>
  <c r="CB25" i="68"/>
  <c r="CB26" i="68"/>
  <c r="CB27" i="68"/>
  <c r="CB28" i="68"/>
  <c r="CC28" i="68" s="1"/>
  <c r="CB23" i="68"/>
  <c r="CB21" i="68"/>
  <c r="CB18" i="68"/>
  <c r="CB19" i="68"/>
  <c r="CC19" i="68" s="1"/>
  <c r="CB20" i="68"/>
  <c r="CB17" i="68"/>
  <c r="CB15" i="68"/>
  <c r="CB14" i="68"/>
  <c r="CB13" i="68"/>
  <c r="CC13" i="68" s="1"/>
  <c r="CB11" i="68"/>
  <c r="CB12" i="68"/>
  <c r="CB10" i="68"/>
  <c r="GG35" i="65" l="1"/>
  <c r="DE35" i="65"/>
  <c r="GH9" i="65"/>
  <c r="DF9" i="65"/>
  <c r="GI13" i="65"/>
  <c r="DG13" i="65"/>
  <c r="GH7" i="65"/>
  <c r="DF7" i="65"/>
  <c r="GG9" i="65"/>
  <c r="DE9" i="65"/>
  <c r="GH13" i="65"/>
  <c r="DF13" i="65"/>
  <c r="GG7" i="65"/>
  <c r="DE7" i="65"/>
  <c r="GI21" i="65"/>
  <c r="DG21" i="65"/>
  <c r="GI20" i="65"/>
  <c r="DG20" i="65"/>
  <c r="GI19" i="65"/>
  <c r="DG19" i="65"/>
  <c r="GI18" i="65"/>
  <c r="DG18" i="65"/>
  <c r="GI17" i="65"/>
  <c r="DG17" i="65"/>
  <c r="CO54" i="65"/>
  <c r="EC16" i="65" s="1"/>
  <c r="DG16" i="65"/>
  <c r="GG13" i="65"/>
  <c r="DE13" i="65"/>
  <c r="GI6" i="65"/>
  <c r="DG6" i="65"/>
  <c r="GI25" i="65"/>
  <c r="DG25" i="65"/>
  <c r="GI24" i="65"/>
  <c r="DG24" i="65"/>
  <c r="GH21" i="65"/>
  <c r="DF21" i="65"/>
  <c r="GH20" i="65"/>
  <c r="DF20" i="65"/>
  <c r="GH19" i="65"/>
  <c r="DF19" i="65"/>
  <c r="GH18" i="65"/>
  <c r="DF18" i="65"/>
  <c r="GH17" i="65"/>
  <c r="DF17" i="65"/>
  <c r="CN54" i="65"/>
  <c r="EB16" i="65" s="1"/>
  <c r="DF16" i="65"/>
  <c r="GG37" i="65"/>
  <c r="DE37" i="65"/>
  <c r="GH6" i="65"/>
  <c r="DF6" i="65"/>
  <c r="GI33" i="65"/>
  <c r="DG33" i="65"/>
  <c r="GI32" i="65"/>
  <c r="DG32" i="65"/>
  <c r="GI31" i="65"/>
  <c r="DG31" i="65"/>
  <c r="GI30" i="65"/>
  <c r="DG30" i="65"/>
  <c r="GI29" i="65"/>
  <c r="DG29" i="65"/>
  <c r="GI28" i="65"/>
  <c r="DG28" i="65"/>
  <c r="GI26" i="65"/>
  <c r="DG26" i="65"/>
  <c r="GH25" i="65"/>
  <c r="DF25" i="65"/>
  <c r="GH24" i="65"/>
  <c r="DF24" i="65"/>
  <c r="GG22" i="65"/>
  <c r="DE22" i="65"/>
  <c r="GG21" i="65"/>
  <c r="DE21" i="65"/>
  <c r="GG20" i="65"/>
  <c r="DE20" i="65"/>
  <c r="GG19" i="65"/>
  <c r="DE19" i="65"/>
  <c r="GG18" i="65"/>
  <c r="DE18" i="65"/>
  <c r="GG17" i="65"/>
  <c r="DE17" i="65"/>
  <c r="CM54" i="65"/>
  <c r="EA16" i="65" s="1"/>
  <c r="DE16" i="65"/>
  <c r="GI9" i="65"/>
  <c r="DG9" i="65"/>
  <c r="GG36" i="65"/>
  <c r="DE36" i="65"/>
  <c r="GG6" i="65"/>
  <c r="DE6" i="65"/>
  <c r="GH33" i="65"/>
  <c r="DF33" i="65"/>
  <c r="GH32" i="65"/>
  <c r="DF32" i="65"/>
  <c r="GH31" i="65"/>
  <c r="DF31" i="65"/>
  <c r="GH30" i="65"/>
  <c r="DF30" i="65"/>
  <c r="GH29" i="65"/>
  <c r="DF29" i="65"/>
  <c r="GH28" i="65"/>
  <c r="DF28" i="65"/>
  <c r="GH26" i="65"/>
  <c r="DF26" i="65"/>
  <c r="GG25" i="65"/>
  <c r="DE25" i="65"/>
  <c r="GG24" i="65"/>
  <c r="DE24" i="65"/>
  <c r="GI7" i="65"/>
  <c r="DG7" i="65"/>
  <c r="GG33" i="65"/>
  <c r="DE33" i="65"/>
  <c r="GG32" i="65"/>
  <c r="DE32" i="65"/>
  <c r="GG31" i="65"/>
  <c r="DE31" i="65"/>
  <c r="GG30" i="65"/>
  <c r="DE30" i="65"/>
  <c r="GG29" i="65"/>
  <c r="DE29" i="65"/>
  <c r="GG28" i="65"/>
  <c r="DE28" i="65"/>
  <c r="GG26" i="65"/>
  <c r="DE26" i="65"/>
  <c r="CC26" i="68"/>
  <c r="H148" i="69"/>
  <c r="I148" i="69" s="1"/>
  <c r="CC20" i="68"/>
  <c r="H142" i="69"/>
  <c r="I142" i="69" s="1"/>
  <c r="CC15" i="68"/>
  <c r="H137" i="69"/>
  <c r="I137" i="69" s="1"/>
  <c r="CC17" i="68"/>
  <c r="H139" i="69"/>
  <c r="I139" i="69" s="1"/>
  <c r="CC27" i="68"/>
  <c r="H149" i="69"/>
  <c r="I149" i="69" s="1"/>
  <c r="CC24" i="68"/>
  <c r="H146" i="69"/>
  <c r="I146" i="69" s="1"/>
  <c r="CC22" i="68"/>
  <c r="H144" i="69"/>
  <c r="I144" i="69" s="1"/>
  <c r="CC12" i="68"/>
  <c r="H134" i="69"/>
  <c r="I134" i="69" s="1"/>
  <c r="CC18" i="68"/>
  <c r="H140" i="69"/>
  <c r="I140" i="69" s="1"/>
  <c r="CC29" i="68"/>
  <c r="H151" i="69"/>
  <c r="I151" i="69" s="1"/>
  <c r="CC16" i="68"/>
  <c r="H138" i="69"/>
  <c r="I138" i="69" s="1"/>
  <c r="CC21" i="68"/>
  <c r="H143" i="69"/>
  <c r="I143" i="69" s="1"/>
  <c r="CC10" i="68"/>
  <c r="H132" i="69"/>
  <c r="I132" i="69" s="1"/>
  <c r="CC25" i="68"/>
  <c r="H147" i="69"/>
  <c r="I147" i="69" s="1"/>
  <c r="CC11" i="68"/>
  <c r="H133" i="69"/>
  <c r="I133" i="69" s="1"/>
  <c r="CC14" i="68"/>
  <c r="H136" i="69"/>
  <c r="I136" i="69" s="1"/>
  <c r="CC23" i="68"/>
  <c r="H145" i="69"/>
  <c r="I145" i="69" s="1"/>
  <c r="HH34" i="65"/>
  <c r="HI5" i="65"/>
  <c r="HI10" i="65"/>
  <c r="HI22" i="65"/>
  <c r="HG45" i="65"/>
  <c r="HI15" i="65"/>
  <c r="HI14" i="65"/>
  <c r="HI11" i="65"/>
  <c r="EV45" i="65"/>
  <c r="HJ45" i="65" s="1"/>
  <c r="GH11" i="65"/>
  <c r="CO22" i="65"/>
  <c r="GH22" i="65"/>
  <c r="CO65" i="65"/>
  <c r="EC27" i="65" s="1"/>
  <c r="GI27" i="65"/>
  <c r="GI12" i="65"/>
  <c r="CM48" i="65"/>
  <c r="EA10" i="65" s="1"/>
  <c r="GG10" i="65"/>
  <c r="CN65" i="65"/>
  <c r="EB27" i="65" s="1"/>
  <c r="GH27" i="65"/>
  <c r="GG12" i="65"/>
  <c r="CO5" i="65"/>
  <c r="GH5" i="65"/>
  <c r="CP37" i="65"/>
  <c r="GI37" i="65"/>
  <c r="CP36" i="65"/>
  <c r="GI36" i="65"/>
  <c r="CP35" i="65"/>
  <c r="GI35" i="65"/>
  <c r="CN34" i="65"/>
  <c r="GG34" i="65"/>
  <c r="CM65" i="65"/>
  <c r="EA27" i="65" s="1"/>
  <c r="GG27" i="65"/>
  <c r="CO15" i="65"/>
  <c r="GH15" i="65"/>
  <c r="CO14" i="65"/>
  <c r="DG14" i="65" s="1"/>
  <c r="GH14" i="65"/>
  <c r="GH12" i="65"/>
  <c r="CO23" i="65"/>
  <c r="GH23" i="65"/>
  <c r="CO10" i="65"/>
  <c r="DG10" i="65" s="1"/>
  <c r="GH10" i="65"/>
  <c r="HF35" i="65"/>
  <c r="GW5" i="65"/>
  <c r="GV36" i="65"/>
  <c r="GY14" i="65"/>
  <c r="HC5" i="65"/>
  <c r="HB37" i="65"/>
  <c r="HB36" i="65"/>
  <c r="HB35" i="65"/>
  <c r="GZ36" i="65"/>
  <c r="HE14" i="65"/>
  <c r="GZ35" i="65"/>
  <c r="HC14" i="65"/>
  <c r="HC15" i="65"/>
  <c r="GY5" i="65"/>
  <c r="GX37" i="65"/>
  <c r="GX36" i="65"/>
  <c r="GX35" i="65"/>
  <c r="HA15" i="65"/>
  <c r="HA14" i="65"/>
  <c r="HA5" i="65"/>
  <c r="GY15" i="65"/>
  <c r="GT36" i="65"/>
  <c r="GZ37" i="65"/>
  <c r="GV35" i="65"/>
  <c r="GW15" i="65"/>
  <c r="HH36" i="65"/>
  <c r="GX26" i="65"/>
  <c r="HE5" i="65"/>
  <c r="HD37" i="65"/>
  <c r="HD36" i="65"/>
  <c r="HD35" i="65"/>
  <c r="HG14" i="65"/>
  <c r="GU5" i="65"/>
  <c r="HH37" i="65"/>
  <c r="HG5" i="65"/>
  <c r="HE15" i="65"/>
  <c r="HF16" i="65"/>
  <c r="GW14" i="65"/>
  <c r="HH35" i="65"/>
  <c r="GU14" i="65"/>
  <c r="HF37" i="65"/>
  <c r="HB16" i="65"/>
  <c r="GU15" i="65"/>
  <c r="HF36" i="65"/>
  <c r="GV37" i="65"/>
  <c r="HG15" i="65"/>
  <c r="CH37" i="65"/>
  <c r="CZ37" i="65" s="1"/>
  <c r="CH36" i="65"/>
  <c r="CZ36" i="65" s="1"/>
  <c r="CH35" i="65"/>
  <c r="CZ35" i="65" s="1"/>
  <c r="CB35" i="65"/>
  <c r="CT35" i="65" s="1"/>
  <c r="CK23" i="65"/>
  <c r="DC23" i="65" s="1"/>
  <c r="CL16" i="65"/>
  <c r="DD16" i="65" s="1"/>
  <c r="CA23" i="65"/>
  <c r="CS23" i="65" s="1"/>
  <c r="CK15" i="65"/>
  <c r="DC15" i="65" s="1"/>
  <c r="CK14" i="65"/>
  <c r="DC14" i="65" s="1"/>
  <c r="CE15" i="65"/>
  <c r="CW15" i="65" s="1"/>
  <c r="CE14" i="65"/>
  <c r="CW14" i="65" s="1"/>
  <c r="CD37" i="65"/>
  <c r="CV37" i="65" s="1"/>
  <c r="CD36" i="65"/>
  <c r="CV36" i="65" s="1"/>
  <c r="CD35" i="65"/>
  <c r="CV35" i="65" s="1"/>
  <c r="CG15" i="65"/>
  <c r="CY15" i="65" s="1"/>
  <c r="CN37" i="65"/>
  <c r="DF37" i="65" s="1"/>
  <c r="CD26" i="65"/>
  <c r="CV26" i="65" s="1"/>
  <c r="CG23" i="65"/>
  <c r="CY23" i="65" s="1"/>
  <c r="CA15" i="65"/>
  <c r="CJ37" i="65"/>
  <c r="DB37" i="65" s="1"/>
  <c r="CJ36" i="65"/>
  <c r="DB36" i="65" s="1"/>
  <c r="CJ35" i="65"/>
  <c r="DB35" i="65" s="1"/>
  <c r="CC23" i="65"/>
  <c r="CU23" i="65" s="1"/>
  <c r="CM15" i="65"/>
  <c r="CM14" i="65"/>
  <c r="DE14" i="65" s="1"/>
  <c r="CL37" i="65"/>
  <c r="DD37" i="65" s="1"/>
  <c r="CL36" i="65"/>
  <c r="DD36" i="65" s="1"/>
  <c r="CL35" i="65"/>
  <c r="DD35" i="65" s="1"/>
  <c r="CF37" i="65"/>
  <c r="CX37" i="65" s="1"/>
  <c r="CF36" i="65"/>
  <c r="CX36" i="65" s="1"/>
  <c r="CI14" i="65"/>
  <c r="DA14" i="65" s="1"/>
  <c r="CF35" i="65"/>
  <c r="CX35" i="65" s="1"/>
  <c r="CI15" i="65"/>
  <c r="DA15" i="65" s="1"/>
  <c r="CM23" i="65"/>
  <c r="CG14" i="65"/>
  <c r="CY14" i="65" s="1"/>
  <c r="CB37" i="65"/>
  <c r="CT37" i="65" s="1"/>
  <c r="CB36" i="65"/>
  <c r="CT36" i="65" s="1"/>
  <c r="CI23" i="65"/>
  <c r="DA23" i="65" s="1"/>
  <c r="CC15" i="65"/>
  <c r="CU15" i="65" s="1"/>
  <c r="CA14" i="65"/>
  <c r="CS14" i="65" s="1"/>
  <c r="CN35" i="65"/>
  <c r="DF35" i="65" s="1"/>
  <c r="CE23" i="65"/>
  <c r="CW23" i="65" s="1"/>
  <c r="CH16" i="65"/>
  <c r="CZ16" i="65" s="1"/>
  <c r="CN48" i="65"/>
  <c r="EB10" i="65" s="1"/>
  <c r="CC14" i="65"/>
  <c r="CU14" i="65" s="1"/>
  <c r="CN36" i="65"/>
  <c r="DF36" i="65" s="1"/>
  <c r="BV45" i="65"/>
  <c r="EU45" i="65" s="1"/>
  <c r="HI45" i="65" s="1"/>
  <c r="HM45" i="65" s="1"/>
  <c r="BU7" i="68" s="1"/>
  <c r="BU45" i="65"/>
  <c r="ET45" i="65" s="1"/>
  <c r="HH45" i="65" s="1"/>
  <c r="CB8" i="68"/>
  <c r="CC7" i="68"/>
  <c r="CB6" i="68"/>
  <c r="CB5" i="68"/>
  <c r="CC5" i="68" s="1"/>
  <c r="AA22" i="66"/>
  <c r="Y31" i="66"/>
  <c r="Y37" i="66"/>
  <c r="AA37" i="66" s="1"/>
  <c r="Y36" i="66"/>
  <c r="AA36" i="66" s="1"/>
  <c r="AA35" i="66"/>
  <c r="Y33" i="66"/>
  <c r="AA33" i="66"/>
  <c r="Y34" i="66"/>
  <c r="Y32" i="66"/>
  <c r="AA32" i="66" s="1"/>
  <c r="Y29" i="66"/>
  <c r="AA29" i="66" s="1"/>
  <c r="Y30" i="66"/>
  <c r="AA30" i="66"/>
  <c r="Y28" i="66"/>
  <c r="AA28" i="66" s="1"/>
  <c r="Y26" i="66"/>
  <c r="AA26" i="66" s="1"/>
  <c r="AA25" i="66"/>
  <c r="Y24" i="66"/>
  <c r="AA24" i="66" s="1"/>
  <c r="Y23" i="66"/>
  <c r="AA23" i="66" s="1"/>
  <c r="AA21" i="66"/>
  <c r="AA20" i="66"/>
  <c r="Y19" i="66"/>
  <c r="AA19" i="66" s="1"/>
  <c r="AA18" i="66"/>
  <c r="Y17" i="66"/>
  <c r="AA17" i="66" s="1"/>
  <c r="Y15" i="66"/>
  <c r="AA15" i="66" s="1"/>
  <c r="Y14" i="66"/>
  <c r="AA14" i="66" s="1"/>
  <c r="AA13" i="66"/>
  <c r="Y12" i="66"/>
  <c r="AA12" i="66" s="1"/>
  <c r="AA9" i="66"/>
  <c r="Y9" i="66"/>
  <c r="AA8" i="66"/>
  <c r="Y8" i="66"/>
  <c r="AA7" i="66"/>
  <c r="AA6" i="66"/>
  <c r="Y6" i="66"/>
  <c r="AA5" i="66"/>
  <c r="GJ35" i="65" l="1"/>
  <c r="DH35" i="65"/>
  <c r="GI22" i="65"/>
  <c r="DG22" i="65"/>
  <c r="GI15" i="65"/>
  <c r="DG15" i="65"/>
  <c r="GJ36" i="65"/>
  <c r="DH36" i="65"/>
  <c r="GG23" i="65"/>
  <c r="DE23" i="65"/>
  <c r="GG15" i="65"/>
  <c r="DE15" i="65"/>
  <c r="GJ37" i="65"/>
  <c r="DH37" i="65"/>
  <c r="CS15" i="65"/>
  <c r="CT15" i="60"/>
  <c r="GI23" i="65"/>
  <c r="DG23" i="65"/>
  <c r="GH34" i="65"/>
  <c r="DF34" i="65"/>
  <c r="GI5" i="65"/>
  <c r="DG5" i="65"/>
  <c r="CC6" i="68"/>
  <c r="H128" i="69"/>
  <c r="I128" i="69" s="1"/>
  <c r="CC8" i="68"/>
  <c r="H130" i="69"/>
  <c r="I130" i="69" s="1"/>
  <c r="GI11" i="65"/>
  <c r="DG11" i="65"/>
  <c r="CB9" i="68"/>
  <c r="CC9" i="68" s="1"/>
  <c r="CO48" i="65"/>
  <c r="EC10" i="65" s="1"/>
  <c r="AW35" i="65"/>
  <c r="AX35" i="65" s="1"/>
  <c r="BW73" i="65" s="1"/>
  <c r="EV73" i="65" s="1"/>
  <c r="HJ73" i="65" s="1"/>
  <c r="AW36" i="65"/>
  <c r="AX36" i="65" s="1"/>
  <c r="BW74" i="65" s="1"/>
  <c r="EV74" i="65" s="1"/>
  <c r="HJ74" i="65" s="1"/>
  <c r="AW37" i="65"/>
  <c r="AX37" i="65" s="1"/>
  <c r="BW75" i="65" s="1"/>
  <c r="EV75" i="65" s="1"/>
  <c r="HJ75" i="65" s="1"/>
  <c r="AW34" i="65"/>
  <c r="AL37" i="65"/>
  <c r="AL36" i="65"/>
  <c r="AQ36" i="65" s="1"/>
  <c r="AL35" i="65"/>
  <c r="AL34" i="65"/>
  <c r="AL33" i="65"/>
  <c r="P31" i="65"/>
  <c r="Q31" i="65"/>
  <c r="R31" i="65"/>
  <c r="S31" i="65"/>
  <c r="T31" i="65"/>
  <c r="U31" i="65"/>
  <c r="V31" i="65"/>
  <c r="W31" i="65"/>
  <c r="X31" i="65"/>
  <c r="Y31" i="65"/>
  <c r="Z31" i="65"/>
  <c r="AA31" i="65"/>
  <c r="AB31" i="65"/>
  <c r="AC31" i="65"/>
  <c r="AD31" i="65"/>
  <c r="AE31" i="65"/>
  <c r="AF31" i="65"/>
  <c r="AG31" i="65"/>
  <c r="AH31" i="65"/>
  <c r="AL31" i="65" s="1"/>
  <c r="P32" i="65"/>
  <c r="Q32" i="65"/>
  <c r="R32" i="65"/>
  <c r="S32" i="65"/>
  <c r="T32" i="65"/>
  <c r="U32" i="65"/>
  <c r="V32" i="65"/>
  <c r="W32" i="65"/>
  <c r="X32" i="65"/>
  <c r="Y32" i="65"/>
  <c r="Z32" i="65"/>
  <c r="AA32" i="65"/>
  <c r="AB32" i="65"/>
  <c r="AC32" i="65"/>
  <c r="AD32" i="65"/>
  <c r="AE32" i="65"/>
  <c r="AF32" i="65"/>
  <c r="AG32" i="65"/>
  <c r="AH32" i="65"/>
  <c r="AL32" i="65" s="1"/>
  <c r="P30" i="65"/>
  <c r="Q30" i="65"/>
  <c r="R30" i="65"/>
  <c r="S30" i="65"/>
  <c r="T30" i="65"/>
  <c r="U30" i="65"/>
  <c r="V30" i="65"/>
  <c r="W30" i="65"/>
  <c r="X30" i="65"/>
  <c r="Y30" i="65"/>
  <c r="Z30" i="65"/>
  <c r="AA30" i="65"/>
  <c r="AB30" i="65"/>
  <c r="AC30" i="65"/>
  <c r="AD30" i="65"/>
  <c r="AE30" i="65"/>
  <c r="AF30" i="65"/>
  <c r="AG30" i="65"/>
  <c r="AH30" i="65"/>
  <c r="AL30" i="65" s="1"/>
  <c r="P28" i="65"/>
  <c r="Q28" i="65"/>
  <c r="R28" i="65"/>
  <c r="S28" i="65"/>
  <c r="T28" i="65"/>
  <c r="U28" i="65"/>
  <c r="V28" i="65"/>
  <c r="W28" i="65"/>
  <c r="X28" i="65"/>
  <c r="Y28" i="65"/>
  <c r="Z28" i="65"/>
  <c r="AA28" i="65"/>
  <c r="AB28" i="65"/>
  <c r="AC28" i="65"/>
  <c r="AD28" i="65"/>
  <c r="AE28" i="65"/>
  <c r="AF28" i="65"/>
  <c r="AG28" i="65"/>
  <c r="AH28" i="65"/>
  <c r="AL28" i="65" s="1"/>
  <c r="P29" i="65"/>
  <c r="Q29" i="65"/>
  <c r="R29" i="65"/>
  <c r="S29" i="65"/>
  <c r="T29" i="65"/>
  <c r="U29" i="65"/>
  <c r="V29" i="65"/>
  <c r="W29" i="65"/>
  <c r="X29" i="65"/>
  <c r="Y29" i="65"/>
  <c r="Z29" i="65"/>
  <c r="AA29" i="65"/>
  <c r="AB29" i="65"/>
  <c r="AC29" i="65"/>
  <c r="AD29" i="65"/>
  <c r="AE29" i="65"/>
  <c r="AF29" i="65"/>
  <c r="AG29" i="65"/>
  <c r="AH29" i="65"/>
  <c r="AL29" i="65" s="1"/>
  <c r="O29" i="65"/>
  <c r="O28" i="65"/>
  <c r="P27" i="65"/>
  <c r="Q27" i="65"/>
  <c r="R27" i="65"/>
  <c r="S27" i="65"/>
  <c r="T27" i="65"/>
  <c r="U27" i="65"/>
  <c r="V27" i="65"/>
  <c r="W27" i="65"/>
  <c r="X27" i="65"/>
  <c r="Y27" i="65"/>
  <c r="Z27" i="65"/>
  <c r="AA27" i="65"/>
  <c r="AB27" i="65"/>
  <c r="AC27" i="65"/>
  <c r="AD27" i="65"/>
  <c r="AE27" i="65"/>
  <c r="AF27" i="65"/>
  <c r="AG27" i="65"/>
  <c r="AH27" i="65"/>
  <c r="O27" i="65"/>
  <c r="P26" i="65"/>
  <c r="Q26" i="65"/>
  <c r="R26" i="65"/>
  <c r="S26" i="65"/>
  <c r="T26" i="65"/>
  <c r="U26" i="65"/>
  <c r="V26" i="65"/>
  <c r="X26" i="65"/>
  <c r="Y26" i="65"/>
  <c r="Z26" i="65"/>
  <c r="AA26" i="65"/>
  <c r="AB26" i="65"/>
  <c r="AC26" i="65"/>
  <c r="AD26" i="65"/>
  <c r="AE26" i="65"/>
  <c r="AF26" i="65"/>
  <c r="AG26" i="65"/>
  <c r="AH26" i="65"/>
  <c r="AL26" i="65" s="1"/>
  <c r="O26" i="65"/>
  <c r="P25" i="65"/>
  <c r="Q25" i="65"/>
  <c r="R25" i="65"/>
  <c r="S25" i="65"/>
  <c r="T25" i="65"/>
  <c r="U25" i="65"/>
  <c r="V25" i="65"/>
  <c r="W25" i="65"/>
  <c r="X25" i="65"/>
  <c r="Y25" i="65"/>
  <c r="Z25" i="65"/>
  <c r="AA25" i="65"/>
  <c r="AB25" i="65"/>
  <c r="AC25" i="65"/>
  <c r="AD25" i="65"/>
  <c r="AE25" i="65"/>
  <c r="AF25" i="65"/>
  <c r="AG25" i="65"/>
  <c r="AH25" i="65"/>
  <c r="AL25" i="65" s="1"/>
  <c r="P24" i="65"/>
  <c r="Q24" i="65"/>
  <c r="R24" i="65"/>
  <c r="S24" i="65"/>
  <c r="T24" i="65"/>
  <c r="U24" i="65"/>
  <c r="V24" i="65"/>
  <c r="W24" i="65"/>
  <c r="X24" i="65"/>
  <c r="Y24" i="65"/>
  <c r="Z24" i="65"/>
  <c r="AA24" i="65"/>
  <c r="AB24" i="65"/>
  <c r="AC24" i="65"/>
  <c r="AD24" i="65"/>
  <c r="AE24" i="65"/>
  <c r="AF24" i="65"/>
  <c r="AG24" i="65"/>
  <c r="AH24" i="65"/>
  <c r="AL24" i="65" s="1"/>
  <c r="AL23" i="65"/>
  <c r="AL15" i="65"/>
  <c r="AL14" i="65"/>
  <c r="AL10" i="65"/>
  <c r="AQ10" i="65" s="1"/>
  <c r="AL11" i="65"/>
  <c r="AL17" i="65"/>
  <c r="AQ17" i="65" s="1"/>
  <c r="AL18" i="65"/>
  <c r="AL19" i="65"/>
  <c r="AL20" i="65"/>
  <c r="AQ20" i="65" s="1"/>
  <c r="AL21" i="65"/>
  <c r="AL13" i="65"/>
  <c r="O13" i="65"/>
  <c r="P9" i="65"/>
  <c r="Q9" i="65"/>
  <c r="R9" i="65"/>
  <c r="S9" i="65"/>
  <c r="T9" i="65"/>
  <c r="U9" i="65"/>
  <c r="V9" i="65"/>
  <c r="W9" i="65"/>
  <c r="X9" i="65"/>
  <c r="Y9" i="65"/>
  <c r="Z9" i="65"/>
  <c r="AA9" i="65"/>
  <c r="AB9" i="65"/>
  <c r="AC9" i="65"/>
  <c r="AD9" i="65"/>
  <c r="AE9" i="65"/>
  <c r="AF9" i="65"/>
  <c r="AG9" i="65"/>
  <c r="AH9" i="65"/>
  <c r="AL9" i="65" s="1"/>
  <c r="O9" i="65"/>
  <c r="I165" i="67"/>
  <c r="AL6" i="65"/>
  <c r="I166" i="67"/>
  <c r="AL7" i="65"/>
  <c r="I164" i="67"/>
  <c r="O5" i="65"/>
  <c r="S11" i="68" l="1"/>
  <c r="AQ14" i="65"/>
  <c r="S6" i="68"/>
  <c r="AQ6" i="65"/>
  <c r="S15" i="68"/>
  <c r="AQ21" i="65"/>
  <c r="S12" i="68"/>
  <c r="AQ15" i="65"/>
  <c r="S26" i="68"/>
  <c r="AQ33" i="65"/>
  <c r="S7" i="68"/>
  <c r="AQ7" i="65"/>
  <c r="S23" i="68"/>
  <c r="AQ30" i="65"/>
  <c r="S14" i="68"/>
  <c r="AQ19" i="65"/>
  <c r="S18" i="68"/>
  <c r="AQ24" i="65"/>
  <c r="S25" i="68"/>
  <c r="AQ32" i="65"/>
  <c r="S28" i="68"/>
  <c r="AQ35" i="65"/>
  <c r="S10" i="68"/>
  <c r="AQ13" i="65"/>
  <c r="S17" i="68"/>
  <c r="AQ23" i="65"/>
  <c r="S22" i="68"/>
  <c r="AQ29" i="65"/>
  <c r="S13" i="68"/>
  <c r="AQ18" i="65"/>
  <c r="S27" i="68"/>
  <c r="AQ34" i="65"/>
  <c r="S8" i="68"/>
  <c r="AQ9" i="65"/>
  <c r="S21" i="68"/>
  <c r="AQ28" i="65"/>
  <c r="S29" i="68"/>
  <c r="AQ37" i="65"/>
  <c r="S20" i="68"/>
  <c r="AQ26" i="65"/>
  <c r="S9" i="68"/>
  <c r="AQ11" i="65"/>
  <c r="S19" i="68"/>
  <c r="AQ25" i="65"/>
  <c r="S24" i="68"/>
  <c r="AQ31" i="65"/>
  <c r="AL5" i="65"/>
  <c r="AQ5" i="65" s="1"/>
  <c r="DG54" i="65"/>
  <c r="AL16" i="65"/>
  <c r="AQ16" i="65" s="1"/>
  <c r="DG65" i="65"/>
  <c r="AL27" i="65"/>
  <c r="AQ27" i="65" s="1"/>
  <c r="AK30" i="65"/>
  <c r="AK10" i="65"/>
  <c r="AK6" i="65"/>
  <c r="AK34" i="65"/>
  <c r="AK20" i="65"/>
  <c r="AK18" i="65"/>
  <c r="AK29" i="65"/>
  <c r="AK33" i="65"/>
  <c r="AK13" i="65"/>
  <c r="AK24" i="65"/>
  <c r="AK32" i="65"/>
  <c r="AK9" i="65"/>
  <c r="AK11" i="65"/>
  <c r="AK27" i="65"/>
  <c r="AK28" i="65"/>
  <c r="AK31" i="65"/>
  <c r="AK7" i="65"/>
  <c r="AK21" i="65"/>
  <c r="AK19" i="65"/>
  <c r="AK17" i="65"/>
  <c r="AK23" i="65"/>
  <c r="AK25" i="65"/>
  <c r="DH15" i="60"/>
  <c r="CZ23" i="60"/>
  <c r="DF23" i="60"/>
  <c r="CX23" i="60"/>
  <c r="DG34" i="60"/>
  <c r="DD23" i="60"/>
  <c r="CV23" i="60"/>
  <c r="DH5" i="60"/>
  <c r="DH14" i="60"/>
  <c r="GI14" i="65" s="1"/>
  <c r="DB23" i="60"/>
  <c r="CT23" i="60"/>
  <c r="DH23" i="60"/>
  <c r="DH11" i="60"/>
  <c r="DH34" i="60"/>
  <c r="DG48" i="65"/>
  <c r="DH10" i="60"/>
  <c r="DF65" i="65"/>
  <c r="DE48" i="65"/>
  <c r="DE54" i="65"/>
  <c r="DE65" i="65"/>
  <c r="DF54" i="65"/>
  <c r="DF48" i="65"/>
  <c r="AX34" i="65"/>
  <c r="BW72" i="65" s="1"/>
  <c r="EV72" i="65" s="1"/>
  <c r="HJ72" i="65" s="1"/>
  <c r="BW34" i="65"/>
  <c r="W26" i="65"/>
  <c r="AK26" i="65" s="1"/>
  <c r="S5" i="68" l="1"/>
  <c r="AK22" i="65"/>
  <c r="AL22" i="65"/>
  <c r="AK5" i="65"/>
  <c r="DH22" i="60"/>
  <c r="EU10" i="65"/>
  <c r="GI10" i="65" s="1"/>
  <c r="AK14" i="65"/>
  <c r="AK15" i="65"/>
  <c r="AK16" i="65"/>
  <c r="CP72" i="65"/>
  <c r="ED34" i="65" s="1"/>
  <c r="ED72" i="65"/>
  <c r="FN34" i="65" s="1"/>
  <c r="CV15" i="60"/>
  <c r="EI15" i="65" s="1"/>
  <c r="CZ14" i="60"/>
  <c r="EM14" i="65" s="1"/>
  <c r="DB14" i="60"/>
  <c r="EO14" i="65" s="1"/>
  <c r="DG37" i="60"/>
  <c r="ET37" i="65" s="1"/>
  <c r="GH37" i="65" s="1"/>
  <c r="DF15" i="60"/>
  <c r="CT14" i="60"/>
  <c r="EG14" i="65" s="1"/>
  <c r="DD15" i="60"/>
  <c r="EQ15" i="65" s="1"/>
  <c r="CX15" i="60"/>
  <c r="EK15" i="65" s="1"/>
  <c r="DF14" i="60"/>
  <c r="ES14" i="65" s="1"/>
  <c r="GG14" i="65" s="1"/>
  <c r="DD14" i="60"/>
  <c r="EQ14" i="65" s="1"/>
  <c r="EC48" i="65"/>
  <c r="EG15" i="65"/>
  <c r="DG36" i="60"/>
  <c r="ET36" i="65" s="1"/>
  <c r="GH36" i="65" s="1"/>
  <c r="CX14" i="60"/>
  <c r="EK14" i="65" s="1"/>
  <c r="CV14" i="60"/>
  <c r="EI14" i="65" s="1"/>
  <c r="DB15" i="60"/>
  <c r="EO15" i="65" s="1"/>
  <c r="CZ15" i="60"/>
  <c r="EM15" i="65" s="1"/>
  <c r="DG35" i="60"/>
  <c r="ET35" i="65" s="1"/>
  <c r="GH35" i="65" s="1"/>
  <c r="DE16" i="60"/>
  <c r="S16" i="68" l="1"/>
  <c r="AQ22" i="65"/>
  <c r="AQ38" i="65" s="1"/>
  <c r="AQ39" i="65" s="1"/>
  <c r="AO38" i="65"/>
  <c r="AN38" i="65"/>
  <c r="AO39" i="65" s="1"/>
  <c r="GJ72" i="65"/>
  <c r="IE34" i="65" s="1"/>
  <c r="EA37" i="60"/>
  <c r="EA36" i="60"/>
  <c r="EA35" i="60"/>
  <c r="EC37" i="60"/>
  <c r="EC36" i="60"/>
  <c r="EC35" i="60"/>
  <c r="EB23" i="60"/>
  <c r="EB15" i="60"/>
  <c r="EB14" i="60"/>
  <c r="EB5" i="60"/>
  <c r="DH72" i="65" l="1"/>
  <c r="CY27" i="68"/>
  <c r="DS27" i="68" s="1"/>
  <c r="CD7" i="68" l="1"/>
  <c r="CE7" i="68" s="1"/>
  <c r="BC16" i="68" l="1"/>
  <c r="BC30" i="68"/>
  <c r="BC31" i="68"/>
  <c r="AW30" i="68"/>
  <c r="DY21" i="68" l="1"/>
  <c r="CD22" i="68"/>
  <c r="CE22" i="68" s="1"/>
  <c r="DY22" i="68"/>
  <c r="DY6" i="68"/>
  <c r="DY7" i="68"/>
  <c r="DY8" i="68"/>
  <c r="DY9" i="68"/>
  <c r="DY10" i="68"/>
  <c r="DY11" i="68"/>
  <c r="DY12" i="68"/>
  <c r="DY13" i="68"/>
  <c r="DY14" i="68"/>
  <c r="DY15" i="68"/>
  <c r="DY16" i="68"/>
  <c r="DY17" i="68"/>
  <c r="DY18" i="68"/>
  <c r="DY19" i="68"/>
  <c r="DY20" i="68"/>
  <c r="DY23" i="68"/>
  <c r="DY24" i="68"/>
  <c r="DY25" i="68"/>
  <c r="DY26" i="68"/>
  <c r="DY27" i="68"/>
  <c r="DY28" i="68"/>
  <c r="DY29" i="68"/>
  <c r="DY5" i="68"/>
  <c r="EP27" i="68" l="1"/>
  <c r="C11" i="67" l="1"/>
  <c r="D11" i="67"/>
  <c r="A9" i="67"/>
  <c r="B9" i="67"/>
  <c r="A10" i="67"/>
  <c r="B10" i="67"/>
  <c r="A11" i="67"/>
  <c r="B11" i="67"/>
  <c r="A12" i="67"/>
  <c r="B12" i="67"/>
  <c r="A13" i="67"/>
  <c r="B13" i="67"/>
  <c r="A14" i="67"/>
  <c r="B14" i="67"/>
  <c r="A15" i="67"/>
  <c r="B15" i="67"/>
  <c r="A16" i="67"/>
  <c r="B16" i="67"/>
  <c r="A17" i="67"/>
  <c r="B17" i="67"/>
  <c r="A18" i="67"/>
  <c r="B18" i="67"/>
  <c r="A19" i="67"/>
  <c r="B19" i="67"/>
  <c r="A20" i="67"/>
  <c r="B20" i="67"/>
  <c r="A21" i="67"/>
  <c r="B21" i="67"/>
  <c r="A22" i="67"/>
  <c r="B22" i="67"/>
  <c r="A23" i="67"/>
  <c r="B23" i="67"/>
  <c r="A24" i="67"/>
  <c r="B24" i="67"/>
  <c r="A25" i="67"/>
  <c r="B25" i="67"/>
  <c r="A26" i="67"/>
  <c r="B26" i="67"/>
  <c r="A27" i="67"/>
  <c r="B27" i="67"/>
  <c r="A28" i="67"/>
  <c r="B28" i="67"/>
  <c r="A29" i="67"/>
  <c r="B29" i="67"/>
  <c r="A30" i="67"/>
  <c r="B30" i="67"/>
  <c r="A31" i="67"/>
  <c r="B31" i="67"/>
  <c r="A32" i="67"/>
  <c r="B32" i="67"/>
  <c r="CD15" i="68"/>
  <c r="CE15" i="68" s="1"/>
  <c r="H76" i="69" l="1"/>
  <c r="J137" i="69"/>
  <c r="G19" i="67"/>
  <c r="BU69" i="63" s="1"/>
  <c r="J175" i="67" l="1"/>
  <c r="H175" i="67"/>
  <c r="J177" i="67"/>
  <c r="H177" i="67"/>
  <c r="J176" i="67"/>
  <c r="H176" i="67"/>
  <c r="D172" i="67"/>
  <c r="L121" i="69" l="1"/>
  <c r="W1" i="68" l="1"/>
  <c r="J165" i="67" l="1"/>
  <c r="G176" i="67" s="1"/>
  <c r="J166" i="67"/>
  <c r="G177" i="67" s="1"/>
  <c r="J164" i="67"/>
  <c r="G175" i="67" s="1"/>
  <c r="F165" i="67"/>
  <c r="F166" i="67"/>
  <c r="F164" i="67"/>
  <c r="AJ1" i="68" l="1"/>
  <c r="C23" i="67" l="1"/>
  <c r="D23" i="67"/>
  <c r="L1" i="68"/>
  <c r="AF1" i="68"/>
  <c r="B8" i="67"/>
  <c r="A8" i="67"/>
  <c r="AH1" i="68" l="1"/>
  <c r="IO26" i="65"/>
  <c r="IU37" i="65"/>
  <c r="IU36" i="65"/>
  <c r="IU35" i="65"/>
  <c r="IS37" i="65"/>
  <c r="IS36" i="65"/>
  <c r="IS35" i="65"/>
  <c r="IQ37" i="65"/>
  <c r="IQ36" i="65"/>
  <c r="IQ35" i="65"/>
  <c r="IO37" i="65"/>
  <c r="IO36" i="65"/>
  <c r="IO35" i="65"/>
  <c r="IK37" i="65"/>
  <c r="IK36" i="65"/>
  <c r="IK35" i="65"/>
  <c r="IM36" i="65"/>
  <c r="IM37" i="65"/>
  <c r="IM35" i="65"/>
  <c r="IS16" i="65"/>
  <c r="IV15" i="65"/>
  <c r="IV14" i="65"/>
  <c r="IT15" i="65"/>
  <c r="IT14" i="65"/>
  <c r="IR15" i="65"/>
  <c r="IR14" i="65"/>
  <c r="IP15" i="65"/>
  <c r="IP14" i="65"/>
  <c r="IN15" i="65"/>
  <c r="IN14" i="65"/>
  <c r="IL15" i="65"/>
  <c r="IL14" i="65"/>
  <c r="IV5" i="65"/>
  <c r="IT5" i="65"/>
  <c r="IR5" i="65"/>
  <c r="IP5" i="65"/>
  <c r="IN5" i="65"/>
  <c r="IL5" i="65"/>
  <c r="CD10" i="68"/>
  <c r="CE10" i="68" s="1"/>
  <c r="CD13" i="68"/>
  <c r="CE13" i="68" s="1"/>
  <c r="CD16" i="68"/>
  <c r="CE16" i="68" s="1"/>
  <c r="CD19" i="68"/>
  <c r="CE19" i="68" s="1"/>
  <c r="CD24" i="68"/>
  <c r="CE24" i="68" s="1"/>
  <c r="CD28" i="68"/>
  <c r="CE28" i="68" s="1"/>
  <c r="CD5" i="68"/>
  <c r="CE5" i="68" s="1"/>
  <c r="J127" i="69" l="1"/>
  <c r="J141" i="69"/>
  <c r="J135" i="69"/>
  <c r="J150" i="69"/>
  <c r="J138" i="69"/>
  <c r="J132" i="69"/>
  <c r="J146" i="69"/>
  <c r="J144" i="69"/>
  <c r="DY37" i="60" l="1"/>
  <c r="DY36" i="60"/>
  <c r="DY35" i="60"/>
  <c r="DW37" i="60"/>
  <c r="DW36" i="60"/>
  <c r="DW35" i="60"/>
  <c r="DU37" i="60"/>
  <c r="DU36" i="60"/>
  <c r="DU35" i="60"/>
  <c r="DS37" i="60"/>
  <c r="DS36" i="60"/>
  <c r="DS35" i="60"/>
  <c r="DQ37" i="60"/>
  <c r="DQ36" i="60"/>
  <c r="DQ35" i="60"/>
  <c r="DO37" i="60"/>
  <c r="DO36" i="60"/>
  <c r="DO35" i="60"/>
  <c r="DM36" i="60"/>
  <c r="DM37" i="60"/>
  <c r="DM35" i="60"/>
  <c r="DZ23" i="60"/>
  <c r="DX23" i="60"/>
  <c r="DV23" i="60"/>
  <c r="DT23" i="60"/>
  <c r="DR23" i="60"/>
  <c r="DP23" i="60"/>
  <c r="DN23" i="60"/>
  <c r="DL23" i="60"/>
  <c r="DZ15" i="60"/>
  <c r="DZ14" i="60"/>
  <c r="DX15" i="60"/>
  <c r="DX14" i="60"/>
  <c r="DV15" i="60"/>
  <c r="DV14" i="60"/>
  <c r="DT15" i="60"/>
  <c r="DT14" i="60"/>
  <c r="DR15" i="60"/>
  <c r="DR14" i="60"/>
  <c r="DP15" i="60"/>
  <c r="DP14" i="60"/>
  <c r="DN15" i="60"/>
  <c r="DN14" i="60"/>
  <c r="DL15" i="60"/>
  <c r="DL14" i="60"/>
  <c r="DZ5" i="60"/>
  <c r="DX5" i="60"/>
  <c r="DV5" i="60"/>
  <c r="DT5" i="60"/>
  <c r="DR5" i="60"/>
  <c r="DP5" i="60"/>
  <c r="DN5" i="60"/>
  <c r="DL5" i="60"/>
  <c r="IC30" i="60"/>
  <c r="HY26" i="60"/>
  <c r="HU10" i="60"/>
  <c r="DN54" i="65"/>
  <c r="DO54" i="65"/>
  <c r="DP54" i="65"/>
  <c r="DQ54" i="65"/>
  <c r="DR54" i="65"/>
  <c r="DS54" i="65"/>
  <c r="DT54" i="65"/>
  <c r="DU54" i="65"/>
  <c r="DW54" i="65"/>
  <c r="DX54" i="65"/>
  <c r="DY54" i="65"/>
  <c r="DN65" i="65"/>
  <c r="DO65" i="65"/>
  <c r="DP65" i="65"/>
  <c r="DQ65" i="65"/>
  <c r="DR65" i="65"/>
  <c r="DV65" i="65"/>
  <c r="DZ65" i="65"/>
  <c r="DZ48" i="65"/>
  <c r="DY48" i="65"/>
  <c r="DX48" i="65"/>
  <c r="DW48" i="65"/>
  <c r="DV48" i="65"/>
  <c r="DU48" i="65"/>
  <c r="DT48" i="65"/>
  <c r="DS48" i="65"/>
  <c r="DR48" i="65"/>
  <c r="DQ48" i="65"/>
  <c r="DP48" i="65"/>
  <c r="DO48" i="65"/>
  <c r="DN48" i="65"/>
  <c r="CW26" i="60"/>
  <c r="DZ54" i="65"/>
  <c r="DA16" i="60"/>
  <c r="DV54" i="65" s="1"/>
  <c r="AT34" i="65"/>
  <c r="BG72" i="65" s="1"/>
  <c r="CL54" i="65"/>
  <c r="DZ16" i="65" s="1"/>
  <c r="DW65" i="65"/>
  <c r="DX65" i="65"/>
  <c r="DY65" i="65"/>
  <c r="DS65" i="65"/>
  <c r="DT65" i="65"/>
  <c r="DU65" i="65"/>
  <c r="AT35" i="65"/>
  <c r="BG73" i="65" s="1"/>
  <c r="AT36" i="65"/>
  <c r="BG74" i="65" s="1"/>
  <c r="AT37" i="65"/>
  <c r="BG75" i="65" s="1"/>
  <c r="AT7" i="65"/>
  <c r="BG45" i="65" s="1"/>
  <c r="AT9" i="65"/>
  <c r="BG47" i="65" s="1"/>
  <c r="AT10" i="65"/>
  <c r="BG48" i="65" s="1"/>
  <c r="AT11" i="65"/>
  <c r="BG49" i="65" s="1"/>
  <c r="AT12" i="65"/>
  <c r="BG50" i="65" s="1"/>
  <c r="AT13" i="65"/>
  <c r="BG51" i="65" s="1"/>
  <c r="AT14" i="65"/>
  <c r="BG52" i="65" s="1"/>
  <c r="AT15" i="65"/>
  <c r="BG53" i="65" s="1"/>
  <c r="AT16" i="65"/>
  <c r="BG54" i="65" s="1"/>
  <c r="AT17" i="65"/>
  <c r="BG55" i="65" s="1"/>
  <c r="AT18" i="65"/>
  <c r="BG56" i="65" s="1"/>
  <c r="AT19" i="65"/>
  <c r="BG57" i="65" s="1"/>
  <c r="AT20" i="65"/>
  <c r="BG58" i="65" s="1"/>
  <c r="AT21" i="65"/>
  <c r="BG59" i="65" s="1"/>
  <c r="AT22" i="65"/>
  <c r="BG60" i="65" s="1"/>
  <c r="AT23" i="65"/>
  <c r="BG61" i="65" s="1"/>
  <c r="AT24" i="65"/>
  <c r="BG62" i="65" s="1"/>
  <c r="AT25" i="65"/>
  <c r="BG63" i="65" s="1"/>
  <c r="AT26" i="65"/>
  <c r="BG64" i="65" s="1"/>
  <c r="AT27" i="65"/>
  <c r="BG65" i="65" s="1"/>
  <c r="AT28" i="65"/>
  <c r="BG66" i="65" s="1"/>
  <c r="AT29" i="65"/>
  <c r="BG67" i="65" s="1"/>
  <c r="AT30" i="65"/>
  <c r="BG68" i="65" s="1"/>
  <c r="AT31" i="65"/>
  <c r="BG69" i="65" s="1"/>
  <c r="AT32" i="65"/>
  <c r="BG70" i="65" s="1"/>
  <c r="AT33" i="65"/>
  <c r="BG71" i="65" s="1"/>
  <c r="EF71" i="65" s="1"/>
  <c r="AT5" i="65"/>
  <c r="BG43" i="65" s="1"/>
  <c r="BY35" i="65"/>
  <c r="BZ35" i="65" s="1"/>
  <c r="CR35" i="65" s="1"/>
  <c r="BY36" i="65"/>
  <c r="BZ36" i="65" s="1"/>
  <c r="CR36" i="65" s="1"/>
  <c r="BY37" i="65"/>
  <c r="BZ37" i="65" s="1"/>
  <c r="CR37" i="65" s="1"/>
  <c r="BZ5" i="65"/>
  <c r="CR5" i="65" s="1"/>
  <c r="CB5" i="65"/>
  <c r="CT5" i="65" s="1"/>
  <c r="CD5" i="65"/>
  <c r="CV5" i="65" s="1"/>
  <c r="CF5" i="65"/>
  <c r="CX5" i="65" s="1"/>
  <c r="CH5" i="65"/>
  <c r="CZ5" i="65" s="1"/>
  <c r="CJ5" i="65"/>
  <c r="DB5" i="65" s="1"/>
  <c r="CL5" i="65"/>
  <c r="DD5" i="65" s="1"/>
  <c r="BZ6" i="65"/>
  <c r="CR6" i="65" s="1"/>
  <c r="CA6" i="65"/>
  <c r="CS6" i="65" s="1"/>
  <c r="CB6" i="65"/>
  <c r="CT6" i="65" s="1"/>
  <c r="CC6" i="65"/>
  <c r="CU6" i="65" s="1"/>
  <c r="CD6" i="65"/>
  <c r="CV6" i="65" s="1"/>
  <c r="CE6" i="65"/>
  <c r="CW6" i="65" s="1"/>
  <c r="CF6" i="65"/>
  <c r="CX6" i="65" s="1"/>
  <c r="CG6" i="65"/>
  <c r="CY6" i="65" s="1"/>
  <c r="CH6" i="65"/>
  <c r="CZ6" i="65" s="1"/>
  <c r="CI6" i="65"/>
  <c r="DA6" i="65" s="1"/>
  <c r="CJ6" i="65"/>
  <c r="DB6" i="65" s="1"/>
  <c r="CK6" i="65"/>
  <c r="DC6" i="65" s="1"/>
  <c r="CL6" i="65"/>
  <c r="DD6" i="65" s="1"/>
  <c r="BZ7" i="65"/>
  <c r="CR7" i="65" s="1"/>
  <c r="CA7" i="65"/>
  <c r="CS7" i="65" s="1"/>
  <c r="CB7" i="65"/>
  <c r="CT7" i="65" s="1"/>
  <c r="CC7" i="65"/>
  <c r="CU7" i="65" s="1"/>
  <c r="CD7" i="65"/>
  <c r="CV7" i="65" s="1"/>
  <c r="CE7" i="65"/>
  <c r="CW7" i="65" s="1"/>
  <c r="CF7" i="65"/>
  <c r="CX7" i="65" s="1"/>
  <c r="CG7" i="65"/>
  <c r="CY7" i="65" s="1"/>
  <c r="CH7" i="65"/>
  <c r="CZ7" i="65" s="1"/>
  <c r="CI7" i="65"/>
  <c r="DA7" i="65" s="1"/>
  <c r="CJ7" i="65"/>
  <c r="DB7" i="65" s="1"/>
  <c r="CK7" i="65"/>
  <c r="DC7" i="65" s="1"/>
  <c r="CL7" i="65"/>
  <c r="DD7" i="65" s="1"/>
  <c r="BZ9" i="65"/>
  <c r="CR9" i="65" s="1"/>
  <c r="AV35" i="65"/>
  <c r="BS73" i="65" s="1"/>
  <c r="AV36" i="65"/>
  <c r="BS74" i="65" s="1"/>
  <c r="AV37" i="65"/>
  <c r="BS75" i="65" s="1"/>
  <c r="AV34" i="65"/>
  <c r="BS72" i="65" s="1"/>
  <c r="ER72" i="65" s="1"/>
  <c r="AU35" i="65"/>
  <c r="BK73" i="65" s="1"/>
  <c r="AU36" i="65"/>
  <c r="BK74" i="65" s="1"/>
  <c r="AU37" i="65"/>
  <c r="BK75" i="65" s="1"/>
  <c r="AU34" i="65"/>
  <c r="BK72" i="65" s="1"/>
  <c r="EJ72" i="65" s="1"/>
  <c r="AW27" i="65"/>
  <c r="AU27" i="65"/>
  <c r="BK65" i="65" s="1"/>
  <c r="EJ65" i="65" s="1"/>
  <c r="AW6" i="65"/>
  <c r="AW9" i="65"/>
  <c r="AW10" i="65"/>
  <c r="AW11" i="65"/>
  <c r="AW12" i="65"/>
  <c r="AW13" i="65"/>
  <c r="AW14" i="65"/>
  <c r="AW15" i="65"/>
  <c r="AW17" i="65"/>
  <c r="AW18" i="65"/>
  <c r="AW19" i="65"/>
  <c r="AW20" i="65"/>
  <c r="AW21" i="65"/>
  <c r="AW22" i="65"/>
  <c r="AW23" i="65"/>
  <c r="AW24" i="65"/>
  <c r="AW25" i="65"/>
  <c r="AW26" i="65"/>
  <c r="AW28" i="65"/>
  <c r="AW30" i="65"/>
  <c r="AW31" i="65"/>
  <c r="AW32" i="65"/>
  <c r="AW33" i="65"/>
  <c r="AW5" i="65"/>
  <c r="AV6" i="65"/>
  <c r="BO44" i="65" s="1"/>
  <c r="EN44" i="65" s="1"/>
  <c r="AV7" i="65"/>
  <c r="BO45" i="65" s="1"/>
  <c r="EN45" i="65" s="1"/>
  <c r="AV9" i="65"/>
  <c r="BO47" i="65" s="1"/>
  <c r="EN47" i="65" s="1"/>
  <c r="AV10" i="65"/>
  <c r="BO48" i="65" s="1"/>
  <c r="EN48" i="65" s="1"/>
  <c r="AV11" i="65"/>
  <c r="BO49" i="65" s="1"/>
  <c r="EN49" i="65" s="1"/>
  <c r="AV12" i="65"/>
  <c r="BO50" i="65" s="1"/>
  <c r="AV13" i="65"/>
  <c r="BO51" i="65" s="1"/>
  <c r="EN51" i="65" s="1"/>
  <c r="AV14" i="65"/>
  <c r="BO52" i="65" s="1"/>
  <c r="EN52" i="65" s="1"/>
  <c r="AV15" i="65"/>
  <c r="BO53" i="65" s="1"/>
  <c r="EN53" i="65" s="1"/>
  <c r="AV17" i="65"/>
  <c r="BO55" i="65" s="1"/>
  <c r="EN55" i="65" s="1"/>
  <c r="AV18" i="65"/>
  <c r="BO56" i="65" s="1"/>
  <c r="EN56" i="65" s="1"/>
  <c r="AV19" i="65"/>
  <c r="BO57" i="65" s="1"/>
  <c r="EN57" i="65" s="1"/>
  <c r="AV20" i="65"/>
  <c r="BO58" i="65" s="1"/>
  <c r="EN58" i="65" s="1"/>
  <c r="AV21" i="65"/>
  <c r="BO59" i="65" s="1"/>
  <c r="EN59" i="65" s="1"/>
  <c r="AV22" i="65"/>
  <c r="BO60" i="65" s="1"/>
  <c r="EN60" i="65" s="1"/>
  <c r="AV23" i="65"/>
  <c r="BO61" i="65" s="1"/>
  <c r="EN61" i="65" s="1"/>
  <c r="AV24" i="65"/>
  <c r="BO62" i="65" s="1"/>
  <c r="EN62" i="65" s="1"/>
  <c r="AV25" i="65"/>
  <c r="BO63" i="65" s="1"/>
  <c r="EN63" i="65" s="1"/>
  <c r="AV26" i="65"/>
  <c r="BO64" i="65" s="1"/>
  <c r="EN64" i="65" s="1"/>
  <c r="AV27" i="65"/>
  <c r="BO65" i="65" s="1"/>
  <c r="EN65" i="65" s="1"/>
  <c r="AV28" i="65"/>
  <c r="BO66" i="65" s="1"/>
  <c r="EN66" i="65" s="1"/>
  <c r="AV29" i="65"/>
  <c r="AW29" i="65" s="1"/>
  <c r="AV30" i="65"/>
  <c r="BO68" i="65" s="1"/>
  <c r="EN68" i="65" s="1"/>
  <c r="AV31" i="65"/>
  <c r="BO69" i="65" s="1"/>
  <c r="EN69" i="65" s="1"/>
  <c r="AV32" i="65"/>
  <c r="BO70" i="65" s="1"/>
  <c r="EN70" i="65" s="1"/>
  <c r="AV33" i="65"/>
  <c r="BO71" i="65" s="1"/>
  <c r="EN71" i="65" s="1"/>
  <c r="AV5" i="65"/>
  <c r="BO43" i="65" s="1"/>
  <c r="EN43" i="65" s="1"/>
  <c r="AU6" i="65"/>
  <c r="AT6" i="65" s="1"/>
  <c r="BG44" i="65" s="1"/>
  <c r="AU7" i="65"/>
  <c r="BK45" i="65" s="1"/>
  <c r="EJ45" i="65" s="1"/>
  <c r="AU10" i="65"/>
  <c r="BK48" i="65" s="1"/>
  <c r="EJ48" i="65" s="1"/>
  <c r="AU11" i="65"/>
  <c r="BK49" i="65" s="1"/>
  <c r="EJ49" i="65" s="1"/>
  <c r="AU12" i="65"/>
  <c r="BK50" i="65" s="1"/>
  <c r="AU13" i="65"/>
  <c r="BK51" i="65" s="1"/>
  <c r="EJ51" i="65" s="1"/>
  <c r="AU14" i="65"/>
  <c r="BK52" i="65" s="1"/>
  <c r="EJ52" i="65" s="1"/>
  <c r="AU15" i="65"/>
  <c r="BK53" i="65" s="1"/>
  <c r="EJ53" i="65" s="1"/>
  <c r="AU16" i="65"/>
  <c r="BK54" i="65" s="1"/>
  <c r="EJ54" i="65" s="1"/>
  <c r="AU17" i="65"/>
  <c r="BK55" i="65" s="1"/>
  <c r="EJ55" i="65" s="1"/>
  <c r="AU18" i="65"/>
  <c r="BK56" i="65" s="1"/>
  <c r="EJ56" i="65" s="1"/>
  <c r="AU19" i="65"/>
  <c r="BK57" i="65" s="1"/>
  <c r="EJ57" i="65" s="1"/>
  <c r="AU20" i="65"/>
  <c r="BK58" i="65" s="1"/>
  <c r="EJ58" i="65" s="1"/>
  <c r="AU21" i="65"/>
  <c r="BK59" i="65" s="1"/>
  <c r="EJ59" i="65" s="1"/>
  <c r="AU22" i="65"/>
  <c r="BK60" i="65" s="1"/>
  <c r="EJ60" i="65" s="1"/>
  <c r="AU23" i="65"/>
  <c r="BK61" i="65" s="1"/>
  <c r="EJ61" i="65" s="1"/>
  <c r="AU24" i="65"/>
  <c r="BK62" i="65" s="1"/>
  <c r="EJ62" i="65" s="1"/>
  <c r="AU25" i="65"/>
  <c r="BK63" i="65" s="1"/>
  <c r="EJ63" i="65" s="1"/>
  <c r="AU28" i="65"/>
  <c r="BK66" i="65" s="1"/>
  <c r="EJ66" i="65" s="1"/>
  <c r="AU29" i="65"/>
  <c r="BK67" i="65" s="1"/>
  <c r="EJ67" i="65" s="1"/>
  <c r="AU30" i="65"/>
  <c r="BK68" i="65" s="1"/>
  <c r="EJ68" i="65" s="1"/>
  <c r="AU31" i="65"/>
  <c r="BK69" i="65" s="1"/>
  <c r="EJ69" i="65" s="1"/>
  <c r="AU32" i="65"/>
  <c r="BK70" i="65" s="1"/>
  <c r="EJ70" i="65" s="1"/>
  <c r="AU33" i="65"/>
  <c r="BK71" i="65" s="1"/>
  <c r="EJ71" i="65" s="1"/>
  <c r="AU5" i="65"/>
  <c r="BK43" i="65" s="1"/>
  <c r="EJ43" i="65" s="1"/>
  <c r="EG10" i="65" l="1"/>
  <c r="EF10" i="65"/>
  <c r="EF48" i="65" s="1"/>
  <c r="EH10" i="65"/>
  <c r="EI10" i="65"/>
  <c r="CM5" i="65"/>
  <c r="BV74" i="65"/>
  <c r="EU74" i="65" s="1"/>
  <c r="HI74" i="65" s="1"/>
  <c r="HM74" i="65" s="1"/>
  <c r="BT74" i="65"/>
  <c r="ES74" i="65" s="1"/>
  <c r="HG74" i="65" s="1"/>
  <c r="BU74" i="65"/>
  <c r="ET74" i="65" s="1"/>
  <c r="HH74" i="65" s="1"/>
  <c r="BT73" i="65"/>
  <c r="ES73" i="65" s="1"/>
  <c r="HG73" i="65" s="1"/>
  <c r="BU73" i="65"/>
  <c r="ET73" i="65" s="1"/>
  <c r="HH73" i="65" s="1"/>
  <c r="BV73" i="65"/>
  <c r="EU73" i="65" s="1"/>
  <c r="HI73" i="65" s="1"/>
  <c r="HM73" i="65" s="1"/>
  <c r="BU28" i="68" s="1"/>
  <c r="BT75" i="65"/>
  <c r="ES75" i="65" s="1"/>
  <c r="HG75" i="65" s="1"/>
  <c r="BU75" i="65"/>
  <c r="ET75" i="65" s="1"/>
  <c r="HH75" i="65" s="1"/>
  <c r="BV75" i="65"/>
  <c r="EU75" i="65" s="1"/>
  <c r="HI75" i="65" s="1"/>
  <c r="HM75" i="65" s="1"/>
  <c r="BU29" i="68" s="1"/>
  <c r="BT72" i="65"/>
  <c r="ES72" i="65" s="1"/>
  <c r="HG72" i="65" s="1"/>
  <c r="BU72" i="65"/>
  <c r="ET72" i="65" s="1"/>
  <c r="HH72" i="65" s="1"/>
  <c r="BV72" i="65"/>
  <c r="EU72" i="65" s="1"/>
  <c r="HI72" i="65" s="1"/>
  <c r="HM72" i="65" s="1"/>
  <c r="BU27" i="68" s="1"/>
  <c r="BS62" i="65"/>
  <c r="ER62" i="65" s="1"/>
  <c r="AX24" i="65"/>
  <c r="BW62" i="65" s="1"/>
  <c r="EV62" i="65" s="1"/>
  <c r="HJ62" i="65" s="1"/>
  <c r="BS71" i="65"/>
  <c r="AX33" i="65"/>
  <c r="BW71" i="65" s="1"/>
  <c r="EV71" i="65" s="1"/>
  <c r="HJ71" i="65" s="1"/>
  <c r="BS61" i="65"/>
  <c r="ER61" i="65" s="1"/>
  <c r="AX23" i="65"/>
  <c r="BW61" i="65" s="1"/>
  <c r="EV61" i="65" s="1"/>
  <c r="HJ61" i="65" s="1"/>
  <c r="BS52" i="65"/>
  <c r="ER52" i="65" s="1"/>
  <c r="AX14" i="65"/>
  <c r="BW52" i="65" s="1"/>
  <c r="EV52" i="65" s="1"/>
  <c r="HJ52" i="65" s="1"/>
  <c r="BS65" i="65"/>
  <c r="AX27" i="65"/>
  <c r="BW65" i="65" s="1"/>
  <c r="EV65" i="65" s="1"/>
  <c r="HJ65" i="65" s="1"/>
  <c r="BS43" i="65"/>
  <c r="ER43" i="65" s="1"/>
  <c r="AX5" i="65"/>
  <c r="BW43" i="65" s="1"/>
  <c r="EV43" i="65" s="1"/>
  <c r="HJ43" i="65" s="1"/>
  <c r="BS67" i="65"/>
  <c r="ER67" i="65" s="1"/>
  <c r="AX29" i="65"/>
  <c r="BW67" i="65" s="1"/>
  <c r="EV67" i="65" s="1"/>
  <c r="HJ67" i="65" s="1"/>
  <c r="BS70" i="65"/>
  <c r="ER70" i="65" s="1"/>
  <c r="AX32" i="65"/>
  <c r="BW70" i="65" s="1"/>
  <c r="EV70" i="65" s="1"/>
  <c r="HJ70" i="65" s="1"/>
  <c r="BS60" i="65"/>
  <c r="ER60" i="65" s="1"/>
  <c r="AX22" i="65"/>
  <c r="BW60" i="65" s="1"/>
  <c r="EV60" i="65" s="1"/>
  <c r="HJ60" i="65" s="1"/>
  <c r="BS51" i="65"/>
  <c r="ER51" i="65" s="1"/>
  <c r="AX13" i="65"/>
  <c r="BW51" i="65" s="1"/>
  <c r="EV51" i="65" s="1"/>
  <c r="HJ51" i="65" s="1"/>
  <c r="BS63" i="65"/>
  <c r="ER63" i="65" s="1"/>
  <c r="AX25" i="65"/>
  <c r="BW63" i="65" s="1"/>
  <c r="EV63" i="65" s="1"/>
  <c r="HJ63" i="65" s="1"/>
  <c r="BS69" i="65"/>
  <c r="ER69" i="65" s="1"/>
  <c r="AX31" i="65"/>
  <c r="BW69" i="65" s="1"/>
  <c r="EV69" i="65" s="1"/>
  <c r="HJ69" i="65" s="1"/>
  <c r="BS59" i="65"/>
  <c r="ER59" i="65" s="1"/>
  <c r="AX21" i="65"/>
  <c r="BW59" i="65" s="1"/>
  <c r="EV59" i="65" s="1"/>
  <c r="HJ59" i="65" s="1"/>
  <c r="BS50" i="65"/>
  <c r="ER50" i="65" s="1"/>
  <c r="AX12" i="65"/>
  <c r="BW50" i="65" s="1"/>
  <c r="EV50" i="65" s="1"/>
  <c r="HJ50" i="65" s="1"/>
  <c r="BS68" i="65"/>
  <c r="ER68" i="65" s="1"/>
  <c r="AX30" i="65"/>
  <c r="BW68" i="65" s="1"/>
  <c r="EV68" i="65" s="1"/>
  <c r="HJ68" i="65" s="1"/>
  <c r="BS58" i="65"/>
  <c r="ER58" i="65" s="1"/>
  <c r="AX20" i="65"/>
  <c r="BW58" i="65" s="1"/>
  <c r="EV58" i="65" s="1"/>
  <c r="HJ58" i="65" s="1"/>
  <c r="BS49" i="65"/>
  <c r="ER49" i="65" s="1"/>
  <c r="AX11" i="65"/>
  <c r="BW49" i="65" s="1"/>
  <c r="EV49" i="65" s="1"/>
  <c r="HJ49" i="65" s="1"/>
  <c r="BS55" i="65"/>
  <c r="AX17" i="65"/>
  <c r="BW55" i="65" s="1"/>
  <c r="EV55" i="65" s="1"/>
  <c r="HJ55" i="65" s="1"/>
  <c r="BS53" i="65"/>
  <c r="ER53" i="65" s="1"/>
  <c r="AX15" i="65"/>
  <c r="BW53" i="65" s="1"/>
  <c r="EV53" i="65" s="1"/>
  <c r="HJ53" i="65" s="1"/>
  <c r="BS66" i="65"/>
  <c r="ER66" i="65" s="1"/>
  <c r="AX28" i="65"/>
  <c r="BW66" i="65" s="1"/>
  <c r="EV66" i="65" s="1"/>
  <c r="HJ66" i="65" s="1"/>
  <c r="BS57" i="65"/>
  <c r="AX19" i="65"/>
  <c r="BW57" i="65" s="1"/>
  <c r="EV57" i="65" s="1"/>
  <c r="HJ57" i="65" s="1"/>
  <c r="BS48" i="65"/>
  <c r="AX10" i="65"/>
  <c r="BW48" i="65" s="1"/>
  <c r="EV48" i="65" s="1"/>
  <c r="HJ48" i="65" s="1"/>
  <c r="BS44" i="65"/>
  <c r="ER44" i="65" s="1"/>
  <c r="AX6" i="65"/>
  <c r="BW44" i="65" s="1"/>
  <c r="EV44" i="65" s="1"/>
  <c r="HJ44" i="65" s="1"/>
  <c r="BS64" i="65"/>
  <c r="ER64" i="65" s="1"/>
  <c r="AX26" i="65"/>
  <c r="BW64" i="65" s="1"/>
  <c r="EV64" i="65" s="1"/>
  <c r="HJ64" i="65" s="1"/>
  <c r="BS56" i="65"/>
  <c r="ER56" i="65" s="1"/>
  <c r="AX18" i="65"/>
  <c r="BW56" i="65" s="1"/>
  <c r="EV56" i="65" s="1"/>
  <c r="HJ56" i="65" s="1"/>
  <c r="BS47" i="65"/>
  <c r="AX9" i="65"/>
  <c r="BW47" i="65" s="1"/>
  <c r="EV47" i="65" s="1"/>
  <c r="HJ47" i="65" s="1"/>
  <c r="GX51" i="65"/>
  <c r="HB53" i="65"/>
  <c r="GX43" i="65"/>
  <c r="GX60" i="65"/>
  <c r="FC16" i="65"/>
  <c r="FW32" i="65"/>
  <c r="FY30" i="65"/>
  <c r="GC26" i="65"/>
  <c r="GE21" i="65"/>
  <c r="GC9" i="65"/>
  <c r="FW6" i="65"/>
  <c r="GB34" i="65"/>
  <c r="FT34" i="65"/>
  <c r="FY33" i="65"/>
  <c r="FX30" i="65"/>
  <c r="GC29" i="65"/>
  <c r="FU29" i="65"/>
  <c r="FZ28" i="65"/>
  <c r="GE27" i="65"/>
  <c r="GB26" i="65"/>
  <c r="GF25" i="65"/>
  <c r="FX25" i="65"/>
  <c r="GC24" i="65"/>
  <c r="FU24" i="65"/>
  <c r="FT23" i="65"/>
  <c r="FY22" i="65"/>
  <c r="GD21" i="65"/>
  <c r="FV21" i="65"/>
  <c r="GA20" i="65"/>
  <c r="GF19" i="65"/>
  <c r="FX19" i="65"/>
  <c r="GC18" i="65"/>
  <c r="FU18" i="65"/>
  <c r="FZ17" i="65"/>
  <c r="CJ54" i="65"/>
  <c r="DX16" i="65" s="1"/>
  <c r="FT15" i="65"/>
  <c r="GF13" i="65"/>
  <c r="FX13" i="65"/>
  <c r="GC12" i="65"/>
  <c r="FZ11" i="65"/>
  <c r="CC48" i="65"/>
  <c r="DQ10" i="65" s="1"/>
  <c r="GB9" i="65"/>
  <c r="FT9" i="65"/>
  <c r="FY7" i="65"/>
  <c r="FV6" i="65"/>
  <c r="FV5" i="65"/>
  <c r="GC35" i="65"/>
  <c r="GB31" i="65"/>
  <c r="FV29" i="65"/>
  <c r="FT26" i="65"/>
  <c r="FZ22" i="65"/>
  <c r="FT20" i="65"/>
  <c r="CK54" i="65"/>
  <c r="DY16" i="65" s="1"/>
  <c r="GE6" i="65"/>
  <c r="GC36" i="65"/>
  <c r="GB29" i="65"/>
  <c r="GD27" i="65"/>
  <c r="GE25" i="65"/>
  <c r="FX22" i="65"/>
  <c r="FW19" i="65"/>
  <c r="FW13" i="65"/>
  <c r="FY11" i="65"/>
  <c r="GC6" i="65"/>
  <c r="FZ34" i="65"/>
  <c r="GE33" i="65"/>
  <c r="FW33" i="65"/>
  <c r="FV30" i="65"/>
  <c r="GA29" i="65"/>
  <c r="GF28" i="65"/>
  <c r="FX28" i="65"/>
  <c r="GC27" i="65"/>
  <c r="GE22" i="65"/>
  <c r="FW22" i="65"/>
  <c r="GB21" i="65"/>
  <c r="FT21" i="65"/>
  <c r="FY20" i="65"/>
  <c r="GD19" i="65"/>
  <c r="FV19" i="65"/>
  <c r="GA18" i="65"/>
  <c r="GF17" i="65"/>
  <c r="FX17" i="65"/>
  <c r="GF15" i="65"/>
  <c r="GD13" i="65"/>
  <c r="FV13" i="65"/>
  <c r="GF11" i="65"/>
  <c r="FX11" i="65"/>
  <c r="CA48" i="65"/>
  <c r="DO10" i="65" s="1"/>
  <c r="FZ9" i="65"/>
  <c r="GE7" i="65"/>
  <c r="FW7" i="65"/>
  <c r="GB6" i="65"/>
  <c r="FT6" i="65"/>
  <c r="GE32" i="65"/>
  <c r="FV24" i="65"/>
  <c r="GD18" i="65"/>
  <c r="GA34" i="65"/>
  <c r="GC21" i="65"/>
  <c r="FY34" i="65"/>
  <c r="GD33" i="65"/>
  <c r="FV33" i="65"/>
  <c r="FU30" i="65"/>
  <c r="FZ29" i="65"/>
  <c r="GE28" i="65"/>
  <c r="FW28" i="65"/>
  <c r="GD22" i="65"/>
  <c r="FV22" i="65"/>
  <c r="GA21" i="65"/>
  <c r="GF20" i="65"/>
  <c r="FX20" i="65"/>
  <c r="GC19" i="65"/>
  <c r="FU19" i="65"/>
  <c r="FZ18" i="65"/>
  <c r="GE17" i="65"/>
  <c r="FW17" i="65"/>
  <c r="GD15" i="65"/>
  <c r="GB14" i="65"/>
  <c r="BZ48" i="65"/>
  <c r="DN10" i="65" s="1"/>
  <c r="FY9" i="65"/>
  <c r="GD7" i="65"/>
  <c r="FV7" i="65"/>
  <c r="GA6" i="65"/>
  <c r="GC34" i="65"/>
  <c r="GD29" i="65"/>
  <c r="GB20" i="65"/>
  <c r="GA17" i="65"/>
  <c r="FT14" i="65"/>
  <c r="GD12" i="65"/>
  <c r="FU9" i="65"/>
  <c r="FT29" i="65"/>
  <c r="FW25" i="65"/>
  <c r="FZ20" i="65"/>
  <c r="GB18" i="65"/>
  <c r="CI54" i="65"/>
  <c r="DW16" i="65" s="1"/>
  <c r="GB12" i="65"/>
  <c r="GA9" i="65"/>
  <c r="FW36" i="65"/>
  <c r="GF34" i="65"/>
  <c r="FX34" i="65"/>
  <c r="GC33" i="65"/>
  <c r="FU33" i="65"/>
  <c r="FZ32" i="65"/>
  <c r="GE31" i="65"/>
  <c r="FW31" i="65"/>
  <c r="GB23" i="65"/>
  <c r="GB15" i="65"/>
  <c r="FZ14" i="65"/>
  <c r="GF9" i="65"/>
  <c r="FX9" i="65"/>
  <c r="GC7" i="65"/>
  <c r="FU7" i="65"/>
  <c r="FZ6" i="65"/>
  <c r="GD5" i="65"/>
  <c r="FZ33" i="65"/>
  <c r="GD24" i="65"/>
  <c r="FW21" i="65"/>
  <c r="FV18" i="65"/>
  <c r="FV15" i="65"/>
  <c r="FY13" i="65"/>
  <c r="GA11" i="65"/>
  <c r="FZ7" i="65"/>
  <c r="FY35" i="65"/>
  <c r="FY28" i="65"/>
  <c r="GB24" i="65"/>
  <c r="FU21" i="65"/>
  <c r="FT18" i="65"/>
  <c r="GE13" i="65"/>
  <c r="FX7" i="65"/>
  <c r="FT5" i="65"/>
  <c r="FU36" i="65"/>
  <c r="GE34" i="65"/>
  <c r="FW34" i="65"/>
  <c r="GB33" i="65"/>
  <c r="FZ23" i="65"/>
  <c r="GE9" i="65"/>
  <c r="FW9" i="65"/>
  <c r="GB7" i="65"/>
  <c r="FT7" i="65"/>
  <c r="FY6" i="65"/>
  <c r="GB5" i="65"/>
  <c r="FU34" i="65"/>
  <c r="FT31" i="65"/>
  <c r="GA28" i="65"/>
  <c r="FY25" i="65"/>
  <c r="FY19" i="65"/>
  <c r="GF33" i="65"/>
  <c r="FX33" i="65"/>
  <c r="FW30" i="65"/>
  <c r="FT24" i="65"/>
  <c r="GF22" i="65"/>
  <c r="GE19" i="65"/>
  <c r="FY17" i="65"/>
  <c r="CB48" i="65"/>
  <c r="DP10" i="65" s="1"/>
  <c r="FU6" i="65"/>
  <c r="FW37" i="65"/>
  <c r="GD34" i="65"/>
  <c r="FV34" i="65"/>
  <c r="GA33" i="65"/>
  <c r="GF32" i="65"/>
  <c r="FX32" i="65"/>
  <c r="GC31" i="65"/>
  <c r="FU31" i="65"/>
  <c r="GD26" i="65"/>
  <c r="FU26" i="65"/>
  <c r="FZ25" i="65"/>
  <c r="GE24" i="65"/>
  <c r="FW24" i="65"/>
  <c r="GD9" i="65"/>
  <c r="FV9" i="65"/>
  <c r="GA7" i="65"/>
  <c r="GF6" i="65"/>
  <c r="FX6" i="65"/>
  <c r="GA35" i="65"/>
  <c r="FY37" i="65"/>
  <c r="FY32" i="65"/>
  <c r="GD31" i="65"/>
  <c r="FV31" i="65"/>
  <c r="GD6" i="65"/>
  <c r="HF45" i="65"/>
  <c r="HA54" i="65"/>
  <c r="GZ54" i="65"/>
  <c r="GY54" i="65"/>
  <c r="GX55" i="65"/>
  <c r="GX49" i="65"/>
  <c r="GT71" i="65"/>
  <c r="FV32" i="65"/>
  <c r="GF14" i="65"/>
  <c r="GD32" i="65"/>
  <c r="GF23" i="65"/>
  <c r="FU35" i="65"/>
  <c r="GA32" i="65"/>
  <c r="GF31" i="65"/>
  <c r="FX31" i="65"/>
  <c r="GC13" i="65"/>
  <c r="FU13" i="65"/>
  <c r="GE11" i="65"/>
  <c r="FW11" i="65"/>
  <c r="GA31" i="65"/>
  <c r="GA24" i="65"/>
  <c r="GA37" i="65"/>
  <c r="FT30" i="65"/>
  <c r="FY29" i="65"/>
  <c r="GD28" i="65"/>
  <c r="FV28" i="65"/>
  <c r="GA27" i="65"/>
  <c r="GF26" i="65"/>
  <c r="GC22" i="65"/>
  <c r="FU22" i="65"/>
  <c r="FZ21" i="65"/>
  <c r="GE20" i="65"/>
  <c r="FW20" i="65"/>
  <c r="GB19" i="65"/>
  <c r="FT19" i="65"/>
  <c r="FY18" i="65"/>
  <c r="GD17" i="65"/>
  <c r="FV17" i="65"/>
  <c r="GF30" i="65"/>
  <c r="GA36" i="65"/>
  <c r="FV25" i="65"/>
  <c r="FV26" i="65"/>
  <c r="GA25" i="65"/>
  <c r="GF24" i="65"/>
  <c r="FX24" i="65"/>
  <c r="FX14" i="65"/>
  <c r="GD25" i="65"/>
  <c r="FX23" i="65"/>
  <c r="FX15" i="65"/>
  <c r="FZ13" i="65"/>
  <c r="GE12" i="65"/>
  <c r="GB11" i="65"/>
  <c r="FT11" i="65"/>
  <c r="FZ5" i="65"/>
  <c r="CK48" i="65"/>
  <c r="DY10" i="65" s="1"/>
  <c r="GE10" i="65"/>
  <c r="FU37" i="65"/>
  <c r="CL65" i="65"/>
  <c r="DZ27" i="65" s="1"/>
  <c r="GF27" i="65"/>
  <c r="CD65" i="65"/>
  <c r="DR27" i="65" s="1"/>
  <c r="FX27" i="65"/>
  <c r="FV23" i="65"/>
  <c r="CB54" i="65"/>
  <c r="DP16" i="65" s="1"/>
  <c r="FV16" i="65"/>
  <c r="CL48" i="65"/>
  <c r="DZ10" i="65" s="1"/>
  <c r="GF10" i="65"/>
  <c r="CD48" i="65"/>
  <c r="DR10" i="65" s="1"/>
  <c r="FX10" i="65"/>
  <c r="FX5" i="65"/>
  <c r="CA54" i="65"/>
  <c r="DO16" i="65" s="1"/>
  <c r="FU16" i="65"/>
  <c r="GC32" i="65"/>
  <c r="CB65" i="65"/>
  <c r="DP27" i="65" s="1"/>
  <c r="FV27" i="65"/>
  <c r="GE37" i="65"/>
  <c r="FW35" i="65"/>
  <c r="GB32" i="65"/>
  <c r="FT32" i="65"/>
  <c r="FY31" i="65"/>
  <c r="CA65" i="65"/>
  <c r="DO27" i="65" s="1"/>
  <c r="FU27" i="65"/>
  <c r="CG54" i="65"/>
  <c r="DU16" i="65" s="1"/>
  <c r="GA16" i="65"/>
  <c r="GD14" i="65"/>
  <c r="CI48" i="65"/>
  <c r="DW10" i="65" s="1"/>
  <c r="GC10" i="65"/>
  <c r="GE36" i="65"/>
  <c r="FY36" i="65"/>
  <c r="CH65" i="65"/>
  <c r="DV27" i="65" s="1"/>
  <c r="GB27" i="65"/>
  <c r="BZ65" i="65"/>
  <c r="DN27" i="65" s="1"/>
  <c r="FT27" i="65"/>
  <c r="GC25" i="65"/>
  <c r="FU25" i="65"/>
  <c r="FZ24" i="65"/>
  <c r="GD23" i="65"/>
  <c r="CF54" i="65"/>
  <c r="DT16" i="65" s="1"/>
  <c r="FZ16" i="65"/>
  <c r="CH48" i="65"/>
  <c r="DV10" i="65" s="1"/>
  <c r="GB10" i="65"/>
  <c r="GF5" i="65"/>
  <c r="FU32" i="65"/>
  <c r="BZ54" i="65"/>
  <c r="DN16" i="65" s="1"/>
  <c r="FT16" i="65"/>
  <c r="GC37" i="65"/>
  <c r="FW26" i="65"/>
  <c r="GB25" i="65"/>
  <c r="FT25" i="65"/>
  <c r="FY24" i="65"/>
  <c r="CE54" i="65"/>
  <c r="DS16" i="65" s="1"/>
  <c r="FY16" i="65"/>
  <c r="GB13" i="65"/>
  <c r="FT13" i="65"/>
  <c r="GD11" i="65"/>
  <c r="FV11" i="65"/>
  <c r="CG48" i="65"/>
  <c r="DU10" i="65" s="1"/>
  <c r="GA10" i="65"/>
  <c r="CJ48" i="65"/>
  <c r="DX10" i="65" s="1"/>
  <c r="GD10" i="65"/>
  <c r="GA30" i="65"/>
  <c r="GF29" i="65"/>
  <c r="FX29" i="65"/>
  <c r="GC28" i="65"/>
  <c r="FU28" i="65"/>
  <c r="FZ27" i="65"/>
  <c r="GE26" i="65"/>
  <c r="GB22" i="65"/>
  <c r="FT22" i="65"/>
  <c r="FY21" i="65"/>
  <c r="GD20" i="65"/>
  <c r="FV20" i="65"/>
  <c r="GA19" i="65"/>
  <c r="GF18" i="65"/>
  <c r="FX18" i="65"/>
  <c r="GC17" i="65"/>
  <c r="FU17" i="65"/>
  <c r="CD54" i="65"/>
  <c r="DR16" i="65" s="1"/>
  <c r="FX16" i="65"/>
  <c r="FZ15" i="65"/>
  <c r="GA13" i="65"/>
  <c r="GF12" i="65"/>
  <c r="GC11" i="65"/>
  <c r="FU11" i="65"/>
  <c r="CF48" i="65"/>
  <c r="DT10" i="65" s="1"/>
  <c r="FZ10" i="65"/>
  <c r="CC65" i="65"/>
  <c r="DQ27" i="65" s="1"/>
  <c r="FW27" i="65"/>
  <c r="FZ31" i="65"/>
  <c r="GF7" i="65"/>
  <c r="GE35" i="65"/>
  <c r="FZ30" i="65"/>
  <c r="GE29" i="65"/>
  <c r="FW29" i="65"/>
  <c r="GB28" i="65"/>
  <c r="FT28" i="65"/>
  <c r="CE65" i="65"/>
  <c r="DS27" i="65" s="1"/>
  <c r="FY27" i="65"/>
  <c r="GA22" i="65"/>
  <c r="GF21" i="65"/>
  <c r="FX21" i="65"/>
  <c r="GC20" i="65"/>
  <c r="FU20" i="65"/>
  <c r="FZ19" i="65"/>
  <c r="GE18" i="65"/>
  <c r="FW18" i="65"/>
  <c r="GB17" i="65"/>
  <c r="FT17" i="65"/>
  <c r="CC54" i="65"/>
  <c r="DQ16" i="65" s="1"/>
  <c r="FW16" i="65"/>
  <c r="FV14" i="65"/>
  <c r="CE48" i="65"/>
  <c r="DS10" i="65" s="1"/>
  <c r="FY10" i="65"/>
  <c r="DD54" i="65"/>
  <c r="EF44" i="65"/>
  <c r="FE16" i="65"/>
  <c r="EF47" i="65"/>
  <c r="CJ65" i="65"/>
  <c r="DX27" i="65" s="1"/>
  <c r="EF72" i="65"/>
  <c r="EF52" i="65"/>
  <c r="EF43" i="65"/>
  <c r="EF64" i="65"/>
  <c r="EF45" i="65"/>
  <c r="FF27" i="65"/>
  <c r="EF67" i="65"/>
  <c r="EF56" i="65"/>
  <c r="BM65" i="65"/>
  <c r="EL65" i="65" s="1"/>
  <c r="EF59" i="65"/>
  <c r="EF65" i="65"/>
  <c r="EF68" i="65"/>
  <c r="EF57" i="65"/>
  <c r="EF61" i="65"/>
  <c r="EN50" i="65"/>
  <c r="FD16" i="65"/>
  <c r="EF69" i="65"/>
  <c r="EF62" i="65"/>
  <c r="EF53" i="65"/>
  <c r="EF70" i="65"/>
  <c r="GB30" i="65"/>
  <c r="EF60" i="65"/>
  <c r="EF51" i="65"/>
  <c r="EF66" i="65"/>
  <c r="EF63" i="65"/>
  <c r="EF55" i="65"/>
  <c r="EF54" i="65"/>
  <c r="BI65" i="65"/>
  <c r="EH65" i="65" s="1"/>
  <c r="EF58" i="65"/>
  <c r="EF49" i="65"/>
  <c r="BI57" i="65"/>
  <c r="EH57" i="65" s="1"/>
  <c r="BO75" i="65"/>
  <c r="BO73" i="65"/>
  <c r="BP73" i="65" s="1"/>
  <c r="EO73" i="65" s="1"/>
  <c r="BO67" i="65"/>
  <c r="EN67" i="65" s="1"/>
  <c r="BL70" i="65"/>
  <c r="EK70" i="65" s="1"/>
  <c r="BM70" i="65"/>
  <c r="EL70" i="65" s="1"/>
  <c r="BN70" i="65"/>
  <c r="EM70" i="65" s="1"/>
  <c r="BH62" i="65"/>
  <c r="EG62" i="65" s="1"/>
  <c r="BI62" i="65"/>
  <c r="EH62" i="65" s="1"/>
  <c r="BJ62" i="65"/>
  <c r="EI62" i="65" s="1"/>
  <c r="BJ69" i="65"/>
  <c r="EI69" i="65" s="1"/>
  <c r="BI69" i="65"/>
  <c r="EH69" i="65" s="1"/>
  <c r="BH69" i="65"/>
  <c r="EG69" i="65" s="1"/>
  <c r="BI61" i="65"/>
  <c r="EH61" i="65" s="1"/>
  <c r="BJ61" i="65"/>
  <c r="EI61" i="65" s="1"/>
  <c r="BH61" i="65"/>
  <c r="EG61" i="65" s="1"/>
  <c r="BH53" i="65"/>
  <c r="EG53" i="65" s="1"/>
  <c r="BI53" i="65"/>
  <c r="EH53" i="65" s="1"/>
  <c r="BJ53" i="65"/>
  <c r="EI53" i="65" s="1"/>
  <c r="BN68" i="65"/>
  <c r="EM68" i="65" s="1"/>
  <c r="BM68" i="65"/>
  <c r="EL68" i="65" s="1"/>
  <c r="BL68" i="65"/>
  <c r="EK68" i="65" s="1"/>
  <c r="BN58" i="65"/>
  <c r="EM58" i="65" s="1"/>
  <c r="BL58" i="65"/>
  <c r="EK58" i="65" s="1"/>
  <c r="BM58" i="65"/>
  <c r="EL58" i="65" s="1"/>
  <c r="BM50" i="65"/>
  <c r="BN50" i="65"/>
  <c r="BL50" i="65"/>
  <c r="BI68" i="65"/>
  <c r="EH68" i="65" s="1"/>
  <c r="BJ68" i="65"/>
  <c r="EI68" i="65" s="1"/>
  <c r="BH68" i="65"/>
  <c r="EG68" i="65" s="1"/>
  <c r="BJ60" i="65"/>
  <c r="EI60" i="65" s="1"/>
  <c r="BI60" i="65"/>
  <c r="EH60" i="65" s="1"/>
  <c r="BH60" i="65"/>
  <c r="EG60" i="65" s="1"/>
  <c r="BI52" i="65"/>
  <c r="EH52" i="65" s="1"/>
  <c r="BJ52" i="65"/>
  <c r="EI52" i="65" s="1"/>
  <c r="BH52" i="65"/>
  <c r="EG52" i="65" s="1"/>
  <c r="BJ74" i="65"/>
  <c r="EI74" i="65" s="1"/>
  <c r="BH74" i="65"/>
  <c r="EG74" i="65" s="1"/>
  <c r="BI74" i="65"/>
  <c r="BQ45" i="65"/>
  <c r="EP45" i="65" s="1"/>
  <c r="BP45" i="65"/>
  <c r="EO45" i="65" s="1"/>
  <c r="BR45" i="65"/>
  <c r="EQ45" i="65" s="1"/>
  <c r="BM69" i="65"/>
  <c r="EL69" i="65" s="1"/>
  <c r="BL69" i="65"/>
  <c r="EK69" i="65" s="1"/>
  <c r="BN69" i="65"/>
  <c r="EM69" i="65" s="1"/>
  <c r="BN60" i="65"/>
  <c r="EM60" i="65" s="1"/>
  <c r="BM60" i="65"/>
  <c r="EL60" i="65" s="1"/>
  <c r="BL60" i="65"/>
  <c r="EK60" i="65" s="1"/>
  <c r="BI70" i="65"/>
  <c r="EH70" i="65" s="1"/>
  <c r="BJ70" i="65"/>
  <c r="EI70" i="65" s="1"/>
  <c r="BH70" i="65"/>
  <c r="EG70" i="65" s="1"/>
  <c r="BN56" i="65"/>
  <c r="EM56" i="65" s="1"/>
  <c r="BL56" i="65"/>
  <c r="EK56" i="65" s="1"/>
  <c r="BM56" i="65"/>
  <c r="EL56" i="65" s="1"/>
  <c r="BJ66" i="65"/>
  <c r="EI66" i="65" s="1"/>
  <c r="BH66" i="65"/>
  <c r="EG66" i="65" s="1"/>
  <c r="BI66" i="65"/>
  <c r="EH66" i="65" s="1"/>
  <c r="BJ58" i="65"/>
  <c r="EI58" i="65" s="1"/>
  <c r="BH58" i="65"/>
  <c r="EG58" i="65" s="1"/>
  <c r="BI58" i="65"/>
  <c r="EH58" i="65" s="1"/>
  <c r="BI50" i="65"/>
  <c r="BJ50" i="65"/>
  <c r="BH50" i="65"/>
  <c r="BM52" i="65"/>
  <c r="EL52" i="65" s="1"/>
  <c r="BN52" i="65"/>
  <c r="EM52" i="65" s="1"/>
  <c r="BL52" i="65"/>
  <c r="EK52" i="65" s="1"/>
  <c r="BH45" i="65"/>
  <c r="EG45" i="65" s="1"/>
  <c r="BJ45" i="65"/>
  <c r="EI45" i="65" s="1"/>
  <c r="BI45" i="65"/>
  <c r="EH45" i="65" s="1"/>
  <c r="BN66" i="65"/>
  <c r="EM66" i="65" s="1"/>
  <c r="BL66" i="65"/>
  <c r="EK66" i="65" s="1"/>
  <c r="BM66" i="65"/>
  <c r="EL66" i="65" s="1"/>
  <c r="BN45" i="65"/>
  <c r="EM45" i="65" s="1"/>
  <c r="BL45" i="65"/>
  <c r="EK45" i="65" s="1"/>
  <c r="BM45" i="65"/>
  <c r="EL45" i="65" s="1"/>
  <c r="BM49" i="65"/>
  <c r="EL49" i="65" s="1"/>
  <c r="BH54" i="65"/>
  <c r="EG54" i="65" s="1"/>
  <c r="BI54" i="65"/>
  <c r="EH54" i="65" s="1"/>
  <c r="BJ54" i="65"/>
  <c r="EI54" i="65" s="1"/>
  <c r="BL48" i="65"/>
  <c r="EK48" i="65" s="1"/>
  <c r="BM48" i="65"/>
  <c r="EL48" i="65" s="1"/>
  <c r="BN48" i="65"/>
  <c r="EM48" i="65" s="1"/>
  <c r="BM63" i="65"/>
  <c r="EL63" i="65" s="1"/>
  <c r="BL63" i="65"/>
  <c r="EK63" i="65" s="1"/>
  <c r="BN63" i="65"/>
  <c r="EM63" i="65" s="1"/>
  <c r="BM55" i="65"/>
  <c r="EL55" i="65" s="1"/>
  <c r="BL55" i="65"/>
  <c r="EK55" i="65" s="1"/>
  <c r="BN55" i="65"/>
  <c r="EM55" i="65" s="1"/>
  <c r="BL43" i="65"/>
  <c r="BM43" i="65"/>
  <c r="EL43" i="65" s="1"/>
  <c r="BN43" i="65"/>
  <c r="BL62" i="65"/>
  <c r="EK62" i="65" s="1"/>
  <c r="BM62" i="65"/>
  <c r="EL62" i="65" s="1"/>
  <c r="BN62" i="65"/>
  <c r="EM62" i="65" s="1"/>
  <c r="BJ43" i="65"/>
  <c r="BI43" i="65"/>
  <c r="EH43" i="65" s="1"/>
  <c r="BH43" i="65"/>
  <c r="BJ56" i="65"/>
  <c r="EI56" i="65" s="1"/>
  <c r="BH56" i="65"/>
  <c r="EG56" i="65" s="1"/>
  <c r="BI56" i="65"/>
  <c r="EH56" i="65" s="1"/>
  <c r="BI48" i="65"/>
  <c r="BH48" i="65"/>
  <c r="BJ48" i="65"/>
  <c r="BM71" i="65"/>
  <c r="EL71" i="65" s="1"/>
  <c r="BL71" i="65"/>
  <c r="EK71" i="65" s="1"/>
  <c r="BN71" i="65"/>
  <c r="EM71" i="65" s="1"/>
  <c r="BM61" i="65"/>
  <c r="EL61" i="65" s="1"/>
  <c r="BN61" i="65"/>
  <c r="EM61" i="65" s="1"/>
  <c r="BL61" i="65"/>
  <c r="EK61" i="65" s="1"/>
  <c r="BL53" i="65"/>
  <c r="EK53" i="65" s="1"/>
  <c r="BM53" i="65"/>
  <c r="EL53" i="65" s="1"/>
  <c r="BN53" i="65"/>
  <c r="EM53" i="65" s="1"/>
  <c r="BH71" i="65"/>
  <c r="EG71" i="65" s="1"/>
  <c r="BI71" i="65"/>
  <c r="EH71" i="65" s="1"/>
  <c r="BJ71" i="65"/>
  <c r="EI71" i="65" s="1"/>
  <c r="BI63" i="65"/>
  <c r="EH63" i="65" s="1"/>
  <c r="BH63" i="65"/>
  <c r="EG63" i="65" s="1"/>
  <c r="BJ63" i="65"/>
  <c r="EI63" i="65" s="1"/>
  <c r="BI55" i="65"/>
  <c r="EH55" i="65" s="1"/>
  <c r="BH55" i="65"/>
  <c r="EG55" i="65" s="1"/>
  <c r="BJ55" i="65"/>
  <c r="EI55" i="65" s="1"/>
  <c r="BJ75" i="65"/>
  <c r="EI75" i="65" s="1"/>
  <c r="BH75" i="65"/>
  <c r="EG75" i="65" s="1"/>
  <c r="BJ67" i="65"/>
  <c r="EI67" i="65" s="1"/>
  <c r="BH67" i="65"/>
  <c r="EG67" i="65" s="1"/>
  <c r="BI59" i="65"/>
  <c r="EH59" i="65" s="1"/>
  <c r="BJ59" i="65"/>
  <c r="EI59" i="65" s="1"/>
  <c r="BJ51" i="65"/>
  <c r="EI51" i="65" s="1"/>
  <c r="BI51" i="65"/>
  <c r="EH51" i="65" s="1"/>
  <c r="BM59" i="65"/>
  <c r="EL59" i="65" s="1"/>
  <c r="BN59" i="65"/>
  <c r="EM59" i="65" s="1"/>
  <c r="BN51" i="65"/>
  <c r="EM51" i="65" s="1"/>
  <c r="BM51" i="65"/>
  <c r="EL51" i="65" s="1"/>
  <c r="BH51" i="65"/>
  <c r="EG51" i="65" s="1"/>
  <c r="BH59" i="65"/>
  <c r="EG59" i="65" s="1"/>
  <c r="BI67" i="65"/>
  <c r="EH67" i="65" s="1"/>
  <c r="BO74" i="65"/>
  <c r="BI75" i="65"/>
  <c r="BI72" i="65"/>
  <c r="EH72" i="65" s="1"/>
  <c r="BH72" i="65"/>
  <c r="EG72" i="65" s="1"/>
  <c r="BO72" i="65"/>
  <c r="EN72" i="65" s="1"/>
  <c r="BJ73" i="65"/>
  <c r="EI73" i="65" s="1"/>
  <c r="BH73" i="65"/>
  <c r="EG73" i="65" s="1"/>
  <c r="BJ49" i="65"/>
  <c r="EI49" i="65" s="1"/>
  <c r="BH49" i="65"/>
  <c r="EG49" i="65" s="1"/>
  <c r="BN57" i="65"/>
  <c r="EM57" i="65" s="1"/>
  <c r="BL57" i="65"/>
  <c r="EK57" i="65" s="1"/>
  <c r="BJ65" i="65"/>
  <c r="EI65" i="65" s="1"/>
  <c r="BL51" i="65"/>
  <c r="EK51" i="65" s="1"/>
  <c r="BL59" i="65"/>
  <c r="EK59" i="65" s="1"/>
  <c r="BN49" i="65"/>
  <c r="EM49" i="65" s="1"/>
  <c r="BL49" i="65"/>
  <c r="EK49" i="65" s="1"/>
  <c r="BH65" i="65"/>
  <c r="EG65" i="65" s="1"/>
  <c r="BK44" i="65"/>
  <c r="EJ44" i="65" s="1"/>
  <c r="BI49" i="65"/>
  <c r="EH49" i="65" s="1"/>
  <c r="BJ72" i="65"/>
  <c r="EI72" i="65" s="1"/>
  <c r="BJ57" i="65"/>
  <c r="EI57" i="65" s="1"/>
  <c r="BH57" i="65"/>
  <c r="EG57" i="65" s="1"/>
  <c r="BN65" i="65"/>
  <c r="EM65" i="65" s="1"/>
  <c r="BL65" i="65"/>
  <c r="EK65" i="65" s="1"/>
  <c r="BM57" i="65"/>
  <c r="EL57" i="65" s="1"/>
  <c r="BI73" i="65"/>
  <c r="CI65" i="65"/>
  <c r="DW27" i="65" s="1"/>
  <c r="CK65" i="65"/>
  <c r="DY27" i="65" s="1"/>
  <c r="CG65" i="65"/>
  <c r="DU27" i="65" s="1"/>
  <c r="CF65" i="65"/>
  <c r="DT27" i="65" s="1"/>
  <c r="AU9" i="65"/>
  <c r="BK47" i="65" s="1"/>
  <c r="EJ47" i="65" s="1"/>
  <c r="AU26" i="65"/>
  <c r="BK64" i="65" s="1"/>
  <c r="EJ64" i="65" s="1"/>
  <c r="CG5" i="65"/>
  <c r="CY5" i="65" s="1"/>
  <c r="CA5" i="65"/>
  <c r="CS5" i="65" s="1"/>
  <c r="CK5" i="65"/>
  <c r="DC5" i="65" s="1"/>
  <c r="CI5" i="65"/>
  <c r="DA5" i="65" s="1"/>
  <c r="CE5" i="65"/>
  <c r="CW5" i="65" s="1"/>
  <c r="CC5" i="65"/>
  <c r="CU5" i="65" s="1"/>
  <c r="AZ13" i="65"/>
  <c r="AZ18" i="65"/>
  <c r="AZ20" i="65"/>
  <c r="AZ21" i="65"/>
  <c r="AZ22" i="65"/>
  <c r="AZ25" i="65"/>
  <c r="AZ29" i="65"/>
  <c r="AZ31" i="65"/>
  <c r="AZ35" i="65"/>
  <c r="AZ5" i="65"/>
  <c r="GG5" i="65" l="1"/>
  <c r="DE5" i="65"/>
  <c r="GL34" i="65"/>
  <c r="GL21" i="65"/>
  <c r="GL6" i="65"/>
  <c r="GL16" i="65"/>
  <c r="GL29" i="65"/>
  <c r="GM13" i="65"/>
  <c r="BG10" i="68" s="1"/>
  <c r="GL20" i="65"/>
  <c r="GL25" i="65"/>
  <c r="GL17" i="65"/>
  <c r="GL7" i="65"/>
  <c r="GL33" i="65"/>
  <c r="GM22" i="65"/>
  <c r="BG16" i="68" s="1"/>
  <c r="GM16" i="65"/>
  <c r="GM7" i="65"/>
  <c r="BG7" i="68" s="1"/>
  <c r="GM29" i="65"/>
  <c r="BG22" i="68" s="1"/>
  <c r="GL22" i="65"/>
  <c r="GM21" i="65"/>
  <c r="BG15" i="68" s="1"/>
  <c r="GM17" i="65"/>
  <c r="GL28" i="65"/>
  <c r="FN10" i="65"/>
  <c r="GJ48" i="65"/>
  <c r="IE10" i="65" s="1"/>
  <c r="GM32" i="65"/>
  <c r="BG25" i="68" s="1"/>
  <c r="GL9" i="65"/>
  <c r="GL31" i="65"/>
  <c r="GM9" i="65"/>
  <c r="BG8" i="68" s="1"/>
  <c r="GL18" i="65"/>
  <c r="GM11" i="65"/>
  <c r="BG9" i="68" s="1"/>
  <c r="GL24" i="65"/>
  <c r="GM12" i="65"/>
  <c r="GL12" i="65"/>
  <c r="GL32" i="65"/>
  <c r="FN27" i="65"/>
  <c r="GJ65" i="65"/>
  <c r="IE27" i="65" s="1"/>
  <c r="GM25" i="65"/>
  <c r="BG19" i="68" s="1"/>
  <c r="GM27" i="65"/>
  <c r="GM10" i="65"/>
  <c r="GL10" i="65"/>
  <c r="GM31" i="65"/>
  <c r="BG24" i="68" s="1"/>
  <c r="GM18" i="65"/>
  <c r="BG13" i="68" s="1"/>
  <c r="GL13" i="65"/>
  <c r="GM34" i="65"/>
  <c r="BG27" i="68" s="1"/>
  <c r="GM28" i="65"/>
  <c r="BG21" i="68" s="1"/>
  <c r="GL27" i="65"/>
  <c r="GM19" i="65"/>
  <c r="BG14" i="68" s="1"/>
  <c r="GL11" i="65"/>
  <c r="GM24" i="65"/>
  <c r="BG18" i="68" s="1"/>
  <c r="GM33" i="65"/>
  <c r="BG26" i="68" s="1"/>
  <c r="GM6" i="65"/>
  <c r="BG6" i="68" s="1"/>
  <c r="GL19" i="65"/>
  <c r="GM20" i="65"/>
  <c r="BR47" i="65"/>
  <c r="EQ47" i="65" s="1"/>
  <c r="ER47" i="65"/>
  <c r="HF47" i="65" s="1"/>
  <c r="BP48" i="65"/>
  <c r="EO48" i="65" s="1"/>
  <c r="FG10" i="65" s="1"/>
  <c r="ER48" i="65"/>
  <c r="FJ10" i="65" s="1"/>
  <c r="BQ55" i="65"/>
  <c r="EP55" i="65" s="1"/>
  <c r="HD55" i="65" s="1"/>
  <c r="ER55" i="65"/>
  <c r="HF55" i="65" s="1"/>
  <c r="BP71" i="65"/>
  <c r="EO71" i="65" s="1"/>
  <c r="HC71" i="65" s="1"/>
  <c r="ER71" i="65"/>
  <c r="HF71" i="65" s="1"/>
  <c r="EI48" i="65"/>
  <c r="FW48" i="65" s="1"/>
  <c r="EH48" i="65"/>
  <c r="FV48" i="65" s="1"/>
  <c r="BR57" i="65"/>
  <c r="EQ57" i="65" s="1"/>
  <c r="HE57" i="65" s="1"/>
  <c r="ER57" i="65"/>
  <c r="HF57" i="65" s="1"/>
  <c r="BQ65" i="65"/>
  <c r="EP65" i="65" s="1"/>
  <c r="HD65" i="65" s="1"/>
  <c r="ER65" i="65"/>
  <c r="HF65" i="65" s="1"/>
  <c r="EG48" i="65"/>
  <c r="GU48" i="65" s="1"/>
  <c r="FY26" i="65"/>
  <c r="GT48" i="65"/>
  <c r="EX10" i="65"/>
  <c r="CT5" i="60"/>
  <c r="EG5" i="65" s="1"/>
  <c r="FU5" i="65" s="1"/>
  <c r="CX5" i="60"/>
  <c r="EK5" i="65" s="1"/>
  <c r="EK43" i="65" s="1"/>
  <c r="GY43" i="65" s="1"/>
  <c r="CV5" i="60"/>
  <c r="EI5" i="65" s="1"/>
  <c r="DB5" i="60"/>
  <c r="EO5" i="65" s="1"/>
  <c r="DD5" i="60"/>
  <c r="EQ5" i="65" s="1"/>
  <c r="CZ5" i="60"/>
  <c r="EM5" i="65" s="1"/>
  <c r="GA5" i="65" s="1"/>
  <c r="DF5" i="60"/>
  <c r="BP59" i="65"/>
  <c r="EO59" i="65" s="1"/>
  <c r="HC59" i="65" s="1"/>
  <c r="BR56" i="65"/>
  <c r="BR62" i="65"/>
  <c r="EQ62" i="65" s="1"/>
  <c r="HE62" i="65" s="1"/>
  <c r="BR59" i="65"/>
  <c r="EQ59" i="65" s="1"/>
  <c r="HE59" i="65" s="1"/>
  <c r="DB54" i="65"/>
  <c r="DA54" i="65"/>
  <c r="FT48" i="65"/>
  <c r="CR48" i="65"/>
  <c r="CU48" i="65"/>
  <c r="CT48" i="65"/>
  <c r="DC54" i="65"/>
  <c r="CS48" i="65"/>
  <c r="BR51" i="65"/>
  <c r="BQ51" i="65"/>
  <c r="BP65" i="65"/>
  <c r="BP49" i="65"/>
  <c r="BR65" i="65"/>
  <c r="BR49" i="65"/>
  <c r="BR60" i="65"/>
  <c r="BP56" i="65"/>
  <c r="BP62" i="65"/>
  <c r="BQ59" i="65"/>
  <c r="BQ56" i="65"/>
  <c r="BQ49" i="65"/>
  <c r="BQ62" i="65"/>
  <c r="BP60" i="65"/>
  <c r="BP57" i="65"/>
  <c r="BQ60" i="65"/>
  <c r="BQ57" i="65"/>
  <c r="BR55" i="65"/>
  <c r="BP47" i="65"/>
  <c r="BV47" i="65"/>
  <c r="EU47" i="65" s="1"/>
  <c r="HI47" i="65" s="1"/>
  <c r="HM47" i="65" s="1"/>
  <c r="BU8" i="68" s="1"/>
  <c r="BU47" i="65"/>
  <c r="ET47" i="65" s="1"/>
  <c r="HH47" i="65" s="1"/>
  <c r="BT47" i="65"/>
  <c r="ES47" i="65" s="1"/>
  <c r="HG47" i="65" s="1"/>
  <c r="BV55" i="65"/>
  <c r="EU55" i="65" s="1"/>
  <c r="HI55" i="65" s="1"/>
  <c r="HM55" i="65" s="1"/>
  <c r="BU55" i="65"/>
  <c r="ET55" i="65" s="1"/>
  <c r="HH55" i="65" s="1"/>
  <c r="BT55" i="65"/>
  <c r="ES55" i="65" s="1"/>
  <c r="HG55" i="65" s="1"/>
  <c r="BR71" i="65"/>
  <c r="BT56" i="65"/>
  <c r="ES56" i="65" s="1"/>
  <c r="HG56" i="65" s="1"/>
  <c r="BU56" i="65"/>
  <c r="ET56" i="65" s="1"/>
  <c r="HH56" i="65" s="1"/>
  <c r="BV56" i="65"/>
  <c r="EU56" i="65" s="1"/>
  <c r="HI56" i="65" s="1"/>
  <c r="HM56" i="65" s="1"/>
  <c r="BU13" i="68" s="1"/>
  <c r="BT57" i="65"/>
  <c r="ES57" i="65" s="1"/>
  <c r="HG57" i="65" s="1"/>
  <c r="BU57" i="65"/>
  <c r="ET57" i="65" s="1"/>
  <c r="HH57" i="65" s="1"/>
  <c r="BV57" i="65"/>
  <c r="EU57" i="65" s="1"/>
  <c r="HI57" i="65" s="1"/>
  <c r="HM57" i="65" s="1"/>
  <c r="BU14" i="68" s="1"/>
  <c r="BT49" i="65"/>
  <c r="ES49" i="65" s="1"/>
  <c r="HG49" i="65" s="1"/>
  <c r="BU49" i="65"/>
  <c r="ET49" i="65" s="1"/>
  <c r="HH49" i="65" s="1"/>
  <c r="BV49" i="65"/>
  <c r="EU49" i="65" s="1"/>
  <c r="HI49" i="65" s="1"/>
  <c r="HM49" i="65" s="1"/>
  <c r="BU9" i="68" s="1"/>
  <c r="BT59" i="65"/>
  <c r="ES59" i="65" s="1"/>
  <c r="HG59" i="65" s="1"/>
  <c r="BU59" i="65"/>
  <c r="ET59" i="65" s="1"/>
  <c r="HH59" i="65" s="1"/>
  <c r="BV59" i="65"/>
  <c r="EU59" i="65" s="1"/>
  <c r="HI59" i="65" s="1"/>
  <c r="HM59" i="65" s="1"/>
  <c r="BU15" i="68" s="1"/>
  <c r="BT60" i="65"/>
  <c r="ES60" i="65" s="1"/>
  <c r="HG60" i="65" s="1"/>
  <c r="BU60" i="65"/>
  <c r="ET60" i="65" s="1"/>
  <c r="HH60" i="65" s="1"/>
  <c r="BV60" i="65"/>
  <c r="EU60" i="65" s="1"/>
  <c r="HI60" i="65" s="1"/>
  <c r="HM60" i="65" s="1"/>
  <c r="BU16" i="68" s="1"/>
  <c r="BT65" i="65"/>
  <c r="ES65" i="65" s="1"/>
  <c r="HG65" i="65" s="1"/>
  <c r="BU65" i="65"/>
  <c r="ET65" i="65" s="1"/>
  <c r="HH65" i="65" s="1"/>
  <c r="BV65" i="65"/>
  <c r="EU65" i="65" s="1"/>
  <c r="HI65" i="65" s="1"/>
  <c r="HM65" i="65" s="1"/>
  <c r="BT62" i="65"/>
  <c r="ES62" i="65" s="1"/>
  <c r="HG62" i="65" s="1"/>
  <c r="BU62" i="65"/>
  <c r="ET62" i="65" s="1"/>
  <c r="HH62" i="65" s="1"/>
  <c r="BV62" i="65"/>
  <c r="EU62" i="65" s="1"/>
  <c r="HI62" i="65" s="1"/>
  <c r="HM62" i="65" s="1"/>
  <c r="BU18" i="68" s="1"/>
  <c r="BU43" i="65"/>
  <c r="ET43" i="65" s="1"/>
  <c r="HH43" i="65" s="1"/>
  <c r="BV43" i="65"/>
  <c r="EU43" i="65" s="1"/>
  <c r="HI43" i="65" s="1"/>
  <c r="HM43" i="65" s="1"/>
  <c r="BU5" i="68" s="1"/>
  <c r="BT43" i="65"/>
  <c r="ES43" i="65" s="1"/>
  <c r="HG43" i="65" s="1"/>
  <c r="BP55" i="65"/>
  <c r="BQ71" i="65"/>
  <c r="HF43" i="65"/>
  <c r="BT50" i="65"/>
  <c r="ES50" i="65" s="1"/>
  <c r="HG50" i="65" s="1"/>
  <c r="BU50" i="65"/>
  <c r="ET50" i="65" s="1"/>
  <c r="HH50" i="65" s="1"/>
  <c r="BV50" i="65"/>
  <c r="EU50" i="65" s="1"/>
  <c r="HI50" i="65" s="1"/>
  <c r="HM50" i="65" s="1"/>
  <c r="BQ50" i="65"/>
  <c r="EP50" i="65" s="1"/>
  <c r="HD50" i="65" s="1"/>
  <c r="BP50" i="65"/>
  <c r="EO50" i="65" s="1"/>
  <c r="HC50" i="65" s="1"/>
  <c r="BP43" i="65"/>
  <c r="BP64" i="65"/>
  <c r="BT64" i="65"/>
  <c r="ES64" i="65" s="1"/>
  <c r="HG64" i="65" s="1"/>
  <c r="BU64" i="65"/>
  <c r="ET64" i="65" s="1"/>
  <c r="HH64" i="65" s="1"/>
  <c r="BV64" i="65"/>
  <c r="EU64" i="65" s="1"/>
  <c r="HI64" i="65" s="1"/>
  <c r="HM64" i="65" s="1"/>
  <c r="BU20" i="68" s="1"/>
  <c r="HF66" i="65"/>
  <c r="BV66" i="65"/>
  <c r="EU66" i="65" s="1"/>
  <c r="HI66" i="65" s="1"/>
  <c r="HM66" i="65" s="1"/>
  <c r="BU21" i="68" s="1"/>
  <c r="BU66" i="65"/>
  <c r="ET66" i="65" s="1"/>
  <c r="HH66" i="65" s="1"/>
  <c r="BT66" i="65"/>
  <c r="ES66" i="65" s="1"/>
  <c r="HG66" i="65" s="1"/>
  <c r="BR58" i="65"/>
  <c r="BV58" i="65"/>
  <c r="EU58" i="65" s="1"/>
  <c r="HI58" i="65" s="1"/>
  <c r="HM58" i="65" s="1"/>
  <c r="BT58" i="65"/>
  <c r="ES58" i="65" s="1"/>
  <c r="HG58" i="65" s="1"/>
  <c r="BU58" i="65"/>
  <c r="ET58" i="65" s="1"/>
  <c r="HH58" i="65" s="1"/>
  <c r="BP69" i="65"/>
  <c r="BU69" i="65"/>
  <c r="ET69" i="65" s="1"/>
  <c r="HH69" i="65" s="1"/>
  <c r="BV69" i="65"/>
  <c r="EU69" i="65" s="1"/>
  <c r="HI69" i="65" s="1"/>
  <c r="HM69" i="65" s="1"/>
  <c r="BU24" i="68" s="1"/>
  <c r="BT69" i="65"/>
  <c r="ES69" i="65" s="1"/>
  <c r="HG69" i="65" s="1"/>
  <c r="BR70" i="65"/>
  <c r="BT70" i="65"/>
  <c r="ES70" i="65" s="1"/>
  <c r="HG70" i="65" s="1"/>
  <c r="BU70" i="65"/>
  <c r="ET70" i="65" s="1"/>
  <c r="HH70" i="65" s="1"/>
  <c r="BV70" i="65"/>
  <c r="EU70" i="65" s="1"/>
  <c r="HI70" i="65" s="1"/>
  <c r="HM70" i="65" s="1"/>
  <c r="BU25" i="68" s="1"/>
  <c r="BR52" i="65"/>
  <c r="BT52" i="65"/>
  <c r="ES52" i="65" s="1"/>
  <c r="HG52" i="65" s="1"/>
  <c r="BU52" i="65"/>
  <c r="ET52" i="65" s="1"/>
  <c r="HH52" i="65" s="1"/>
  <c r="BV52" i="65"/>
  <c r="EU52" i="65" s="1"/>
  <c r="HI52" i="65" s="1"/>
  <c r="HM52" i="65" s="1"/>
  <c r="BU11" i="68" s="1"/>
  <c r="BU48" i="65"/>
  <c r="ET48" i="65" s="1"/>
  <c r="HH48" i="65" s="1"/>
  <c r="BV48" i="65"/>
  <c r="EU48" i="65" s="1"/>
  <c r="HI48" i="65" s="1"/>
  <c r="HM48" i="65" s="1"/>
  <c r="BT48" i="65"/>
  <c r="ES48" i="65" s="1"/>
  <c r="HG48" i="65" s="1"/>
  <c r="BT71" i="65"/>
  <c r="ES71" i="65" s="1"/>
  <c r="HG71" i="65" s="1"/>
  <c r="BV71" i="65"/>
  <c r="EU71" i="65" s="1"/>
  <c r="HI71" i="65" s="1"/>
  <c r="HM71" i="65" s="1"/>
  <c r="BU26" i="68" s="1"/>
  <c r="BU71" i="65"/>
  <c r="ET71" i="65" s="1"/>
  <c r="HH71" i="65" s="1"/>
  <c r="BR50" i="65"/>
  <c r="EQ50" i="65" s="1"/>
  <c r="HE50" i="65" s="1"/>
  <c r="BR43" i="65"/>
  <c r="BR48" i="65"/>
  <c r="BT51" i="65"/>
  <c r="ES51" i="65" s="1"/>
  <c r="HG51" i="65" s="1"/>
  <c r="BU51" i="65"/>
  <c r="ET51" i="65" s="1"/>
  <c r="HH51" i="65" s="1"/>
  <c r="BV51" i="65"/>
  <c r="EU51" i="65" s="1"/>
  <c r="HI51" i="65" s="1"/>
  <c r="HM51" i="65" s="1"/>
  <c r="BU10" i="68" s="1"/>
  <c r="BQ47" i="65"/>
  <c r="BQ43" i="65"/>
  <c r="BQ48" i="65"/>
  <c r="BP51" i="65"/>
  <c r="BP44" i="65"/>
  <c r="BV44" i="65"/>
  <c r="EU44" i="65" s="1"/>
  <c r="HI44" i="65" s="1"/>
  <c r="HM44" i="65" s="1"/>
  <c r="BU6" i="68" s="1"/>
  <c r="BT44" i="65"/>
  <c r="ES44" i="65" s="1"/>
  <c r="HG44" i="65" s="1"/>
  <c r="BU44" i="65"/>
  <c r="ET44" i="65" s="1"/>
  <c r="HH44" i="65" s="1"/>
  <c r="BP53" i="65"/>
  <c r="BV53" i="65"/>
  <c r="EU53" i="65" s="1"/>
  <c r="HI53" i="65" s="1"/>
  <c r="HM53" i="65" s="1"/>
  <c r="BU12" i="68" s="1"/>
  <c r="BU53" i="65"/>
  <c r="ET53" i="65" s="1"/>
  <c r="HH53" i="65" s="1"/>
  <c r="BT53" i="65"/>
  <c r="ES53" i="65" s="1"/>
  <c r="HG53" i="65" s="1"/>
  <c r="HF68" i="65"/>
  <c r="BT68" i="65"/>
  <c r="ES68" i="65" s="1"/>
  <c r="HG68" i="65" s="1"/>
  <c r="BU68" i="65"/>
  <c r="ET68" i="65" s="1"/>
  <c r="HH68" i="65" s="1"/>
  <c r="BV68" i="65"/>
  <c r="EU68" i="65" s="1"/>
  <c r="HI68" i="65" s="1"/>
  <c r="HM68" i="65" s="1"/>
  <c r="BU23" i="68" s="1"/>
  <c r="BP63" i="65"/>
  <c r="BV63" i="65"/>
  <c r="EU63" i="65" s="1"/>
  <c r="HI63" i="65" s="1"/>
  <c r="HM63" i="65" s="1"/>
  <c r="BU19" i="68" s="1"/>
  <c r="BT63" i="65"/>
  <c r="ES63" i="65" s="1"/>
  <c r="HG63" i="65" s="1"/>
  <c r="BU63" i="65"/>
  <c r="ET63" i="65" s="1"/>
  <c r="HH63" i="65" s="1"/>
  <c r="HF67" i="65"/>
  <c r="BT67" i="65"/>
  <c r="ES67" i="65" s="1"/>
  <c r="HG67" i="65" s="1"/>
  <c r="BU67" i="65"/>
  <c r="ET67" i="65" s="1"/>
  <c r="HH67" i="65" s="1"/>
  <c r="BV67" i="65"/>
  <c r="EU67" i="65" s="1"/>
  <c r="HI67" i="65" s="1"/>
  <c r="HM67" i="65" s="1"/>
  <c r="BU22" i="68" s="1"/>
  <c r="BR61" i="65"/>
  <c r="BU61" i="65"/>
  <c r="ET61" i="65" s="1"/>
  <c r="HH61" i="65" s="1"/>
  <c r="BV61" i="65"/>
  <c r="EU61" i="65" s="1"/>
  <c r="HI61" i="65" s="1"/>
  <c r="HM61" i="65" s="1"/>
  <c r="BU17" i="68" s="1"/>
  <c r="BT61" i="65"/>
  <c r="ES61" i="65" s="1"/>
  <c r="HG61" i="65" s="1"/>
  <c r="BC35" i="65"/>
  <c r="BO35" i="65" s="1"/>
  <c r="BD35" i="65"/>
  <c r="BS35" i="65" s="1"/>
  <c r="BE35" i="65"/>
  <c r="BW35" i="65" s="1"/>
  <c r="CQ35" i="60" s="1"/>
  <c r="BA35" i="65"/>
  <c r="BG35" i="65" s="1"/>
  <c r="BZ73" i="65" s="1"/>
  <c r="DN35" i="65" s="1"/>
  <c r="BB35" i="65"/>
  <c r="BK35" i="65" s="1"/>
  <c r="BA21" i="65"/>
  <c r="BG21" i="65" s="1"/>
  <c r="BB21" i="65"/>
  <c r="BK21" i="65" s="1"/>
  <c r="DR59" i="65" s="1"/>
  <c r="FB21" i="65" s="1"/>
  <c r="BC21" i="65"/>
  <c r="BO21" i="65" s="1"/>
  <c r="BD21" i="65"/>
  <c r="BS21" i="65" s="1"/>
  <c r="BE21" i="65"/>
  <c r="BW21" i="65" s="1"/>
  <c r="BE20" i="65"/>
  <c r="BW20" i="65" s="1"/>
  <c r="BB20" i="65"/>
  <c r="BK20" i="65" s="1"/>
  <c r="DR58" i="65" s="1"/>
  <c r="FB20" i="65" s="1"/>
  <c r="BA20" i="65"/>
  <c r="BG20" i="65" s="1"/>
  <c r="BC20" i="65"/>
  <c r="BO20" i="65" s="1"/>
  <c r="BD20" i="65"/>
  <c r="BS20" i="65" s="1"/>
  <c r="BA18" i="65"/>
  <c r="BG18" i="65" s="1"/>
  <c r="BB18" i="65"/>
  <c r="BK18" i="65" s="1"/>
  <c r="BD18" i="65"/>
  <c r="BS18" i="65" s="1"/>
  <c r="BC18" i="65"/>
  <c r="BO18" i="65" s="1"/>
  <c r="BE18" i="65"/>
  <c r="BW18" i="65" s="1"/>
  <c r="BA31" i="65"/>
  <c r="BG31" i="65" s="1"/>
  <c r="BC31" i="65"/>
  <c r="BO31" i="65" s="1"/>
  <c r="BB31" i="65"/>
  <c r="BK31" i="65" s="1"/>
  <c r="DR69" i="65" s="1"/>
  <c r="FB31" i="65" s="1"/>
  <c r="BD31" i="65"/>
  <c r="BS31" i="65" s="1"/>
  <c r="BE31" i="65"/>
  <c r="BW31" i="65" s="1"/>
  <c r="BP61" i="65"/>
  <c r="BQ61" i="65"/>
  <c r="HF61" i="65"/>
  <c r="BA13" i="65"/>
  <c r="BG13" i="65" s="1"/>
  <c r="BB13" i="65"/>
  <c r="BK13" i="65" s="1"/>
  <c r="DR51" i="65" s="1"/>
  <c r="FB13" i="65" s="1"/>
  <c r="BC13" i="65"/>
  <c r="BO13" i="65" s="1"/>
  <c r="BE13" i="65"/>
  <c r="BW13" i="65" s="1"/>
  <c r="BD13" i="65"/>
  <c r="BS13" i="65" s="1"/>
  <c r="BA29" i="65"/>
  <c r="BG29" i="65" s="1"/>
  <c r="BZ67" i="65" s="1"/>
  <c r="DN29" i="65" s="1"/>
  <c r="BB29" i="65"/>
  <c r="BK29" i="65" s="1"/>
  <c r="DR67" i="65" s="1"/>
  <c r="FB29" i="65" s="1"/>
  <c r="BC29" i="65"/>
  <c r="BO29" i="65" s="1"/>
  <c r="BD29" i="65"/>
  <c r="BS29" i="65" s="1"/>
  <c r="BE29" i="65"/>
  <c r="BW29" i="65" s="1"/>
  <c r="BD25" i="65"/>
  <c r="BS25" i="65" s="1"/>
  <c r="BE25" i="65"/>
  <c r="BW25" i="65" s="1"/>
  <c r="BA25" i="65"/>
  <c r="BG25" i="65" s="1"/>
  <c r="BB25" i="65"/>
  <c r="BK25" i="65" s="1"/>
  <c r="DR63" i="65" s="1"/>
  <c r="FB25" i="65" s="1"/>
  <c r="BC25" i="65"/>
  <c r="BO25" i="65" s="1"/>
  <c r="HF63" i="65"/>
  <c r="BA5" i="65"/>
  <c r="BG5" i="65" s="1"/>
  <c r="BE5" i="65"/>
  <c r="BW5" i="65" s="1"/>
  <c r="BB5" i="65"/>
  <c r="BK5" i="65" s="1"/>
  <c r="DR43" i="65" s="1"/>
  <c r="FB5" i="65" s="1"/>
  <c r="BC5" i="65"/>
  <c r="BO5" i="65" s="1"/>
  <c r="BD5" i="65"/>
  <c r="BS5" i="65" s="1"/>
  <c r="CL43" i="65" s="1"/>
  <c r="DZ5" i="65" s="1"/>
  <c r="BC22" i="65"/>
  <c r="BO22" i="65" s="1"/>
  <c r="BD22" i="65"/>
  <c r="BS22" i="65" s="1"/>
  <c r="BE22" i="65"/>
  <c r="BW22" i="65" s="1"/>
  <c r="BA22" i="65"/>
  <c r="BG22" i="65" s="1"/>
  <c r="BB22" i="65"/>
  <c r="BK22" i="65" s="1"/>
  <c r="DR60" i="65" s="1"/>
  <c r="FB22" i="65" s="1"/>
  <c r="BR64" i="65"/>
  <c r="BR68" i="65"/>
  <c r="EQ68" i="65" s="1"/>
  <c r="BP68" i="65"/>
  <c r="EO68" i="65" s="1"/>
  <c r="BR53" i="65"/>
  <c r="BR44" i="65"/>
  <c r="BR63" i="65"/>
  <c r="BQ68" i="65"/>
  <c r="EP68" i="65" s="1"/>
  <c r="BQ53" i="65"/>
  <c r="BQ44" i="65"/>
  <c r="BQ63" i="65"/>
  <c r="HF53" i="65"/>
  <c r="HF44" i="65"/>
  <c r="HF52" i="65"/>
  <c r="BQ64" i="65"/>
  <c r="HF70" i="65"/>
  <c r="BP70" i="65"/>
  <c r="BQ69" i="65"/>
  <c r="HF69" i="65"/>
  <c r="BQ66" i="65"/>
  <c r="BQ70" i="65"/>
  <c r="GW52" i="65"/>
  <c r="BP52" i="65"/>
  <c r="BR69" i="65"/>
  <c r="BP66" i="65"/>
  <c r="BQ58" i="65"/>
  <c r="BQ52" i="65"/>
  <c r="HF58" i="65"/>
  <c r="BR66" i="65"/>
  <c r="BP58" i="65"/>
  <c r="HF64" i="65"/>
  <c r="GY53" i="65"/>
  <c r="GX64" i="65"/>
  <c r="GU61" i="65"/>
  <c r="DJ27" i="65"/>
  <c r="HA53" i="65"/>
  <c r="HA52" i="65"/>
  <c r="GY61" i="65"/>
  <c r="GU52" i="65"/>
  <c r="DJ32" i="65"/>
  <c r="BN25" i="68" s="1"/>
  <c r="D116" i="69" s="1"/>
  <c r="DJ12" i="65"/>
  <c r="DJ18" i="65"/>
  <c r="BN13" i="68" s="1"/>
  <c r="D104" i="69" s="1"/>
  <c r="DJ29" i="65"/>
  <c r="BN22" i="68" s="1"/>
  <c r="D113" i="69" s="1"/>
  <c r="DJ33" i="65"/>
  <c r="BN26" i="68" s="1"/>
  <c r="D117" i="69" s="1"/>
  <c r="DJ28" i="65"/>
  <c r="BN21" i="68" s="1"/>
  <c r="D112" i="69" s="1"/>
  <c r="DJ13" i="65"/>
  <c r="BN10" i="68" s="1"/>
  <c r="D101" i="69" s="1"/>
  <c r="DJ17" i="65"/>
  <c r="DJ22" i="65"/>
  <c r="BN16" i="68" s="1"/>
  <c r="D107" i="69" s="1"/>
  <c r="DJ11" i="65"/>
  <c r="BN9" i="68" s="1"/>
  <c r="D100" i="69" s="1"/>
  <c r="DJ10" i="65"/>
  <c r="DJ30" i="65"/>
  <c r="BN23" i="68" s="1"/>
  <c r="D114" i="69" s="1"/>
  <c r="DJ19" i="65"/>
  <c r="BN14" i="68" s="1"/>
  <c r="D105" i="69" s="1"/>
  <c r="DJ25" i="65"/>
  <c r="BN19" i="68" s="1"/>
  <c r="D110" i="69" s="1"/>
  <c r="DJ31" i="65"/>
  <c r="BN24" i="68" s="1"/>
  <c r="D115" i="69" s="1"/>
  <c r="DJ7" i="65"/>
  <c r="BN7" i="68" s="1"/>
  <c r="D98" i="69" s="1"/>
  <c r="DJ34" i="65"/>
  <c r="BN27" i="68" s="1"/>
  <c r="D118" i="69" s="1"/>
  <c r="DJ24" i="65"/>
  <c r="BN18" i="68" s="1"/>
  <c r="D109" i="69" s="1"/>
  <c r="DJ6" i="65"/>
  <c r="BN6" i="68" s="1"/>
  <c r="D97" i="69" s="1"/>
  <c r="DJ20" i="65"/>
  <c r="DJ21" i="65"/>
  <c r="BN15" i="68" s="1"/>
  <c r="D106" i="69" s="1"/>
  <c r="DJ9" i="65"/>
  <c r="BN8" i="68" s="1"/>
  <c r="D99" i="69" s="1"/>
  <c r="FW15" i="65"/>
  <c r="GA15" i="65"/>
  <c r="GC14" i="65"/>
  <c r="GA23" i="65"/>
  <c r="FY15" i="65"/>
  <c r="GC15" i="65"/>
  <c r="FU15" i="65"/>
  <c r="FY23" i="65"/>
  <c r="GC23" i="65"/>
  <c r="FU14" i="65"/>
  <c r="GE15" i="65"/>
  <c r="FX26" i="65"/>
  <c r="DJ26" i="65"/>
  <c r="BN20" i="68" s="1"/>
  <c r="D111" i="69" s="1"/>
  <c r="FW23" i="65"/>
  <c r="GE23" i="65"/>
  <c r="GA14" i="65"/>
  <c r="GE14" i="65"/>
  <c r="FW14" i="65"/>
  <c r="CH54" i="65"/>
  <c r="DV16" i="65" s="1"/>
  <c r="DJ16" i="65"/>
  <c r="FU23" i="65"/>
  <c r="FY14" i="65"/>
  <c r="GX45" i="65"/>
  <c r="GU49" i="65"/>
  <c r="GV59" i="65"/>
  <c r="GW63" i="65"/>
  <c r="HE47" i="65"/>
  <c r="HA71" i="65"/>
  <c r="HA62" i="65"/>
  <c r="GY63" i="65"/>
  <c r="GZ66" i="65"/>
  <c r="GZ52" i="65"/>
  <c r="GU66" i="65"/>
  <c r="GV70" i="65"/>
  <c r="GY69" i="65"/>
  <c r="GV68" i="65"/>
  <c r="GY68" i="65"/>
  <c r="GV61" i="65"/>
  <c r="GV62" i="65"/>
  <c r="HB67" i="65"/>
  <c r="GT49" i="65"/>
  <c r="HB55" i="65"/>
  <c r="GT51" i="65"/>
  <c r="GX70" i="65"/>
  <c r="HB47" i="65"/>
  <c r="GT45" i="65"/>
  <c r="HB52" i="65"/>
  <c r="GY49" i="65"/>
  <c r="GW49" i="65"/>
  <c r="GV67" i="65"/>
  <c r="GZ51" i="65"/>
  <c r="GU67" i="65"/>
  <c r="GU63" i="65"/>
  <c r="GY71" i="65"/>
  <c r="GV56" i="65"/>
  <c r="GZ62" i="65"/>
  <c r="GZ63" i="65"/>
  <c r="GZ49" i="65"/>
  <c r="GY66" i="65"/>
  <c r="GW66" i="65"/>
  <c r="GY60" i="65"/>
  <c r="GZ69" i="65"/>
  <c r="GZ68" i="65"/>
  <c r="GU69" i="65"/>
  <c r="GU62" i="65"/>
  <c r="HC73" i="65"/>
  <c r="HB49" i="65"/>
  <c r="GX59" i="65"/>
  <c r="HB51" i="65"/>
  <c r="HF49" i="65"/>
  <c r="HB45" i="65"/>
  <c r="GT68" i="65"/>
  <c r="HF51" i="65"/>
  <c r="GX57" i="65"/>
  <c r="GX71" i="65"/>
  <c r="GX47" i="65"/>
  <c r="GU57" i="65"/>
  <c r="HA49" i="65"/>
  <c r="GU73" i="65"/>
  <c r="GU59" i="65"/>
  <c r="HA51" i="65"/>
  <c r="GW67" i="65"/>
  <c r="GV63" i="65"/>
  <c r="GZ71" i="65"/>
  <c r="GU56" i="65"/>
  <c r="GY62" i="65"/>
  <c r="HA66" i="65"/>
  <c r="GZ56" i="65"/>
  <c r="GZ60" i="65"/>
  <c r="HE45" i="65"/>
  <c r="GV52" i="65"/>
  <c r="HA68" i="65"/>
  <c r="GV69" i="65"/>
  <c r="GX53" i="65"/>
  <c r="GX69" i="65"/>
  <c r="HF59" i="65"/>
  <c r="GX56" i="65"/>
  <c r="GT53" i="65"/>
  <c r="HB50" i="65"/>
  <c r="HB71" i="65"/>
  <c r="GX52" i="65"/>
  <c r="GT56" i="65"/>
  <c r="HB56" i="65"/>
  <c r="GT47" i="65"/>
  <c r="GW57" i="65"/>
  <c r="GY59" i="65"/>
  <c r="GW73" i="65"/>
  <c r="GU51" i="65"/>
  <c r="HA59" i="65"/>
  <c r="GU75" i="65"/>
  <c r="GW71" i="65"/>
  <c r="GZ53" i="65"/>
  <c r="GW56" i="65"/>
  <c r="GV45" i="65"/>
  <c r="GY56" i="65"/>
  <c r="HA60" i="65"/>
  <c r="HC45" i="65"/>
  <c r="GU60" i="65"/>
  <c r="GW53" i="65"/>
  <c r="GW69" i="65"/>
  <c r="GV57" i="65"/>
  <c r="GT63" i="65"/>
  <c r="HF56" i="65"/>
  <c r="GX58" i="65"/>
  <c r="HF60" i="65"/>
  <c r="GT64" i="65"/>
  <c r="HB61" i="65"/>
  <c r="GY51" i="65"/>
  <c r="GZ59" i="65"/>
  <c r="GW75" i="65"/>
  <c r="GV71" i="65"/>
  <c r="GZ43" i="65"/>
  <c r="HA55" i="65"/>
  <c r="GW45" i="65"/>
  <c r="GV58" i="65"/>
  <c r="HA56" i="65"/>
  <c r="HD45" i="65"/>
  <c r="GV60" i="65"/>
  <c r="GV53" i="65"/>
  <c r="HB64" i="65"/>
  <c r="GT58" i="65"/>
  <c r="HB63" i="65"/>
  <c r="GT60" i="65"/>
  <c r="GT70" i="65"/>
  <c r="GT62" i="65"/>
  <c r="GT57" i="65"/>
  <c r="GT67" i="65"/>
  <c r="GT43" i="65"/>
  <c r="GT72" i="65"/>
  <c r="GW72" i="65"/>
  <c r="GU72" i="65"/>
  <c r="GV51" i="65"/>
  <c r="GW55" i="65"/>
  <c r="GU71" i="65"/>
  <c r="GV43" i="65"/>
  <c r="GY55" i="65"/>
  <c r="GZ45" i="65"/>
  <c r="GU45" i="65"/>
  <c r="GU58" i="65"/>
  <c r="GW60" i="65"/>
  <c r="GZ58" i="65"/>
  <c r="GU53" i="65"/>
  <c r="HA70" i="65"/>
  <c r="HB58" i="65"/>
  <c r="HF50" i="65"/>
  <c r="GT66" i="65"/>
  <c r="HB60" i="65"/>
  <c r="HB70" i="65"/>
  <c r="GT69" i="65"/>
  <c r="HB59" i="65"/>
  <c r="GT61" i="65"/>
  <c r="HB57" i="65"/>
  <c r="GX72" i="65"/>
  <c r="HB44" i="65"/>
  <c r="GV49" i="65"/>
  <c r="GY57" i="65"/>
  <c r="GV72" i="65"/>
  <c r="GW51" i="65"/>
  <c r="GU55" i="65"/>
  <c r="HA61" i="65"/>
  <c r="GZ55" i="65"/>
  <c r="GY45" i="65"/>
  <c r="GY52" i="65"/>
  <c r="GW58" i="65"/>
  <c r="GU70" i="65"/>
  <c r="GU74" i="65"/>
  <c r="GU68" i="65"/>
  <c r="GY58" i="65"/>
  <c r="GZ70" i="65"/>
  <c r="GX68" i="65"/>
  <c r="GX62" i="65"/>
  <c r="HB66" i="65"/>
  <c r="GX67" i="65"/>
  <c r="HB69" i="65"/>
  <c r="GX63" i="65"/>
  <c r="HB62" i="65"/>
  <c r="GX61" i="65"/>
  <c r="GT59" i="65"/>
  <c r="HF72" i="65"/>
  <c r="GT44" i="65"/>
  <c r="GZ57" i="65"/>
  <c r="GX44" i="65"/>
  <c r="HA57" i="65"/>
  <c r="GW59" i="65"/>
  <c r="GV55" i="65"/>
  <c r="GZ61" i="65"/>
  <c r="HA63" i="65"/>
  <c r="HA45" i="65"/>
  <c r="GV66" i="65"/>
  <c r="GW70" i="65"/>
  <c r="HA69" i="65"/>
  <c r="GW74" i="65"/>
  <c r="GW68" i="65"/>
  <c r="HA58" i="65"/>
  <c r="GW61" i="65"/>
  <c r="GW62" i="65"/>
  <c r="GY70" i="65"/>
  <c r="HF62" i="65"/>
  <c r="GT55" i="65"/>
  <c r="GX66" i="65"/>
  <c r="HB43" i="65"/>
  <c r="HB65" i="65"/>
  <c r="GT52" i="65"/>
  <c r="FC27" i="65"/>
  <c r="GY65" i="65"/>
  <c r="EY27" i="65"/>
  <c r="GU65" i="65"/>
  <c r="FB27" i="65"/>
  <c r="GX65" i="65"/>
  <c r="FD27" i="65"/>
  <c r="GZ65" i="65"/>
  <c r="FE27" i="65"/>
  <c r="HA65" i="65"/>
  <c r="FF10" i="65"/>
  <c r="HB48" i="65"/>
  <c r="FE10" i="65"/>
  <c r="HA48" i="65"/>
  <c r="FD10" i="65"/>
  <c r="GZ48" i="65"/>
  <c r="FA16" i="65"/>
  <c r="GW54" i="65"/>
  <c r="FB16" i="65"/>
  <c r="GX54" i="65"/>
  <c r="EX16" i="65"/>
  <c r="GT54" i="65"/>
  <c r="FC10" i="65"/>
  <c r="GY48" i="65"/>
  <c r="EZ16" i="65"/>
  <c r="GV54" i="65"/>
  <c r="EZ27" i="65"/>
  <c r="GV65" i="65"/>
  <c r="FA27" i="65"/>
  <c r="GW65" i="65"/>
  <c r="EY16" i="65"/>
  <c r="GU54" i="65"/>
  <c r="EX27" i="65"/>
  <c r="GT65" i="65"/>
  <c r="FB10" i="65"/>
  <c r="GX48" i="65"/>
  <c r="FY54" i="65"/>
  <c r="HT16" i="65" s="1"/>
  <c r="GB48" i="65"/>
  <c r="FY65" i="65"/>
  <c r="FU65" i="65"/>
  <c r="FZ65" i="65"/>
  <c r="FW54" i="65"/>
  <c r="GA54" i="65"/>
  <c r="HV16" i="65" s="1"/>
  <c r="FV54" i="65"/>
  <c r="FX54" i="65"/>
  <c r="GA48" i="65"/>
  <c r="FT54" i="65"/>
  <c r="FZ54" i="65"/>
  <c r="HU16" i="65" s="1"/>
  <c r="FT65" i="65"/>
  <c r="FU54" i="65"/>
  <c r="GA65" i="65"/>
  <c r="FZ48" i="65"/>
  <c r="FW65" i="65"/>
  <c r="GB65" i="65"/>
  <c r="FX65" i="65"/>
  <c r="FV65" i="65"/>
  <c r="FY48" i="65"/>
  <c r="FX48" i="65"/>
  <c r="BQ73" i="65"/>
  <c r="BP75" i="65"/>
  <c r="EO75" i="65" s="1"/>
  <c r="BL67" i="65"/>
  <c r="EK67" i="65" s="1"/>
  <c r="BN67" i="65"/>
  <c r="EM67" i="65" s="1"/>
  <c r="BQ67" i="65"/>
  <c r="EP67" i="65" s="1"/>
  <c r="BM67" i="65"/>
  <c r="EL67" i="65" s="1"/>
  <c r="BP67" i="65"/>
  <c r="EO67" i="65" s="1"/>
  <c r="BR67" i="65"/>
  <c r="EQ67" i="65" s="1"/>
  <c r="BL75" i="65"/>
  <c r="EK75" i="65" s="1"/>
  <c r="BM73" i="65"/>
  <c r="BL73" i="65"/>
  <c r="EK73" i="65" s="1"/>
  <c r="BQ75" i="65"/>
  <c r="BN75" i="65"/>
  <c r="EM75" i="65" s="1"/>
  <c r="BR73" i="65"/>
  <c r="EQ73" i="65" s="1"/>
  <c r="BN73" i="65"/>
  <c r="EM73" i="65" s="1"/>
  <c r="BR75" i="65"/>
  <c r="EQ75" i="65" s="1"/>
  <c r="BM75" i="65"/>
  <c r="GC30" i="65"/>
  <c r="BM72" i="65"/>
  <c r="EL72" i="65" s="1"/>
  <c r="FZ26" i="65"/>
  <c r="BR74" i="65"/>
  <c r="EQ74" i="65" s="1"/>
  <c r="BP74" i="65"/>
  <c r="EO74" i="65" s="1"/>
  <c r="BQ74" i="65"/>
  <c r="BN72" i="65"/>
  <c r="EM72" i="65" s="1"/>
  <c r="BN64" i="65"/>
  <c r="EM64" i="65" s="1"/>
  <c r="BL64" i="65"/>
  <c r="EK64" i="65" s="1"/>
  <c r="BM64" i="65"/>
  <c r="EL64" i="65" s="1"/>
  <c r="BN47" i="65"/>
  <c r="EM47" i="65" s="1"/>
  <c r="BL47" i="65"/>
  <c r="EK47" i="65" s="1"/>
  <c r="BM47" i="65"/>
  <c r="EL47" i="65" s="1"/>
  <c r="BM44" i="65"/>
  <c r="EL44" i="65" s="1"/>
  <c r="BL44" i="65"/>
  <c r="EK44" i="65" s="1"/>
  <c r="BN44" i="65"/>
  <c r="EM44" i="65" s="1"/>
  <c r="BI47" i="65"/>
  <c r="EH47" i="65" s="1"/>
  <c r="BI64" i="65"/>
  <c r="EH64" i="65" s="1"/>
  <c r="BM74" i="65"/>
  <c r="BI44" i="65"/>
  <c r="EH44" i="65" s="1"/>
  <c r="BH47" i="65"/>
  <c r="EG47" i="65" s="1"/>
  <c r="BH64" i="65"/>
  <c r="EG64" i="65" s="1"/>
  <c r="BJ44" i="65"/>
  <c r="EI44" i="65" s="1"/>
  <c r="BR72" i="65"/>
  <c r="EQ72" i="65" s="1"/>
  <c r="BQ72" i="65"/>
  <c r="EP72" i="65" s="1"/>
  <c r="BP72" i="65"/>
  <c r="EO72" i="65" s="1"/>
  <c r="BJ47" i="65"/>
  <c r="EI47" i="65" s="1"/>
  <c r="BL74" i="65"/>
  <c r="EK74" i="65" s="1"/>
  <c r="BH44" i="65"/>
  <c r="EG44" i="65" s="1"/>
  <c r="BJ64" i="65"/>
  <c r="EI64" i="65" s="1"/>
  <c r="BN74" i="65"/>
  <c r="EM74" i="65" s="1"/>
  <c r="BL72" i="65"/>
  <c r="EK72" i="65" s="1"/>
  <c r="AZ36" i="65"/>
  <c r="GV48" i="65" l="1"/>
  <c r="HL50" i="65"/>
  <c r="GL54" i="65"/>
  <c r="HL54" i="65"/>
  <c r="DJ5" i="65"/>
  <c r="BN5" i="68" s="1"/>
  <c r="D96" i="69" s="1"/>
  <c r="HL45" i="65"/>
  <c r="BT7" i="68" s="1"/>
  <c r="GD65" i="65"/>
  <c r="EZ10" i="65"/>
  <c r="GM54" i="65"/>
  <c r="GP54" i="65" s="1"/>
  <c r="GQ54" i="65" s="1"/>
  <c r="GL23" i="65"/>
  <c r="GM23" i="65"/>
  <c r="BG17" i="68" s="1"/>
  <c r="FP16" i="65"/>
  <c r="FL27" i="65"/>
  <c r="GH65" i="65"/>
  <c r="IC27" i="65" s="1"/>
  <c r="FL10" i="65"/>
  <c r="GH48" i="65"/>
  <c r="IC10" i="65" s="1"/>
  <c r="GW48" i="65"/>
  <c r="FK27" i="65"/>
  <c r="GG65" i="65"/>
  <c r="IB27" i="65" s="1"/>
  <c r="FM27" i="65"/>
  <c r="FQ27" i="65" s="1"/>
  <c r="GI65" i="65"/>
  <c r="ID27" i="65" s="1"/>
  <c r="IH27" i="65" s="1"/>
  <c r="FA10" i="65"/>
  <c r="FK10" i="65"/>
  <c r="GG48" i="65"/>
  <c r="IB10" i="65" s="1"/>
  <c r="GL14" i="65"/>
  <c r="GM14" i="65"/>
  <c r="BG11" i="68" s="1"/>
  <c r="GL15" i="65"/>
  <c r="GM15" i="65"/>
  <c r="BG12" i="68" s="1"/>
  <c r="FM10" i="65"/>
  <c r="FQ10" i="65" s="1"/>
  <c r="GI48" i="65"/>
  <c r="ID10" i="65" s="1"/>
  <c r="IH10" i="65" s="1"/>
  <c r="GC48" i="65"/>
  <c r="HC48" i="65"/>
  <c r="FH27" i="65"/>
  <c r="EY10" i="65"/>
  <c r="ED51" i="65"/>
  <c r="FN13" i="65" s="1"/>
  <c r="CP51" i="65"/>
  <c r="ED13" i="65" s="1"/>
  <c r="FY5" i="65"/>
  <c r="ED60" i="65"/>
  <c r="FN22" i="65" s="1"/>
  <c r="CP60" i="65"/>
  <c r="ED22" i="65" s="1"/>
  <c r="ED56" i="65"/>
  <c r="FN18" i="65" s="1"/>
  <c r="CP56" i="65"/>
  <c r="ED18" i="65" s="1"/>
  <c r="ED63" i="65"/>
  <c r="FN25" i="65" s="1"/>
  <c r="CP63" i="65"/>
  <c r="ED25" i="65" s="1"/>
  <c r="ED67" i="65"/>
  <c r="FN29" i="65" s="1"/>
  <c r="CP67" i="65"/>
  <c r="ED29" i="65" s="1"/>
  <c r="ED58" i="65"/>
  <c r="FN20" i="65" s="1"/>
  <c r="CP58" i="65"/>
  <c r="ED20" i="65" s="1"/>
  <c r="ED73" i="65"/>
  <c r="FN35" i="65" s="1"/>
  <c r="CP73" i="65"/>
  <c r="ED35" i="65" s="1"/>
  <c r="ED59" i="65"/>
  <c r="FN21" i="65" s="1"/>
  <c r="CP59" i="65"/>
  <c r="ED21" i="65" s="1"/>
  <c r="ED43" i="65"/>
  <c r="FN5" i="65" s="1"/>
  <c r="CP43" i="65"/>
  <c r="ED69" i="65"/>
  <c r="FN31" i="65" s="1"/>
  <c r="CP69" i="65"/>
  <c r="ED31" i="65" s="1"/>
  <c r="HO10" i="65"/>
  <c r="FU48" i="65"/>
  <c r="EQ71" i="65"/>
  <c r="HE71" i="65" s="1"/>
  <c r="EQ66" i="65"/>
  <c r="HE66" i="65" s="1"/>
  <c r="EP70" i="65"/>
  <c r="HD70" i="65" s="1"/>
  <c r="EQ53" i="65"/>
  <c r="HE53" i="65" s="1"/>
  <c r="EO61" i="65"/>
  <c r="HC61" i="65" s="1"/>
  <c r="EP57" i="65"/>
  <c r="HD57" i="65" s="1"/>
  <c r="EO62" i="65"/>
  <c r="HC62" i="65" s="1"/>
  <c r="EO65" i="65"/>
  <c r="GC65" i="65" s="1"/>
  <c r="EP61" i="65"/>
  <c r="HD61" i="65" s="1"/>
  <c r="EP66" i="65"/>
  <c r="HD66" i="65" s="1"/>
  <c r="EO44" i="65"/>
  <c r="HC44" i="65" s="1"/>
  <c r="EQ48" i="65"/>
  <c r="GE48" i="65" s="1"/>
  <c r="EQ70" i="65"/>
  <c r="HE70" i="65" s="1"/>
  <c r="EQ58" i="65"/>
  <c r="HE58" i="65" s="1"/>
  <c r="EO64" i="65"/>
  <c r="HC64" i="65" s="1"/>
  <c r="EP60" i="65"/>
  <c r="HD60" i="65" s="1"/>
  <c r="EO56" i="65"/>
  <c r="HC56" i="65" s="1"/>
  <c r="EP51" i="65"/>
  <c r="HD51" i="65" s="1"/>
  <c r="EM43" i="65"/>
  <c r="HA43" i="65" s="1"/>
  <c r="EP52" i="65"/>
  <c r="HD52" i="65" s="1"/>
  <c r="EP63" i="65"/>
  <c r="HD63" i="65" s="1"/>
  <c r="EO51" i="65"/>
  <c r="HC51" i="65" s="1"/>
  <c r="EO57" i="65"/>
  <c r="HC57" i="65" s="1"/>
  <c r="EQ51" i="65"/>
  <c r="HE51" i="65" s="1"/>
  <c r="EO58" i="65"/>
  <c r="HC58" i="65" s="1"/>
  <c r="EQ44" i="65"/>
  <c r="HE44" i="65" s="1"/>
  <c r="FW5" i="65"/>
  <c r="EI43" i="65"/>
  <c r="GW43" i="65" s="1"/>
  <c r="EP58" i="65"/>
  <c r="HD58" i="65" s="1"/>
  <c r="EP69" i="65"/>
  <c r="HD69" i="65" s="1"/>
  <c r="EP44" i="65"/>
  <c r="HD44" i="65" s="1"/>
  <c r="EQ64" i="65"/>
  <c r="HE64" i="65" s="1"/>
  <c r="EP48" i="65"/>
  <c r="FH10" i="65" s="1"/>
  <c r="EP71" i="65"/>
  <c r="HD71" i="65" s="1"/>
  <c r="EO60" i="65"/>
  <c r="HC60" i="65" s="1"/>
  <c r="GE5" i="65"/>
  <c r="EQ43" i="65"/>
  <c r="HE43" i="65" s="1"/>
  <c r="EG43" i="65"/>
  <c r="GU43" i="65" s="1"/>
  <c r="EQ55" i="65"/>
  <c r="HE55" i="65" s="1"/>
  <c r="EO66" i="65"/>
  <c r="HC66" i="65" s="1"/>
  <c r="EO70" i="65"/>
  <c r="HC70" i="65" s="1"/>
  <c r="EP53" i="65"/>
  <c r="HD53" i="65" s="1"/>
  <c r="EP43" i="65"/>
  <c r="HD43" i="65" s="1"/>
  <c r="EO55" i="65"/>
  <c r="HC55" i="65" s="1"/>
  <c r="EP62" i="65"/>
  <c r="HD62" i="65" s="1"/>
  <c r="EQ60" i="65"/>
  <c r="HE60" i="65" s="1"/>
  <c r="EP59" i="65"/>
  <c r="HD59" i="65" s="1"/>
  <c r="EQ69" i="65"/>
  <c r="HE69" i="65" s="1"/>
  <c r="EQ61" i="65"/>
  <c r="HE61" i="65" s="1"/>
  <c r="EO63" i="65"/>
  <c r="HC63" i="65" s="1"/>
  <c r="EO53" i="65"/>
  <c r="HC53" i="65" s="1"/>
  <c r="EP47" i="65"/>
  <c r="HD47" i="65" s="1"/>
  <c r="EQ52" i="65"/>
  <c r="HE52" i="65" s="1"/>
  <c r="EO69" i="65"/>
  <c r="HC69" i="65" s="1"/>
  <c r="EP49" i="65"/>
  <c r="HD49" i="65" s="1"/>
  <c r="EQ49" i="65"/>
  <c r="HE49" i="65" s="1"/>
  <c r="EQ56" i="65"/>
  <c r="HE56" i="65" s="1"/>
  <c r="GC5" i="65"/>
  <c r="EO43" i="65"/>
  <c r="HC43" i="65" s="1"/>
  <c r="EO49" i="65"/>
  <c r="HC49" i="65" s="1"/>
  <c r="EO52" i="65"/>
  <c r="HC52" i="65" s="1"/>
  <c r="EP64" i="65"/>
  <c r="HD64" i="65" s="1"/>
  <c r="EQ63" i="65"/>
  <c r="HE63" i="65" s="1"/>
  <c r="EO47" i="65"/>
  <c r="HC47" i="65" s="1"/>
  <c r="EP56" i="65"/>
  <c r="HD56" i="65" s="1"/>
  <c r="EQ65" i="65"/>
  <c r="HE65" i="65" s="1"/>
  <c r="FJ27" i="65"/>
  <c r="CZ54" i="65"/>
  <c r="GF65" i="65"/>
  <c r="IA27" i="65" s="1"/>
  <c r="GF48" i="65"/>
  <c r="HF48" i="65"/>
  <c r="BQ5" i="65"/>
  <c r="BT5" i="65"/>
  <c r="BV5" i="65"/>
  <c r="CP5" i="60" s="1"/>
  <c r="BU5" i="65"/>
  <c r="BT13" i="65"/>
  <c r="BU13" i="65"/>
  <c r="BV13" i="65"/>
  <c r="BV35" i="65"/>
  <c r="BU35" i="65"/>
  <c r="BT35" i="65"/>
  <c r="BT31" i="65"/>
  <c r="BU31" i="65"/>
  <c r="BV31" i="65"/>
  <c r="BV18" i="65"/>
  <c r="BU18" i="65"/>
  <c r="BT18" i="65"/>
  <c r="BT20" i="65"/>
  <c r="BU20" i="65"/>
  <c r="BV20" i="65"/>
  <c r="BT25" i="65"/>
  <c r="BU25" i="65"/>
  <c r="BV25" i="65"/>
  <c r="BT22" i="65"/>
  <c r="BU22" i="65"/>
  <c r="BV22" i="65"/>
  <c r="BU21" i="65"/>
  <c r="BV21" i="65"/>
  <c r="BT21" i="65"/>
  <c r="BT29" i="65"/>
  <c r="BU29" i="65"/>
  <c r="BV29" i="65"/>
  <c r="DN69" i="65"/>
  <c r="EX31" i="65" s="1"/>
  <c r="BZ69" i="65"/>
  <c r="DN31" i="65" s="1"/>
  <c r="DN63" i="65"/>
  <c r="EX25" i="65" s="1"/>
  <c r="BZ63" i="65"/>
  <c r="DN25" i="65" s="1"/>
  <c r="BZ56" i="65"/>
  <c r="DN18" i="65" s="1"/>
  <c r="DN56" i="65"/>
  <c r="EX18" i="65" s="1"/>
  <c r="DN51" i="65"/>
  <c r="EX13" i="65" s="1"/>
  <c r="BZ51" i="65"/>
  <c r="DN13" i="65" s="1"/>
  <c r="DN58" i="65"/>
  <c r="EX20" i="65" s="1"/>
  <c r="BZ58" i="65"/>
  <c r="DN20" i="65" s="1"/>
  <c r="BZ60" i="65"/>
  <c r="DN22" i="65" s="1"/>
  <c r="DN60" i="65"/>
  <c r="EX22" i="65" s="1"/>
  <c r="BZ59" i="65"/>
  <c r="DN21" i="65" s="1"/>
  <c r="DN59" i="65"/>
  <c r="EX21" i="65" s="1"/>
  <c r="DN67" i="65"/>
  <c r="EX29" i="65" s="1"/>
  <c r="BA36" i="65"/>
  <c r="BG36" i="65" s="1"/>
  <c r="BZ74" i="65" s="1"/>
  <c r="DN36" i="65" s="1"/>
  <c r="BC36" i="65"/>
  <c r="BO36" i="65" s="1"/>
  <c r="BB36" i="65"/>
  <c r="BK36" i="65" s="1"/>
  <c r="CD74" i="65" s="1"/>
  <c r="DR36" i="65" s="1"/>
  <c r="BD36" i="65"/>
  <c r="BS36" i="65" s="1"/>
  <c r="BE36" i="65"/>
  <c r="BW36" i="65" s="1"/>
  <c r="CQ36" i="60" s="1"/>
  <c r="HU27" i="65"/>
  <c r="HT10" i="65"/>
  <c r="HQ16" i="65"/>
  <c r="DJ23" i="65"/>
  <c r="BN17" i="68" s="1"/>
  <c r="D108" i="69" s="1"/>
  <c r="DJ15" i="65"/>
  <c r="BN12" i="68" s="1"/>
  <c r="D103" i="69" s="1"/>
  <c r="DJ14" i="65"/>
  <c r="BN11" i="68" s="1"/>
  <c r="D102" i="69" s="1"/>
  <c r="HR27" i="65"/>
  <c r="CD18" i="68"/>
  <c r="AZ24" i="65"/>
  <c r="CD21" i="68"/>
  <c r="AZ28" i="65"/>
  <c r="CD25" i="68"/>
  <c r="AZ32" i="65"/>
  <c r="CD29" i="68"/>
  <c r="AZ37" i="65"/>
  <c r="CD27" i="68"/>
  <c r="AZ34" i="65"/>
  <c r="CD26" i="68"/>
  <c r="AZ33" i="65"/>
  <c r="CD17" i="68"/>
  <c r="AZ23" i="65"/>
  <c r="CD23" i="68"/>
  <c r="AZ30" i="65"/>
  <c r="CD20" i="68"/>
  <c r="CE20" i="68" s="1"/>
  <c r="AZ26" i="65"/>
  <c r="HQ10" i="65"/>
  <c r="HR16" i="65"/>
  <c r="HS10" i="65"/>
  <c r="HV27" i="65"/>
  <c r="HR10" i="65"/>
  <c r="HP16" i="65"/>
  <c r="HO27" i="65"/>
  <c r="HP27" i="65"/>
  <c r="HU10" i="65"/>
  <c r="HW10" i="65"/>
  <c r="HV10" i="65"/>
  <c r="HY27" i="65"/>
  <c r="HS27" i="65"/>
  <c r="HT27" i="65"/>
  <c r="HO16" i="65"/>
  <c r="HW27" i="65"/>
  <c r="HS16" i="65"/>
  <c r="HQ27" i="65"/>
  <c r="GY74" i="65"/>
  <c r="GV44" i="65"/>
  <c r="GY47" i="65"/>
  <c r="HE74" i="65"/>
  <c r="HA67" i="65"/>
  <c r="GW47" i="65"/>
  <c r="HA47" i="65"/>
  <c r="GY75" i="65"/>
  <c r="HC72" i="65"/>
  <c r="GV64" i="65"/>
  <c r="HE75" i="65"/>
  <c r="HD72" i="65"/>
  <c r="GV47" i="65"/>
  <c r="GY64" i="65"/>
  <c r="HB72" i="65"/>
  <c r="HA73" i="65"/>
  <c r="HE67" i="65"/>
  <c r="GY67" i="65"/>
  <c r="GY72" i="65"/>
  <c r="HE72" i="65"/>
  <c r="HA44" i="65"/>
  <c r="GZ72" i="65"/>
  <c r="HE73" i="65"/>
  <c r="HA74" i="65"/>
  <c r="GW44" i="65"/>
  <c r="GY44" i="65"/>
  <c r="HA72" i="65"/>
  <c r="HB68" i="65"/>
  <c r="HA75" i="65"/>
  <c r="HC67" i="65"/>
  <c r="HC75" i="65"/>
  <c r="GW64" i="65"/>
  <c r="GU64" i="65"/>
  <c r="GZ44" i="65"/>
  <c r="GZ67" i="65"/>
  <c r="GU44" i="65"/>
  <c r="GU47" i="65"/>
  <c r="GZ47" i="65"/>
  <c r="HC74" i="65"/>
  <c r="GY73" i="65"/>
  <c r="HD67" i="65"/>
  <c r="DA65" i="65"/>
  <c r="DC65" i="65"/>
  <c r="DB65" i="65"/>
  <c r="CY65" i="65"/>
  <c r="CX65" i="65"/>
  <c r="CX48" i="65"/>
  <c r="DA48" i="65"/>
  <c r="CR54" i="65"/>
  <c r="DD65" i="65"/>
  <c r="CY54" i="65"/>
  <c r="CW65" i="65"/>
  <c r="CI22" i="68"/>
  <c r="DC22" i="68" s="1"/>
  <c r="FT67" i="65"/>
  <c r="CZ65" i="65"/>
  <c r="CZ48" i="65"/>
  <c r="CV65" i="65"/>
  <c r="CW48" i="65"/>
  <c r="CS54" i="65"/>
  <c r="CV54" i="65"/>
  <c r="DD48" i="65"/>
  <c r="CV48" i="65"/>
  <c r="CX54" i="65"/>
  <c r="CU65" i="65"/>
  <c r="CY48" i="65"/>
  <c r="CW54" i="65"/>
  <c r="DC48" i="65"/>
  <c r="CT65" i="65"/>
  <c r="CR65" i="65"/>
  <c r="CU54" i="65"/>
  <c r="DB48" i="65"/>
  <c r="CT54" i="65"/>
  <c r="CS65" i="65"/>
  <c r="GD30" i="65"/>
  <c r="CD43" i="65"/>
  <c r="DR5" i="65" s="1"/>
  <c r="CH56" i="65"/>
  <c r="DV18" i="65" s="1"/>
  <c r="DV56" i="65"/>
  <c r="FF18" i="65" s="1"/>
  <c r="CH59" i="65"/>
  <c r="DV21" i="65" s="1"/>
  <c r="DV59" i="65"/>
  <c r="FF21" i="65" s="1"/>
  <c r="CL60" i="65"/>
  <c r="DZ22" i="65" s="1"/>
  <c r="DZ60" i="65"/>
  <c r="FJ22" i="65" s="1"/>
  <c r="CL63" i="65"/>
  <c r="DZ25" i="65" s="1"/>
  <c r="DZ63" i="65"/>
  <c r="FJ25" i="65" s="1"/>
  <c r="CL56" i="65"/>
  <c r="DZ18" i="65" s="1"/>
  <c r="DZ56" i="65"/>
  <c r="FJ18" i="65" s="1"/>
  <c r="CL69" i="65"/>
  <c r="DZ31" i="65" s="1"/>
  <c r="DZ69" i="65"/>
  <c r="FJ31" i="65" s="1"/>
  <c r="CH60" i="65"/>
  <c r="DV22" i="65" s="1"/>
  <c r="DV60" i="65"/>
  <c r="FF22" i="65" s="1"/>
  <c r="CH73" i="65"/>
  <c r="DV35" i="65" s="1"/>
  <c r="CD56" i="65"/>
  <c r="DR18" i="65" s="1"/>
  <c r="DR56" i="65"/>
  <c r="FB18" i="65" s="1"/>
  <c r="CL59" i="65"/>
  <c r="DZ21" i="65" s="1"/>
  <c r="DZ59" i="65"/>
  <c r="FJ21" i="65" s="1"/>
  <c r="BJ35" i="65"/>
  <c r="CL67" i="65"/>
  <c r="DZ29" i="65" s="1"/>
  <c r="DZ67" i="65"/>
  <c r="FJ29" i="65" s="1"/>
  <c r="CH63" i="65"/>
  <c r="DV25" i="65" s="1"/>
  <c r="DV63" i="65"/>
  <c r="FF25" i="65" s="1"/>
  <c r="CL73" i="65"/>
  <c r="DZ35" i="65" s="1"/>
  <c r="CL58" i="65"/>
  <c r="DZ20" i="65" s="1"/>
  <c r="DZ58" i="65"/>
  <c r="FJ20" i="65" s="1"/>
  <c r="CH67" i="65"/>
  <c r="DV29" i="65" s="1"/>
  <c r="DV67" i="65"/>
  <c r="FF29" i="65" s="1"/>
  <c r="CH51" i="65"/>
  <c r="DV13" i="65" s="1"/>
  <c r="DV51" i="65"/>
  <c r="FF13" i="65" s="1"/>
  <c r="CH69" i="65"/>
  <c r="DV31" i="65" s="1"/>
  <c r="DV69" i="65"/>
  <c r="FF31" i="65" s="1"/>
  <c r="CH58" i="65"/>
  <c r="DV20" i="65" s="1"/>
  <c r="DV58" i="65"/>
  <c r="FF20" i="65" s="1"/>
  <c r="CL42" i="65"/>
  <c r="DZ43" i="65"/>
  <c r="FJ5" i="65" s="1"/>
  <c r="CL51" i="65"/>
  <c r="DZ13" i="65" s="1"/>
  <c r="DZ51" i="65"/>
  <c r="FJ13" i="65" s="1"/>
  <c r="CH43" i="65"/>
  <c r="DV5" i="65" s="1"/>
  <c r="DV43" i="65"/>
  <c r="FF5" i="65" s="1"/>
  <c r="BZ43" i="65"/>
  <c r="DN5" i="65" s="1"/>
  <c r="DN43" i="65"/>
  <c r="EX5" i="65" s="1"/>
  <c r="BH20" i="65"/>
  <c r="CD58" i="65"/>
  <c r="DR20" i="65" s="1"/>
  <c r="BH21" i="65"/>
  <c r="CD59" i="65"/>
  <c r="DR21" i="65" s="1"/>
  <c r="BJ29" i="65"/>
  <c r="CD67" i="65"/>
  <c r="DR29" i="65" s="1"/>
  <c r="BI22" i="65"/>
  <c r="CD60" i="65"/>
  <c r="DR22" i="65" s="1"/>
  <c r="CD73" i="65"/>
  <c r="DR35" i="65" s="1"/>
  <c r="BJ13" i="65"/>
  <c r="CD51" i="65"/>
  <c r="DR13" i="65" s="1"/>
  <c r="BH31" i="65"/>
  <c r="CD69" i="65"/>
  <c r="DR31" i="65" s="1"/>
  <c r="BI25" i="65"/>
  <c r="CD63" i="65"/>
  <c r="DR25" i="65" s="1"/>
  <c r="BI21" i="65"/>
  <c r="BJ20" i="65"/>
  <c r="BP22" i="65"/>
  <c r="BQ22" i="65"/>
  <c r="BR22" i="65"/>
  <c r="BQ18" i="65"/>
  <c r="BR18" i="65"/>
  <c r="BP18" i="65"/>
  <c r="BL13" i="65"/>
  <c r="BM13" i="65"/>
  <c r="BN13" i="65"/>
  <c r="BR21" i="65"/>
  <c r="BQ21" i="65"/>
  <c r="BP21" i="65"/>
  <c r="BN31" i="65"/>
  <c r="BL31" i="65"/>
  <c r="BM31" i="65"/>
  <c r="BN21" i="65"/>
  <c r="BL21" i="65"/>
  <c r="BM21" i="65"/>
  <c r="BJ21" i="65"/>
  <c r="BI31" i="65"/>
  <c r="BR29" i="65"/>
  <c r="BP29" i="65"/>
  <c r="BQ29" i="65"/>
  <c r="BH25" i="65"/>
  <c r="BH13" i="65"/>
  <c r="BI35" i="65"/>
  <c r="BM18" i="65"/>
  <c r="BL18" i="65"/>
  <c r="BN18" i="65"/>
  <c r="BL20" i="65"/>
  <c r="BM20" i="65"/>
  <c r="BN20" i="65"/>
  <c r="BI20" i="65"/>
  <c r="BI13" i="65"/>
  <c r="BH35" i="65"/>
  <c r="BP20" i="65"/>
  <c r="BQ20" i="65"/>
  <c r="BR20" i="65"/>
  <c r="BN29" i="65"/>
  <c r="BM29" i="65"/>
  <c r="BL29" i="65"/>
  <c r="BJ25" i="65"/>
  <c r="BI29" i="65"/>
  <c r="BJ18" i="65"/>
  <c r="BP35" i="65"/>
  <c r="BQ35" i="65"/>
  <c r="BR35" i="65"/>
  <c r="BL35" i="65"/>
  <c r="BM35" i="65"/>
  <c r="BN35" i="65"/>
  <c r="BL22" i="65"/>
  <c r="BM22" i="65"/>
  <c r="BN22" i="65"/>
  <c r="BR5" i="65"/>
  <c r="BP5" i="65"/>
  <c r="BI5" i="65"/>
  <c r="BJ5" i="65"/>
  <c r="BH5" i="65"/>
  <c r="BH29" i="65"/>
  <c r="BH22" i="65"/>
  <c r="BI18" i="65"/>
  <c r="BP25" i="65"/>
  <c r="BQ25" i="65"/>
  <c r="BR25" i="65"/>
  <c r="BP13" i="65"/>
  <c r="BQ13" i="65"/>
  <c r="BR13" i="65"/>
  <c r="BP31" i="65"/>
  <c r="BQ31" i="65"/>
  <c r="BR31" i="65"/>
  <c r="BM5" i="65"/>
  <c r="BN5" i="65"/>
  <c r="BL5" i="65"/>
  <c r="BJ22" i="65"/>
  <c r="BH18" i="65"/>
  <c r="BL25" i="65"/>
  <c r="BM25" i="65"/>
  <c r="BN25" i="65"/>
  <c r="BJ31" i="65"/>
  <c r="AZ17" i="65"/>
  <c r="AZ12" i="65"/>
  <c r="GJ43" i="65" l="1"/>
  <c r="IE5" i="65" s="1"/>
  <c r="EP5" i="68" s="1"/>
  <c r="ED5" i="65"/>
  <c r="HL52" i="65"/>
  <c r="HX10" i="65"/>
  <c r="HL61" i="65"/>
  <c r="BT17" i="68" s="1"/>
  <c r="HL69" i="65"/>
  <c r="BT24" i="68" s="1"/>
  <c r="HL51" i="65"/>
  <c r="BT10" i="68" s="1"/>
  <c r="HL72" i="65"/>
  <c r="BT27" i="68" s="1"/>
  <c r="HL47" i="65"/>
  <c r="BT8" i="68" s="1"/>
  <c r="HL49" i="65"/>
  <c r="BT9" i="68" s="1"/>
  <c r="HL55" i="65"/>
  <c r="HL43" i="65"/>
  <c r="BT5" i="68" s="1"/>
  <c r="HL53" i="65"/>
  <c r="BT12" i="68" s="1"/>
  <c r="HL60" i="65"/>
  <c r="BT16" i="68" s="1"/>
  <c r="HL63" i="65"/>
  <c r="BT19" i="68" s="1"/>
  <c r="HL71" i="65"/>
  <c r="BT26" i="68" s="1"/>
  <c r="HL70" i="65"/>
  <c r="BT25" i="68" s="1"/>
  <c r="HL58" i="65"/>
  <c r="HL56" i="65"/>
  <c r="BT13" i="68" s="1"/>
  <c r="HL67" i="65"/>
  <c r="BT22" i="68" s="1"/>
  <c r="HL66" i="65"/>
  <c r="BT21" i="68" s="1"/>
  <c r="HL57" i="65"/>
  <c r="BT14" i="68" s="1"/>
  <c r="HL62" i="65"/>
  <c r="BT18" i="68" s="1"/>
  <c r="HL44" i="65"/>
  <c r="BT6" i="68" s="1"/>
  <c r="HL59" i="65"/>
  <c r="BT15" i="68" s="1"/>
  <c r="IG16" i="65"/>
  <c r="HO29" i="65"/>
  <c r="DZ22" i="68" s="1"/>
  <c r="GJ73" i="65"/>
  <c r="IE35" i="65" s="1"/>
  <c r="EP28" i="68" s="1"/>
  <c r="HP10" i="65"/>
  <c r="GJ69" i="65"/>
  <c r="IE31" i="65" s="1"/>
  <c r="EP24" i="68" s="1"/>
  <c r="DH58" i="65"/>
  <c r="GJ58" i="65"/>
  <c r="IE20" i="65" s="1"/>
  <c r="GJ60" i="65"/>
  <c r="IE22" i="65" s="1"/>
  <c r="EP16" i="68" s="1"/>
  <c r="GJ67" i="65"/>
  <c r="IE29" i="65" s="1"/>
  <c r="EP22" i="68" s="1"/>
  <c r="GJ51" i="65"/>
  <c r="IE13" i="65" s="1"/>
  <c r="EP10" i="68" s="1"/>
  <c r="GJ56" i="65"/>
  <c r="IE18" i="65" s="1"/>
  <c r="EP13" i="68" s="1"/>
  <c r="GJ59" i="65"/>
  <c r="IE21" i="65" s="1"/>
  <c r="EP15" i="68" s="1"/>
  <c r="GJ63" i="65"/>
  <c r="IE25" i="65" s="1"/>
  <c r="EP19" i="68" s="1"/>
  <c r="GL5" i="65"/>
  <c r="GM5" i="65"/>
  <c r="BG5" i="68" s="1"/>
  <c r="CP42" i="65"/>
  <c r="ED74" i="65"/>
  <c r="FN36" i="65" s="1"/>
  <c r="CP74" i="65"/>
  <c r="ED36" i="65" s="1"/>
  <c r="HE48" i="65"/>
  <c r="HZ10" i="65" s="1"/>
  <c r="GN65" i="65"/>
  <c r="GO65" i="65" s="1"/>
  <c r="BT11" i="68"/>
  <c r="GD48" i="65"/>
  <c r="FI10" i="65"/>
  <c r="FP10" i="65" s="1"/>
  <c r="FG27" i="65"/>
  <c r="GE65" i="65"/>
  <c r="HZ27" i="65" s="1"/>
  <c r="FI27" i="65"/>
  <c r="HD48" i="65"/>
  <c r="HL48" i="65" s="1"/>
  <c r="HC65" i="65"/>
  <c r="HL65" i="65" s="1"/>
  <c r="CM59" i="65"/>
  <c r="EA21" i="65" s="1"/>
  <c r="EA59" i="65"/>
  <c r="FK21" i="65" s="1"/>
  <c r="CM63" i="65"/>
  <c r="EA25" i="65" s="1"/>
  <c r="EA63" i="65"/>
  <c r="FK25" i="65" s="1"/>
  <c r="CO59" i="65"/>
  <c r="EC21" i="65" s="1"/>
  <c r="EC59" i="65"/>
  <c r="FM21" i="65" s="1"/>
  <c r="FQ21" i="65" s="1"/>
  <c r="AD15" i="68" s="1"/>
  <c r="CM69" i="65"/>
  <c r="EA31" i="65" s="1"/>
  <c r="EA69" i="65"/>
  <c r="FK31" i="65" s="1"/>
  <c r="CN73" i="65"/>
  <c r="EB35" i="65" s="1"/>
  <c r="EB73" i="65"/>
  <c r="FL35" i="65" s="1"/>
  <c r="CN60" i="65"/>
  <c r="EB22" i="65" s="1"/>
  <c r="EB60" i="65"/>
  <c r="FL22" i="65" s="1"/>
  <c r="CM56" i="65"/>
  <c r="EA18" i="65" s="1"/>
  <c r="EA56" i="65"/>
  <c r="FK18" i="65" s="1"/>
  <c r="CO73" i="65"/>
  <c r="EC35" i="65" s="1"/>
  <c r="EC73" i="65"/>
  <c r="FM35" i="65" s="1"/>
  <c r="FQ35" i="65" s="1"/>
  <c r="AD28" i="68" s="1"/>
  <c r="CN69" i="65"/>
  <c r="EB31" i="65" s="1"/>
  <c r="EB69" i="65"/>
  <c r="FL31" i="65" s="1"/>
  <c r="CN58" i="65"/>
  <c r="EB20" i="65" s="1"/>
  <c r="EB58" i="65"/>
  <c r="FL20" i="65" s="1"/>
  <c r="CM58" i="65"/>
  <c r="EA20" i="65" s="1"/>
  <c r="EA58" i="65"/>
  <c r="FK20" i="65" s="1"/>
  <c r="CO67" i="65"/>
  <c r="EC29" i="65" s="1"/>
  <c r="EC67" i="65"/>
  <c r="FM29" i="65" s="1"/>
  <c r="FQ29" i="65" s="1"/>
  <c r="AD22" i="68" s="1"/>
  <c r="CM60" i="65"/>
  <c r="EA22" i="65" s="1"/>
  <c r="EA60" i="65"/>
  <c r="FK22" i="65" s="1"/>
  <c r="CN56" i="65"/>
  <c r="EB18" i="65" s="1"/>
  <c r="EB56" i="65"/>
  <c r="FL18" i="65" s="1"/>
  <c r="CO51" i="65"/>
  <c r="EC13" i="65" s="1"/>
  <c r="EC51" i="65"/>
  <c r="FM13" i="65" s="1"/>
  <c r="FQ13" i="65" s="1"/>
  <c r="AD10" i="68" s="1"/>
  <c r="CN43" i="65"/>
  <c r="EB5" i="65" s="1"/>
  <c r="EB43" i="65"/>
  <c r="FL5" i="65" s="1"/>
  <c r="CO58" i="65"/>
  <c r="EC20" i="65" s="1"/>
  <c r="EC58" i="65"/>
  <c r="FM20" i="65" s="1"/>
  <c r="FQ20" i="65" s="1"/>
  <c r="CM43" i="65"/>
  <c r="EA5" i="65" s="1"/>
  <c r="EA43" i="65"/>
  <c r="FK5" i="65" s="1"/>
  <c r="CN67" i="65"/>
  <c r="EB29" i="65" s="1"/>
  <c r="EB67" i="65"/>
  <c r="FL29" i="65" s="1"/>
  <c r="CO63" i="65"/>
  <c r="EC25" i="65" s="1"/>
  <c r="EC63" i="65"/>
  <c r="FM25" i="65" s="1"/>
  <c r="FQ25" i="65" s="1"/>
  <c r="AD19" i="68" s="1"/>
  <c r="CO56" i="65"/>
  <c r="EC18" i="65" s="1"/>
  <c r="EC56" i="65"/>
  <c r="FM18" i="65" s="1"/>
  <c r="FQ18" i="65" s="1"/>
  <c r="AD13" i="68" s="1"/>
  <c r="CN51" i="65"/>
  <c r="EB13" i="65" s="1"/>
  <c r="EB51" i="65"/>
  <c r="FL13" i="65" s="1"/>
  <c r="CO43" i="65"/>
  <c r="EC5" i="65" s="1"/>
  <c r="EC43" i="65"/>
  <c r="FM5" i="65" s="1"/>
  <c r="FQ5" i="65" s="1"/>
  <c r="AD5" i="68" s="1"/>
  <c r="CN59" i="65"/>
  <c r="EB21" i="65" s="1"/>
  <c r="EB59" i="65"/>
  <c r="FL21" i="65" s="1"/>
  <c r="CM73" i="65"/>
  <c r="EA35" i="65" s="1"/>
  <c r="EA73" i="65"/>
  <c r="FK35" i="65" s="1"/>
  <c r="CO60" i="65"/>
  <c r="EC22" i="65" s="1"/>
  <c r="EC60" i="65"/>
  <c r="FM22" i="65" s="1"/>
  <c r="FQ22" i="65" s="1"/>
  <c r="AD16" i="68" s="1"/>
  <c r="CM67" i="65"/>
  <c r="EA29" i="65" s="1"/>
  <c r="EA67" i="65"/>
  <c r="FK29" i="65" s="1"/>
  <c r="CN63" i="65"/>
  <c r="EB25" i="65" s="1"/>
  <c r="EB63" i="65"/>
  <c r="FL25" i="65" s="1"/>
  <c r="CO69" i="65"/>
  <c r="EC31" i="65" s="1"/>
  <c r="EC69" i="65"/>
  <c r="FM31" i="65" s="1"/>
  <c r="FQ31" i="65" s="1"/>
  <c r="AD24" i="68" s="1"/>
  <c r="CM51" i="65"/>
  <c r="EA13" i="65" s="1"/>
  <c r="EA51" i="65"/>
  <c r="FK13" i="65" s="1"/>
  <c r="IA10" i="65"/>
  <c r="GN48" i="65"/>
  <c r="GO48" i="65" s="1"/>
  <c r="FT59" i="65"/>
  <c r="CI15" i="68"/>
  <c r="DC15" i="68" s="1"/>
  <c r="CR56" i="65"/>
  <c r="BZ42" i="65"/>
  <c r="CR43" i="65"/>
  <c r="CH42" i="65"/>
  <c r="CZ43" i="65"/>
  <c r="FT63" i="65"/>
  <c r="CR63" i="65"/>
  <c r="FT60" i="65"/>
  <c r="CI16" i="68"/>
  <c r="DC16" i="68" s="1"/>
  <c r="CI24" i="68"/>
  <c r="DC24" i="68" s="1"/>
  <c r="CD42" i="65"/>
  <c r="CM5" i="68"/>
  <c r="DG5" i="68" s="1"/>
  <c r="CI10" i="68"/>
  <c r="DC10" i="68" s="1"/>
  <c r="FT69" i="65"/>
  <c r="CL74" i="65"/>
  <c r="DZ36" i="65" s="1"/>
  <c r="BT36" i="65"/>
  <c r="BU36" i="65"/>
  <c r="BV36" i="65"/>
  <c r="FT56" i="65"/>
  <c r="FT51" i="65"/>
  <c r="BD33" i="65"/>
  <c r="BS33" i="65" s="1"/>
  <c r="BE33" i="65"/>
  <c r="BW33" i="65" s="1"/>
  <c r="BA33" i="65"/>
  <c r="BG33" i="65" s="1"/>
  <c r="BB33" i="65"/>
  <c r="BK33" i="65" s="1"/>
  <c r="BC33" i="65"/>
  <c r="BO33" i="65" s="1"/>
  <c r="BA32" i="65"/>
  <c r="BG32" i="65" s="1"/>
  <c r="BB32" i="65"/>
  <c r="BK32" i="65" s="1"/>
  <c r="BC32" i="65"/>
  <c r="BO32" i="65" s="1"/>
  <c r="BD32" i="65"/>
  <c r="BS32" i="65" s="1"/>
  <c r="BE32" i="65"/>
  <c r="BW32" i="65" s="1"/>
  <c r="BE12" i="65"/>
  <c r="BW12" i="65" s="1"/>
  <c r="BA12" i="65"/>
  <c r="BG12" i="65" s="1"/>
  <c r="BB12" i="65"/>
  <c r="BK12" i="65" s="1"/>
  <c r="BC12" i="65"/>
  <c r="BO12" i="65" s="1"/>
  <c r="BD12" i="65"/>
  <c r="BS12" i="65" s="1"/>
  <c r="FT58" i="65"/>
  <c r="BA34" i="65"/>
  <c r="BG34" i="65" s="1"/>
  <c r="BB34" i="65"/>
  <c r="BK34" i="65" s="1"/>
  <c r="BC34" i="65"/>
  <c r="BO34" i="65" s="1"/>
  <c r="BD34" i="65"/>
  <c r="BS34" i="65" s="1"/>
  <c r="BB28" i="65"/>
  <c r="BK28" i="65" s="1"/>
  <c r="BA28" i="65"/>
  <c r="BG28" i="65" s="1"/>
  <c r="BE28" i="65"/>
  <c r="BW28" i="65" s="1"/>
  <c r="BD28" i="65"/>
  <c r="BS28" i="65" s="1"/>
  <c r="BC28" i="65"/>
  <c r="BO28" i="65" s="1"/>
  <c r="BA26" i="65"/>
  <c r="BG26" i="65" s="1"/>
  <c r="BB26" i="65"/>
  <c r="BK26" i="65" s="1"/>
  <c r="BD26" i="65"/>
  <c r="BS26" i="65" s="1"/>
  <c r="BC26" i="65"/>
  <c r="BO26" i="65" s="1"/>
  <c r="BE26" i="65"/>
  <c r="BW26" i="65" s="1"/>
  <c r="BC30" i="65"/>
  <c r="BO30" i="65" s="1"/>
  <c r="BD30" i="65"/>
  <c r="BS30" i="65" s="1"/>
  <c r="BE30" i="65"/>
  <c r="BW30" i="65" s="1"/>
  <c r="BA30" i="65"/>
  <c r="BG30" i="65" s="1"/>
  <c r="BB30" i="65"/>
  <c r="BK30" i="65" s="1"/>
  <c r="BA37" i="65"/>
  <c r="BG37" i="65" s="1"/>
  <c r="BB37" i="65"/>
  <c r="BK37" i="65" s="1"/>
  <c r="BC37" i="65"/>
  <c r="BO37" i="65" s="1"/>
  <c r="BD37" i="65"/>
  <c r="BS37" i="65" s="1"/>
  <c r="BE37" i="65"/>
  <c r="BW37" i="65" s="1"/>
  <c r="CQ37" i="60" s="1"/>
  <c r="BA24" i="65"/>
  <c r="BG24" i="65" s="1"/>
  <c r="BB24" i="65"/>
  <c r="BK24" i="65" s="1"/>
  <c r="BC24" i="65"/>
  <c r="BO24" i="65" s="1"/>
  <c r="BD24" i="65"/>
  <c r="BS24" i="65" s="1"/>
  <c r="BE24" i="65"/>
  <c r="BW24" i="65" s="1"/>
  <c r="BD17" i="65"/>
  <c r="BS17" i="65" s="1"/>
  <c r="BC17" i="65"/>
  <c r="BO17" i="65" s="1"/>
  <c r="BB17" i="65"/>
  <c r="BK17" i="65" s="1"/>
  <c r="BA17" i="65"/>
  <c r="BG17" i="65" s="1"/>
  <c r="BE17" i="65"/>
  <c r="BW17" i="65" s="1"/>
  <c r="BA23" i="65"/>
  <c r="BG23" i="65" s="1"/>
  <c r="BC23" i="65"/>
  <c r="BO23" i="65" s="1"/>
  <c r="BB23" i="65"/>
  <c r="BK23" i="65" s="1"/>
  <c r="BD23" i="65"/>
  <c r="BS23" i="65" s="1"/>
  <c r="BE23" i="65"/>
  <c r="BW23" i="65" s="1"/>
  <c r="DJ48" i="65"/>
  <c r="DK10" i="65" s="1"/>
  <c r="DL10" i="65" s="1"/>
  <c r="BQ36" i="65"/>
  <c r="BP36" i="65"/>
  <c r="DW74" i="65" s="1"/>
  <c r="FG36" i="65" s="1"/>
  <c r="BR36" i="65"/>
  <c r="CK74" i="65" s="1"/>
  <c r="DY36" i="65" s="1"/>
  <c r="CH74" i="65"/>
  <c r="DV36" i="65" s="1"/>
  <c r="DJ54" i="65"/>
  <c r="DK16" i="65" s="1"/>
  <c r="DL16" i="65" s="1"/>
  <c r="DJ65" i="65"/>
  <c r="DK27" i="65" s="1"/>
  <c r="DL27" i="65" s="1"/>
  <c r="CD12" i="68"/>
  <c r="AZ15" i="65"/>
  <c r="BL36" i="65"/>
  <c r="CE74" i="65" s="1"/>
  <c r="DS36" i="65" s="1"/>
  <c r="CE26" i="68"/>
  <c r="J148" i="69"/>
  <c r="CE25" i="68"/>
  <c r="J147" i="69"/>
  <c r="CE17" i="68"/>
  <c r="J139" i="69"/>
  <c r="BI36" i="65"/>
  <c r="CB74" i="65" s="1"/>
  <c r="DP36" i="65" s="1"/>
  <c r="CD6" i="68"/>
  <c r="AZ6" i="65"/>
  <c r="BH36" i="65"/>
  <c r="CA74" i="65" s="1"/>
  <c r="DO36" i="65" s="1"/>
  <c r="CE27" i="68"/>
  <c r="J149" i="69"/>
  <c r="CE21" i="68"/>
  <c r="J143" i="69"/>
  <c r="CD8" i="68"/>
  <c r="AZ9" i="65"/>
  <c r="BN36" i="65"/>
  <c r="CG74" i="65" s="1"/>
  <c r="DU36" i="65" s="1"/>
  <c r="BJ36" i="65"/>
  <c r="CC74" i="65" s="1"/>
  <c r="DQ36" i="65" s="1"/>
  <c r="CD14" i="68"/>
  <c r="AZ19" i="65"/>
  <c r="CD9" i="68"/>
  <c r="AZ11" i="65"/>
  <c r="CD11" i="68"/>
  <c r="AZ14" i="65"/>
  <c r="BM36" i="65"/>
  <c r="CF74" i="65" s="1"/>
  <c r="DT36" i="65" s="1"/>
  <c r="CE23" i="68"/>
  <c r="J145" i="69"/>
  <c r="CE29" i="68"/>
  <c r="J151" i="69"/>
  <c r="CE18" i="68"/>
  <c r="J140" i="69"/>
  <c r="J142" i="69"/>
  <c r="AZ7" i="65"/>
  <c r="GZ64" i="65"/>
  <c r="HC68" i="65"/>
  <c r="CR58" i="65"/>
  <c r="CR67" i="65"/>
  <c r="CV69" i="65"/>
  <c r="FX69" i="65"/>
  <c r="HS31" i="65" s="1"/>
  <c r="ED24" i="68" s="1"/>
  <c r="CM10" i="68"/>
  <c r="DG10" i="68" s="1"/>
  <c r="FX51" i="65"/>
  <c r="HS13" i="65" s="1"/>
  <c r="ED10" i="68" s="1"/>
  <c r="FX59" i="65"/>
  <c r="HS21" i="65" s="1"/>
  <c r="ED15" i="68" s="1"/>
  <c r="GA26" i="65"/>
  <c r="CU16" i="68"/>
  <c r="DO16" i="68" s="1"/>
  <c r="GF60" i="65"/>
  <c r="GN60" i="65" s="1"/>
  <c r="GO60" i="65" s="1"/>
  <c r="CZ58" i="65"/>
  <c r="GB58" i="65"/>
  <c r="HW20" i="65" s="1"/>
  <c r="CM13" i="68"/>
  <c r="DG13" i="68" s="1"/>
  <c r="FX56" i="65"/>
  <c r="HS18" i="65" s="1"/>
  <c r="ED13" i="68" s="1"/>
  <c r="CU10" i="68"/>
  <c r="DO10" i="68" s="1"/>
  <c r="GF51" i="65"/>
  <c r="GN51" i="65" s="1"/>
  <c r="GO51" i="65" s="1"/>
  <c r="CZ69" i="65"/>
  <c r="GB69" i="65"/>
  <c r="HW31" i="65" s="1"/>
  <c r="EH24" i="68" s="1"/>
  <c r="DD69" i="65"/>
  <c r="GF69" i="65"/>
  <c r="GN69" i="65" s="1"/>
  <c r="GO69" i="65" s="1"/>
  <c r="CU13" i="68"/>
  <c r="DO13" i="68" s="1"/>
  <c r="GF56" i="65"/>
  <c r="GN56" i="65" s="1"/>
  <c r="GO56" i="65" s="1"/>
  <c r="CU15" i="68"/>
  <c r="DO15" i="68" s="1"/>
  <c r="GF59" i="65"/>
  <c r="FX43" i="65"/>
  <c r="CM16" i="68"/>
  <c r="DG16" i="68" s="1"/>
  <c r="FX60" i="65"/>
  <c r="HS22" i="65" s="1"/>
  <c r="ED16" i="68" s="1"/>
  <c r="GB43" i="65"/>
  <c r="HW5" i="65" s="1"/>
  <c r="EH5" i="68" s="1"/>
  <c r="CU5" i="68"/>
  <c r="DO5" i="68" s="1"/>
  <c r="GF43" i="65"/>
  <c r="CQ10" i="68"/>
  <c r="DK10" i="68" s="1"/>
  <c r="GB51" i="65"/>
  <c r="HW13" i="65" s="1"/>
  <c r="EH10" i="68" s="1"/>
  <c r="CQ19" i="68"/>
  <c r="DK19" i="68" s="1"/>
  <c r="GB63" i="65"/>
  <c r="HW25" i="65" s="1"/>
  <c r="EH19" i="68" s="1"/>
  <c r="FT43" i="65"/>
  <c r="DD58" i="65"/>
  <c r="GF58" i="65"/>
  <c r="CV63" i="65"/>
  <c r="FX63" i="65"/>
  <c r="HS25" i="65" s="1"/>
  <c r="ED19" i="68" s="1"/>
  <c r="FX58" i="65"/>
  <c r="HS20" i="65" s="1"/>
  <c r="DD63" i="65"/>
  <c r="GF63" i="65"/>
  <c r="GN63" i="65" s="1"/>
  <c r="GO63" i="65" s="1"/>
  <c r="CM22" i="68"/>
  <c r="DG22" i="68" s="1"/>
  <c r="FX67" i="65"/>
  <c r="HS29" i="65" s="1"/>
  <c r="ED22" i="68" s="1"/>
  <c r="CQ22" i="68"/>
  <c r="DK22" i="68" s="1"/>
  <c r="GB67" i="65"/>
  <c r="HW29" i="65" s="1"/>
  <c r="EH22" i="68" s="1"/>
  <c r="GF67" i="65"/>
  <c r="CQ16" i="68"/>
  <c r="DK16" i="68" s="1"/>
  <c r="GB60" i="65"/>
  <c r="HW22" i="65" s="1"/>
  <c r="EH16" i="68" s="1"/>
  <c r="CQ15" i="68"/>
  <c r="DK15" i="68" s="1"/>
  <c r="GB59" i="65"/>
  <c r="HW21" i="65" s="1"/>
  <c r="EH15" i="68" s="1"/>
  <c r="CZ56" i="65"/>
  <c r="GB56" i="65"/>
  <c r="HW18" i="65" s="1"/>
  <c r="EH13" i="68" s="1"/>
  <c r="CF43" i="65"/>
  <c r="DT5" i="65" s="1"/>
  <c r="DT43" i="65"/>
  <c r="FD5" i="65" s="1"/>
  <c r="CC43" i="65"/>
  <c r="DQ5" i="65" s="1"/>
  <c r="DQ43" i="65"/>
  <c r="FA5" i="65" s="1"/>
  <c r="CJ73" i="65"/>
  <c r="DX35" i="65" s="1"/>
  <c r="CB73" i="65"/>
  <c r="DP35" i="65" s="1"/>
  <c r="CB69" i="65"/>
  <c r="DP31" i="65" s="1"/>
  <c r="DP69" i="65"/>
  <c r="EZ31" i="65" s="1"/>
  <c r="CF51" i="65"/>
  <c r="DT13" i="65" s="1"/>
  <c r="DT51" i="65"/>
  <c r="FD13" i="65" s="1"/>
  <c r="CC60" i="65"/>
  <c r="DQ22" i="65" s="1"/>
  <c r="DQ60" i="65"/>
  <c r="FA22" i="65" s="1"/>
  <c r="CJ63" i="65"/>
  <c r="DX25" i="65" s="1"/>
  <c r="DX63" i="65"/>
  <c r="FH25" i="65" s="1"/>
  <c r="CB43" i="65"/>
  <c r="DP5" i="65" s="1"/>
  <c r="DP43" i="65"/>
  <c r="EZ5" i="65" s="1"/>
  <c r="CE60" i="65"/>
  <c r="DS22" i="65" s="1"/>
  <c r="DS60" i="65"/>
  <c r="FC22" i="65" s="1"/>
  <c r="CI73" i="65"/>
  <c r="DW35" i="65" s="1"/>
  <c r="DW73" i="65"/>
  <c r="FG35" i="65" s="1"/>
  <c r="CC59" i="65"/>
  <c r="DQ21" i="65" s="1"/>
  <c r="DQ59" i="65"/>
  <c r="FA21" i="65" s="1"/>
  <c r="CF69" i="65"/>
  <c r="DT31" i="65" s="1"/>
  <c r="DT69" i="65"/>
  <c r="FD31" i="65" s="1"/>
  <c r="CE51" i="65"/>
  <c r="DS13" i="65" s="1"/>
  <c r="DS51" i="65"/>
  <c r="FC13" i="65" s="1"/>
  <c r="CJ60" i="65"/>
  <c r="DX22" i="65" s="1"/>
  <c r="DX60" i="65"/>
  <c r="FH22" i="65" s="1"/>
  <c r="CB59" i="65"/>
  <c r="DP21" i="65" s="1"/>
  <c r="DP59" i="65"/>
  <c r="EZ21" i="65" s="1"/>
  <c r="CC51" i="65"/>
  <c r="DQ13" i="65" s="1"/>
  <c r="DQ51" i="65"/>
  <c r="FA13" i="65" s="1"/>
  <c r="CA59" i="65"/>
  <c r="DO21" i="65" s="1"/>
  <c r="DO59" i="65"/>
  <c r="EY21" i="65" s="1"/>
  <c r="CF60" i="65"/>
  <c r="DT22" i="65" s="1"/>
  <c r="DT60" i="65"/>
  <c r="FD22" i="65" s="1"/>
  <c r="CB58" i="65"/>
  <c r="DP20" i="65" s="1"/>
  <c r="DP58" i="65"/>
  <c r="EZ20" i="65" s="1"/>
  <c r="CK60" i="65"/>
  <c r="DY22" i="65" s="1"/>
  <c r="DY60" i="65"/>
  <c r="FI22" i="65" s="1"/>
  <c r="CC69" i="65"/>
  <c r="DQ31" i="65" s="1"/>
  <c r="DQ69" i="65"/>
  <c r="FA31" i="65" s="1"/>
  <c r="CG63" i="65"/>
  <c r="DU25" i="65" s="1"/>
  <c r="DU63" i="65"/>
  <c r="FE25" i="65" s="1"/>
  <c r="CK69" i="65"/>
  <c r="DY31" i="65" s="1"/>
  <c r="DY69" i="65"/>
  <c r="FI31" i="65" s="1"/>
  <c r="CI63" i="65"/>
  <c r="DW25" i="65" s="1"/>
  <c r="DW63" i="65"/>
  <c r="FG25" i="65" s="1"/>
  <c r="CA60" i="65"/>
  <c r="DO22" i="65" s="1"/>
  <c r="DO60" i="65"/>
  <c r="EY22" i="65" s="1"/>
  <c r="CC56" i="65"/>
  <c r="DQ18" i="65" s="1"/>
  <c r="DQ56" i="65"/>
  <c r="FA18" i="65" s="1"/>
  <c r="CK58" i="65"/>
  <c r="DY20" i="65" s="1"/>
  <c r="DY58" i="65"/>
  <c r="FI20" i="65" s="1"/>
  <c r="CJ67" i="65"/>
  <c r="DX29" i="65" s="1"/>
  <c r="DX67" i="65"/>
  <c r="FH29" i="65" s="1"/>
  <c r="CE69" i="65"/>
  <c r="DS31" i="65" s="1"/>
  <c r="DS69" i="65"/>
  <c r="FC31" i="65" s="1"/>
  <c r="CI56" i="65"/>
  <c r="DW18" i="65" s="1"/>
  <c r="DW56" i="65"/>
  <c r="FG18" i="65" s="1"/>
  <c r="CI60" i="65"/>
  <c r="DW22" i="65" s="1"/>
  <c r="DW60" i="65"/>
  <c r="FG22" i="65" s="1"/>
  <c r="CK63" i="65"/>
  <c r="DY25" i="65" s="1"/>
  <c r="DY63" i="65"/>
  <c r="FI25" i="65" s="1"/>
  <c r="CE73" i="65"/>
  <c r="DS35" i="65" s="1"/>
  <c r="DS73" i="65"/>
  <c r="FC35" i="65" s="1"/>
  <c r="CG67" i="65"/>
  <c r="DU29" i="65" s="1"/>
  <c r="DU67" i="65"/>
  <c r="FE29" i="65" s="1"/>
  <c r="CC67" i="65"/>
  <c r="DQ29" i="65" s="1"/>
  <c r="DQ67" i="65"/>
  <c r="FA29" i="65" s="1"/>
  <c r="CF63" i="65"/>
  <c r="DT25" i="65" s="1"/>
  <c r="DT63" i="65"/>
  <c r="FD25" i="65" s="1"/>
  <c r="CJ69" i="65"/>
  <c r="DX31" i="65" s="1"/>
  <c r="DX69" i="65"/>
  <c r="FH31" i="65" s="1"/>
  <c r="CJ58" i="65"/>
  <c r="DX20" i="65" s="1"/>
  <c r="DX58" i="65"/>
  <c r="FH20" i="65" s="1"/>
  <c r="CI67" i="65"/>
  <c r="DW29" i="65" s="1"/>
  <c r="DW67" i="65"/>
  <c r="FG29" i="65" s="1"/>
  <c r="CG69" i="65"/>
  <c r="DU31" i="65" s="1"/>
  <c r="DU69" i="65"/>
  <c r="FE31" i="65" s="1"/>
  <c r="CK56" i="65"/>
  <c r="DY18" i="65" s="1"/>
  <c r="DY56" i="65"/>
  <c r="FI18" i="65" s="1"/>
  <c r="CE43" i="65"/>
  <c r="DS5" i="65" s="1"/>
  <c r="DS43" i="65"/>
  <c r="FC5" i="65" s="1"/>
  <c r="CJ56" i="65"/>
  <c r="DX18" i="65" s="1"/>
  <c r="DX56" i="65"/>
  <c r="FH18" i="65" s="1"/>
  <c r="CE63" i="65"/>
  <c r="DS25" i="65" s="1"/>
  <c r="DS63" i="65"/>
  <c r="FC25" i="65" s="1"/>
  <c r="CI69" i="65"/>
  <c r="DW31" i="65" s="1"/>
  <c r="DW69" i="65"/>
  <c r="FG31" i="65" s="1"/>
  <c r="CI58" i="65"/>
  <c r="DW20" i="65" s="1"/>
  <c r="DW58" i="65"/>
  <c r="FG20" i="65" s="1"/>
  <c r="CG58" i="65"/>
  <c r="DU20" i="65" s="1"/>
  <c r="DU58" i="65"/>
  <c r="FE20" i="65" s="1"/>
  <c r="CA51" i="65"/>
  <c r="DO13" i="65" s="1"/>
  <c r="DO51" i="65"/>
  <c r="EY13" i="65" s="1"/>
  <c r="CK67" i="65"/>
  <c r="DY29" i="65" s="1"/>
  <c r="DY67" i="65"/>
  <c r="FI29" i="65" s="1"/>
  <c r="CI59" i="65"/>
  <c r="DW21" i="65" s="1"/>
  <c r="DW59" i="65"/>
  <c r="FG21" i="65" s="1"/>
  <c r="CB60" i="65"/>
  <c r="DP22" i="65" s="1"/>
  <c r="DP60" i="65"/>
  <c r="EZ22" i="65" s="1"/>
  <c r="CG43" i="65"/>
  <c r="DU5" i="65" s="1"/>
  <c r="DU43" i="65"/>
  <c r="FE5" i="65" s="1"/>
  <c r="CK51" i="65"/>
  <c r="DY13" i="65" s="1"/>
  <c r="DY51" i="65"/>
  <c r="FI13" i="65" s="1"/>
  <c r="CA67" i="65"/>
  <c r="DO29" i="65" s="1"/>
  <c r="DO67" i="65"/>
  <c r="EY29" i="65" s="1"/>
  <c r="CJ43" i="65"/>
  <c r="DX5" i="65" s="1"/>
  <c r="DX43" i="65"/>
  <c r="FH5" i="65" s="1"/>
  <c r="CB67" i="65"/>
  <c r="DP29" i="65" s="1"/>
  <c r="DP67" i="65"/>
  <c r="EZ29" i="65" s="1"/>
  <c r="CA73" i="65"/>
  <c r="DO35" i="65" s="1"/>
  <c r="DO73" i="65"/>
  <c r="EY35" i="65" s="1"/>
  <c r="CF58" i="65"/>
  <c r="DT20" i="65" s="1"/>
  <c r="DT58" i="65"/>
  <c r="FD20" i="65" s="1"/>
  <c r="CG56" i="65"/>
  <c r="DU18" i="65" s="1"/>
  <c r="DU56" i="65"/>
  <c r="FE18" i="65" s="1"/>
  <c r="CF59" i="65"/>
  <c r="DT21" i="65" s="1"/>
  <c r="DT59" i="65"/>
  <c r="FD21" i="65" s="1"/>
  <c r="CJ59" i="65"/>
  <c r="DX21" i="65" s="1"/>
  <c r="DX59" i="65"/>
  <c r="FH21" i="65" s="1"/>
  <c r="CB63" i="65"/>
  <c r="DP25" i="65" s="1"/>
  <c r="DP63" i="65"/>
  <c r="EZ25" i="65" s="1"/>
  <c r="CA58" i="65"/>
  <c r="DO20" i="65" s="1"/>
  <c r="DO58" i="65"/>
  <c r="EY20" i="65" s="1"/>
  <c r="CC73" i="65"/>
  <c r="DQ35" i="65" s="1"/>
  <c r="DQ73" i="65"/>
  <c r="FA35" i="65" s="1"/>
  <c r="CJ51" i="65"/>
  <c r="DX13" i="65" s="1"/>
  <c r="DX51" i="65"/>
  <c r="FH13" i="65" s="1"/>
  <c r="CI43" i="65"/>
  <c r="DW5" i="65" s="1"/>
  <c r="DW43" i="65"/>
  <c r="FG5" i="65" s="1"/>
  <c r="CE67" i="65"/>
  <c r="DS29" i="65" s="1"/>
  <c r="DS67" i="65"/>
  <c r="FC29" i="65" s="1"/>
  <c r="CE58" i="65"/>
  <c r="DS20" i="65" s="1"/>
  <c r="DS58" i="65"/>
  <c r="FC20" i="65" s="1"/>
  <c r="CG73" i="65"/>
  <c r="DU35" i="65" s="1"/>
  <c r="DU73" i="65"/>
  <c r="FE35" i="65" s="1"/>
  <c r="CC63" i="65"/>
  <c r="DQ25" i="65" s="1"/>
  <c r="DQ63" i="65"/>
  <c r="FA25" i="65" s="1"/>
  <c r="CE56" i="65"/>
  <c r="DS18" i="65" s="1"/>
  <c r="DS56" i="65"/>
  <c r="FC18" i="65" s="1"/>
  <c r="CE59" i="65"/>
  <c r="DS21" i="65" s="1"/>
  <c r="DS59" i="65"/>
  <c r="FC21" i="65" s="1"/>
  <c r="CK59" i="65"/>
  <c r="DY21" i="65" s="1"/>
  <c r="DY59" i="65"/>
  <c r="FI21" i="65" s="1"/>
  <c r="CA56" i="65"/>
  <c r="DO18" i="65" s="1"/>
  <c r="DO56" i="65"/>
  <c r="EY18" i="65" s="1"/>
  <c r="CI51" i="65"/>
  <c r="DW13" i="65" s="1"/>
  <c r="DW51" i="65"/>
  <c r="FG13" i="65" s="1"/>
  <c r="CB56" i="65"/>
  <c r="DP18" i="65" s="1"/>
  <c r="DP56" i="65"/>
  <c r="EZ18" i="65" s="1"/>
  <c r="CA43" i="65"/>
  <c r="DO5" i="65" s="1"/>
  <c r="DO43" i="65"/>
  <c r="EY5" i="65" s="1"/>
  <c r="CK43" i="65"/>
  <c r="DY5" i="65" s="1"/>
  <c r="DY43" i="65"/>
  <c r="FI5" i="65" s="1"/>
  <c r="CG60" i="65"/>
  <c r="DU22" i="65" s="1"/>
  <c r="DU60" i="65"/>
  <c r="FE22" i="65" s="1"/>
  <c r="CF73" i="65"/>
  <c r="DT35" i="65" s="1"/>
  <c r="CK73" i="65"/>
  <c r="DY35" i="65" s="1"/>
  <c r="DY73" i="65"/>
  <c r="FI35" i="65" s="1"/>
  <c r="CF67" i="65"/>
  <c r="DT29" i="65" s="1"/>
  <c r="DT67" i="65"/>
  <c r="FD29" i="65" s="1"/>
  <c r="CB51" i="65"/>
  <c r="DP13" i="65" s="1"/>
  <c r="DP51" i="65"/>
  <c r="EZ13" i="65" s="1"/>
  <c r="CF56" i="65"/>
  <c r="DT18" i="65" s="1"/>
  <c r="DT56" i="65"/>
  <c r="FD18" i="65" s="1"/>
  <c r="CA63" i="65"/>
  <c r="DO25" i="65" s="1"/>
  <c r="DO63" i="65"/>
  <c r="EY25" i="65" s="1"/>
  <c r="CG59" i="65"/>
  <c r="DU21" i="65" s="1"/>
  <c r="DU59" i="65"/>
  <c r="FE21" i="65" s="1"/>
  <c r="CG51" i="65"/>
  <c r="DU13" i="65" s="1"/>
  <c r="DU51" i="65"/>
  <c r="FE13" i="65" s="1"/>
  <c r="CC58" i="65"/>
  <c r="DQ20" i="65" s="1"/>
  <c r="DQ58" i="65"/>
  <c r="FA20" i="65" s="1"/>
  <c r="CA69" i="65"/>
  <c r="DO31" i="65" s="1"/>
  <c r="DO69" i="65"/>
  <c r="EY31" i="65" s="1"/>
  <c r="O34" i="65"/>
  <c r="O32" i="65"/>
  <c r="O31" i="65"/>
  <c r="O30" i="65"/>
  <c r="O25" i="65"/>
  <c r="O24" i="65"/>
  <c r="O11" i="65"/>
  <c r="O10" i="65"/>
  <c r="F18" i="65"/>
  <c r="E7" i="65"/>
  <c r="D7" i="65"/>
  <c r="DH56" i="65" l="1"/>
  <c r="CY13" i="68"/>
  <c r="DS13" i="68" s="1"/>
  <c r="DH51" i="65"/>
  <c r="CY10" i="68"/>
  <c r="DS10" i="68" s="1"/>
  <c r="DH69" i="65"/>
  <c r="CY24" i="68"/>
  <c r="DS24" i="68" s="1"/>
  <c r="DH63" i="65"/>
  <c r="CY19" i="68"/>
  <c r="DS19" i="68" s="1"/>
  <c r="DH67" i="65"/>
  <c r="CY22" i="68"/>
  <c r="DS22" i="68" s="1"/>
  <c r="DH73" i="65"/>
  <c r="CY28" i="68"/>
  <c r="DS28" i="68" s="1"/>
  <c r="HS5" i="65"/>
  <c r="ED5" i="68" s="1"/>
  <c r="DH43" i="65"/>
  <c r="CY5" i="68"/>
  <c r="DS5" i="68" s="1"/>
  <c r="DH59" i="65"/>
  <c r="CY15" i="68"/>
  <c r="DS15" i="68" s="1"/>
  <c r="DH60" i="65"/>
  <c r="CY16" i="68"/>
  <c r="DS16" i="68" s="1"/>
  <c r="GM48" i="65"/>
  <c r="GP48" i="65" s="1"/>
  <c r="GQ48" i="65" s="1"/>
  <c r="GL48" i="65"/>
  <c r="GL65" i="65"/>
  <c r="HO21" i="65"/>
  <c r="DZ15" i="68" s="1"/>
  <c r="GN43" i="65"/>
  <c r="GO43" i="65" s="1"/>
  <c r="HO20" i="65"/>
  <c r="HO13" i="65"/>
  <c r="DZ10" i="68" s="1"/>
  <c r="HO5" i="65"/>
  <c r="DZ5" i="68" s="1"/>
  <c r="HO18" i="65"/>
  <c r="DZ13" i="68" s="1"/>
  <c r="HO25" i="65"/>
  <c r="DZ19" i="68" s="1"/>
  <c r="GM65" i="65"/>
  <c r="GP65" i="65" s="1"/>
  <c r="GQ65" i="65" s="1"/>
  <c r="HO22" i="65"/>
  <c r="DZ16" i="68" s="1"/>
  <c r="FP31" i="65"/>
  <c r="AC24" i="68" s="1"/>
  <c r="Q77" i="69" s="1"/>
  <c r="HO31" i="65"/>
  <c r="DZ24" i="68" s="1"/>
  <c r="GH63" i="65"/>
  <c r="IC25" i="65" s="1"/>
  <c r="EN19" i="68" s="1"/>
  <c r="GH59" i="65"/>
  <c r="IC21" i="65" s="1"/>
  <c r="EN15" i="68" s="1"/>
  <c r="GI67" i="65"/>
  <c r="ID29" i="65" s="1"/>
  <c r="GG69" i="65"/>
  <c r="IB31" i="65" s="1"/>
  <c r="EM24" i="68" s="1"/>
  <c r="FP13" i="65"/>
  <c r="AC10" i="68" s="1"/>
  <c r="Q73" i="69" s="1"/>
  <c r="GG67" i="65"/>
  <c r="IB29" i="65" s="1"/>
  <c r="EM22" i="68" s="1"/>
  <c r="CO42" i="65"/>
  <c r="GI43" i="65"/>
  <c r="ID5" i="65" s="1"/>
  <c r="GH67" i="65"/>
  <c r="IC29" i="65" s="1"/>
  <c r="EN22" i="68" s="1"/>
  <c r="GI51" i="65"/>
  <c r="ID13" i="65" s="1"/>
  <c r="DE58" i="65"/>
  <c r="GG58" i="65"/>
  <c r="IB20" i="65" s="1"/>
  <c r="GG56" i="65"/>
  <c r="IB18" i="65" s="1"/>
  <c r="EM13" i="68" s="1"/>
  <c r="GI59" i="65"/>
  <c r="ID21" i="65" s="1"/>
  <c r="FP20" i="65"/>
  <c r="FP22" i="65"/>
  <c r="AC16" i="68" s="1"/>
  <c r="Q83" i="69" s="1"/>
  <c r="FP27" i="65"/>
  <c r="FP29" i="65"/>
  <c r="AC22" i="68" s="1"/>
  <c r="Q71" i="69" s="1"/>
  <c r="FP21" i="65"/>
  <c r="AC15" i="68" s="1"/>
  <c r="Q78" i="69" s="1"/>
  <c r="GG51" i="65"/>
  <c r="IB13" i="65" s="1"/>
  <c r="EM10" i="68" s="1"/>
  <c r="GI60" i="65"/>
  <c r="ID22" i="65" s="1"/>
  <c r="GH51" i="65"/>
  <c r="IC13" i="65" s="1"/>
  <c r="EN10" i="68" s="1"/>
  <c r="CM42" i="65"/>
  <c r="GG43" i="65"/>
  <c r="IB5" i="65" s="1"/>
  <c r="EM5" i="68" s="1"/>
  <c r="GH56" i="65"/>
  <c r="IC18" i="65" s="1"/>
  <c r="EN13" i="68" s="1"/>
  <c r="DF58" i="65"/>
  <c r="GH58" i="65"/>
  <c r="IC20" i="65" s="1"/>
  <c r="GH60" i="65"/>
  <c r="IC22" i="65" s="1"/>
  <c r="EN16" i="68" s="1"/>
  <c r="GG63" i="65"/>
  <c r="IB25" i="65" s="1"/>
  <c r="EM19" i="68" s="1"/>
  <c r="GI63" i="65"/>
  <c r="ID25" i="65" s="1"/>
  <c r="GI73" i="65"/>
  <c r="ID35" i="65" s="1"/>
  <c r="CN42" i="65"/>
  <c r="GH43" i="65"/>
  <c r="IC5" i="65" s="1"/>
  <c r="EN5" i="68" s="1"/>
  <c r="DH74" i="65"/>
  <c r="GJ74" i="65"/>
  <c r="IE36" i="65" s="1"/>
  <c r="FP25" i="65"/>
  <c r="AC19" i="68" s="1"/>
  <c r="Q75" i="69" s="1"/>
  <c r="FP18" i="65"/>
  <c r="AC13" i="68" s="1"/>
  <c r="Q66" i="69" s="1"/>
  <c r="GI69" i="65"/>
  <c r="ID31" i="65" s="1"/>
  <c r="GG73" i="65"/>
  <c r="IB35" i="65" s="1"/>
  <c r="EM28" i="68" s="1"/>
  <c r="GI56" i="65"/>
  <c r="ID18" i="65" s="1"/>
  <c r="DG58" i="65"/>
  <c r="GI58" i="65"/>
  <c r="ID20" i="65" s="1"/>
  <c r="IH20" i="65" s="1"/>
  <c r="GG60" i="65"/>
  <c r="IB22" i="65" s="1"/>
  <c r="EM16" i="68" s="1"/>
  <c r="GH69" i="65"/>
  <c r="IC31" i="65" s="1"/>
  <c r="EN24" i="68" s="1"/>
  <c r="GH73" i="65"/>
  <c r="IC35" i="65" s="1"/>
  <c r="EN28" i="68" s="1"/>
  <c r="GG59" i="65"/>
  <c r="IB21" i="65" s="1"/>
  <c r="EM15" i="68" s="1"/>
  <c r="GM26" i="65"/>
  <c r="BG20" i="68" s="1"/>
  <c r="GL26" i="65"/>
  <c r="FP5" i="65"/>
  <c r="AC5" i="68" s="1"/>
  <c r="Q65" i="69" s="1"/>
  <c r="ED50" i="65"/>
  <c r="FN12" i="65" s="1"/>
  <c r="CP50" i="65"/>
  <c r="ED55" i="65"/>
  <c r="FN17" i="65" s="1"/>
  <c r="CP55" i="65"/>
  <c r="ED17" i="65" s="1"/>
  <c r="ED70" i="65"/>
  <c r="FN32" i="65" s="1"/>
  <c r="CP70" i="65"/>
  <c r="ED32" i="65" s="1"/>
  <c r="ED71" i="65"/>
  <c r="FN33" i="65" s="1"/>
  <c r="CP71" i="65"/>
  <c r="ED33" i="65" s="1"/>
  <c r="ED75" i="65"/>
  <c r="FN37" i="65" s="1"/>
  <c r="CP75" i="65"/>
  <c r="ED37" i="65" s="1"/>
  <c r="ED61" i="65"/>
  <c r="FN23" i="65" s="1"/>
  <c r="CP61" i="65"/>
  <c r="ED23" i="65" s="1"/>
  <c r="ED66" i="65"/>
  <c r="FN28" i="65" s="1"/>
  <c r="CP66" i="65"/>
  <c r="ED28" i="65" s="1"/>
  <c r="ED68" i="65"/>
  <c r="FN30" i="65" s="1"/>
  <c r="CP68" i="65"/>
  <c r="ED30" i="65" s="1"/>
  <c r="ED64" i="65"/>
  <c r="FN26" i="65" s="1"/>
  <c r="CP64" i="65"/>
  <c r="ED26" i="65" s="1"/>
  <c r="ED62" i="65"/>
  <c r="FN24" i="65" s="1"/>
  <c r="CP62" i="65"/>
  <c r="ED24" i="65" s="1"/>
  <c r="CR59" i="65"/>
  <c r="HX27" i="65"/>
  <c r="IG27" i="65" s="1"/>
  <c r="HY10" i="65"/>
  <c r="IG10" i="65" s="1"/>
  <c r="CR60" i="65"/>
  <c r="CO74" i="65"/>
  <c r="EC36" i="65" s="1"/>
  <c r="EC74" i="65"/>
  <c r="FM36" i="65" s="1"/>
  <c r="FQ36" i="65" s="1"/>
  <c r="CN74" i="65"/>
  <c r="EB36" i="65" s="1"/>
  <c r="EB74" i="65"/>
  <c r="FL36" i="65" s="1"/>
  <c r="CM74" i="65"/>
  <c r="EA36" i="65" s="1"/>
  <c r="EA74" i="65"/>
  <c r="FK36" i="65" s="1"/>
  <c r="CI13" i="68"/>
  <c r="DC13" i="68" s="1"/>
  <c r="CJ28" i="68"/>
  <c r="DD28" i="68" s="1"/>
  <c r="CN28" i="68"/>
  <c r="DH28" i="68" s="1"/>
  <c r="CR69" i="65"/>
  <c r="CT28" i="68"/>
  <c r="DN28" i="68" s="1"/>
  <c r="CY73" i="65"/>
  <c r="CI19" i="68"/>
  <c r="DC19" i="68" s="1"/>
  <c r="CR28" i="68"/>
  <c r="DL28" i="68" s="1"/>
  <c r="CK42" i="65"/>
  <c r="CT5" i="68"/>
  <c r="DN5" i="68" s="1"/>
  <c r="CI5" i="68"/>
  <c r="DC5" i="68" s="1"/>
  <c r="CI42" i="65"/>
  <c r="DA43" i="65"/>
  <c r="CR51" i="65"/>
  <c r="CL28" i="68"/>
  <c r="DF28" i="68" s="1"/>
  <c r="CG42" i="65"/>
  <c r="CP5" i="68"/>
  <c r="DJ5" i="68" s="1"/>
  <c r="CB42" i="65"/>
  <c r="CK5" i="68"/>
  <c r="DE5" i="68" s="1"/>
  <c r="CF42" i="65"/>
  <c r="CO5" i="68"/>
  <c r="DI5" i="68" s="1"/>
  <c r="CU74" i="65"/>
  <c r="DC74" i="65"/>
  <c r="CE42" i="65"/>
  <c r="CN5" i="68"/>
  <c r="DH5" i="68" s="1"/>
  <c r="CY74" i="65"/>
  <c r="CA42" i="65"/>
  <c r="CS43" i="65"/>
  <c r="CJ42" i="65"/>
  <c r="CS5" i="68"/>
  <c r="DM5" i="68" s="1"/>
  <c r="CC42" i="65"/>
  <c r="CL5" i="68"/>
  <c r="DF5" i="68" s="1"/>
  <c r="BU30" i="65"/>
  <c r="BV30" i="65"/>
  <c r="BT30" i="65"/>
  <c r="BT28" i="65"/>
  <c r="BU28" i="65"/>
  <c r="BV28" i="65"/>
  <c r="BT37" i="65"/>
  <c r="BU37" i="65"/>
  <c r="BV37" i="65"/>
  <c r="BU12" i="65"/>
  <c r="BV12" i="65"/>
  <c r="BT12" i="65"/>
  <c r="BT23" i="65"/>
  <c r="BV23" i="65"/>
  <c r="CP23" i="60" s="1"/>
  <c r="BU23" i="65"/>
  <c r="BT24" i="65"/>
  <c r="BU24" i="65"/>
  <c r="BV24" i="65"/>
  <c r="BV26" i="65"/>
  <c r="BU26" i="65"/>
  <c r="BT26" i="65"/>
  <c r="BT34" i="65"/>
  <c r="BU34" i="65"/>
  <c r="BV34" i="65"/>
  <c r="BT17" i="65"/>
  <c r="BU17" i="65"/>
  <c r="BV17" i="65"/>
  <c r="BT32" i="65"/>
  <c r="BU32" i="65"/>
  <c r="BV32" i="65"/>
  <c r="BT33" i="65"/>
  <c r="BU33" i="65"/>
  <c r="BV33" i="65"/>
  <c r="BB7" i="65"/>
  <c r="BK7" i="65" s="1"/>
  <c r="CD45" i="65" s="1"/>
  <c r="DR7" i="65" s="1"/>
  <c r="BC7" i="65"/>
  <c r="BO7" i="65" s="1"/>
  <c r="CH45" i="65" s="1"/>
  <c r="DV7" i="65" s="1"/>
  <c r="BD7" i="65"/>
  <c r="BS7" i="65" s="1"/>
  <c r="BE7" i="65"/>
  <c r="BW7" i="65" s="1"/>
  <c r="BA7" i="65"/>
  <c r="BG7" i="65" s="1"/>
  <c r="BD6" i="65"/>
  <c r="BS6" i="65" s="1"/>
  <c r="BA6" i="65"/>
  <c r="BG6" i="65" s="1"/>
  <c r="BB6" i="65"/>
  <c r="BK6" i="65" s="1"/>
  <c r="BC6" i="65"/>
  <c r="BO6" i="65" s="1"/>
  <c r="BE6" i="65"/>
  <c r="BW6" i="65" s="1"/>
  <c r="CS35" i="60"/>
  <c r="EF35" i="65" s="1"/>
  <c r="BC14" i="65"/>
  <c r="BO14" i="65" s="1"/>
  <c r="BD14" i="65"/>
  <c r="BS14" i="65" s="1"/>
  <c r="BE14" i="65"/>
  <c r="BW14" i="65" s="1"/>
  <c r="BA14" i="65"/>
  <c r="BG14" i="65" s="1"/>
  <c r="BB14" i="65"/>
  <c r="BK14" i="65" s="1"/>
  <c r="BB9" i="65"/>
  <c r="BK9" i="65" s="1"/>
  <c r="BA9" i="65"/>
  <c r="BG9" i="65" s="1"/>
  <c r="BE9" i="65"/>
  <c r="BW9" i="65" s="1"/>
  <c r="BD9" i="65"/>
  <c r="BS9" i="65" s="1"/>
  <c r="BC9" i="65"/>
  <c r="BO9" i="65" s="1"/>
  <c r="BA15" i="65"/>
  <c r="BG15" i="65" s="1"/>
  <c r="BB15" i="65"/>
  <c r="BK15" i="65" s="1"/>
  <c r="BC15" i="65"/>
  <c r="BO15" i="65" s="1"/>
  <c r="BD15" i="65"/>
  <c r="BS15" i="65" s="1"/>
  <c r="BE15" i="65"/>
  <c r="BW15" i="65" s="1"/>
  <c r="CS36" i="60"/>
  <c r="EF36" i="65" s="1"/>
  <c r="BE11" i="65"/>
  <c r="BW11" i="65" s="1"/>
  <c r="BD11" i="65"/>
  <c r="BS11" i="65" s="1"/>
  <c r="BC11" i="65"/>
  <c r="BO11" i="65" s="1"/>
  <c r="BB11" i="65"/>
  <c r="BK11" i="65" s="1"/>
  <c r="BA11" i="65"/>
  <c r="BG11" i="65" s="1"/>
  <c r="BB19" i="65"/>
  <c r="BK19" i="65" s="1"/>
  <c r="BC19" i="65"/>
  <c r="BO19" i="65" s="1"/>
  <c r="BD19" i="65"/>
  <c r="BS19" i="65" s="1"/>
  <c r="BE19" i="65"/>
  <c r="BW19" i="65" s="1"/>
  <c r="BA19" i="65"/>
  <c r="BG19" i="65" s="1"/>
  <c r="DA35" i="60"/>
  <c r="EN35" i="65" s="1"/>
  <c r="EN73" i="65" s="1"/>
  <c r="DE35" i="60"/>
  <c r="ER35" i="65" s="1"/>
  <c r="ER73" i="65" s="1"/>
  <c r="CW36" i="60"/>
  <c r="EJ36" i="65" s="1"/>
  <c r="EJ74" i="65" s="1"/>
  <c r="CW35" i="60"/>
  <c r="EJ35" i="65" s="1"/>
  <c r="EJ73" i="65" s="1"/>
  <c r="CI74" i="65"/>
  <c r="DW36" i="65" s="1"/>
  <c r="CJ74" i="65"/>
  <c r="DX36" i="65" s="1"/>
  <c r="DY74" i="65"/>
  <c r="FI36" i="65" s="1"/>
  <c r="DS74" i="65"/>
  <c r="FC36" i="65" s="1"/>
  <c r="DO74" i="65"/>
  <c r="EY36" i="65" s="1"/>
  <c r="DQ74" i="65"/>
  <c r="FA36" i="65" s="1"/>
  <c r="CM19" i="68"/>
  <c r="DG19" i="68" s="1"/>
  <c r="DU74" i="65"/>
  <c r="FE36" i="65" s="1"/>
  <c r="BQ37" i="65"/>
  <c r="BP37" i="65"/>
  <c r="CH75" i="65"/>
  <c r="DV37" i="65" s="1"/>
  <c r="BR37" i="65"/>
  <c r="DR55" i="65"/>
  <c r="FB17" i="65" s="1"/>
  <c r="BN17" i="65"/>
  <c r="BL17" i="65"/>
  <c r="CD55" i="65"/>
  <c r="DR17" i="65" s="1"/>
  <c r="BM17" i="65"/>
  <c r="DZ66" i="65"/>
  <c r="FJ28" i="65" s="1"/>
  <c r="CL66" i="65"/>
  <c r="DZ28" i="65" s="1"/>
  <c r="BQ32" i="65"/>
  <c r="BP32" i="65"/>
  <c r="BR32" i="65"/>
  <c r="CH70" i="65"/>
  <c r="DV32" i="65" s="1"/>
  <c r="DV70" i="65"/>
  <c r="FF32" i="65" s="1"/>
  <c r="CE9" i="68"/>
  <c r="J131" i="69"/>
  <c r="DZ61" i="65"/>
  <c r="FJ23" i="65" s="1"/>
  <c r="CL61" i="65"/>
  <c r="DZ23" i="65" s="1"/>
  <c r="BN37" i="65"/>
  <c r="BM37" i="65"/>
  <c r="BL37" i="65"/>
  <c r="CD75" i="65"/>
  <c r="DR37" i="65" s="1"/>
  <c r="CL50" i="65"/>
  <c r="DZ12" i="65" s="1"/>
  <c r="DZ50" i="65"/>
  <c r="FJ12" i="65" s="1"/>
  <c r="BR17" i="65"/>
  <c r="DV55" i="65"/>
  <c r="FF17" i="65" s="1"/>
  <c r="CH55" i="65"/>
  <c r="DV17" i="65" s="1"/>
  <c r="BQ17" i="65"/>
  <c r="BP17" i="65"/>
  <c r="DR72" i="65"/>
  <c r="FB34" i="65" s="1"/>
  <c r="BL34" i="65"/>
  <c r="BM34" i="65"/>
  <c r="CD72" i="65"/>
  <c r="DR34" i="65" s="1"/>
  <c r="BN34" i="65"/>
  <c r="DR70" i="65"/>
  <c r="FB32" i="65" s="1"/>
  <c r="BN32" i="65"/>
  <c r="BM32" i="65"/>
  <c r="BL32" i="65"/>
  <c r="CD70" i="65"/>
  <c r="DR32" i="65" s="1"/>
  <c r="DV61" i="65"/>
  <c r="FF23" i="65" s="1"/>
  <c r="BQ23" i="65"/>
  <c r="BR23" i="65"/>
  <c r="BP23" i="65"/>
  <c r="CH61" i="65"/>
  <c r="DV23" i="65" s="1"/>
  <c r="CE14" i="68"/>
  <c r="J136" i="69"/>
  <c r="BZ75" i="65"/>
  <c r="DN37" i="65" s="1"/>
  <c r="BI37" i="65"/>
  <c r="BJ37" i="65"/>
  <c r="BH37" i="65"/>
  <c r="DV50" i="65"/>
  <c r="FF12" i="65" s="1"/>
  <c r="BQ12" i="65"/>
  <c r="BP12" i="65"/>
  <c r="CH50" i="65"/>
  <c r="DV12" i="65" s="1"/>
  <c r="BR12" i="65"/>
  <c r="BZ55" i="65"/>
  <c r="DN17" i="65" s="1"/>
  <c r="DN55" i="65"/>
  <c r="EX17" i="65" s="1"/>
  <c r="BI17" i="65"/>
  <c r="BH17" i="65"/>
  <c r="BJ17" i="65"/>
  <c r="DZ72" i="65"/>
  <c r="FJ34" i="65" s="1"/>
  <c r="CL72" i="65"/>
  <c r="DZ34" i="65" s="1"/>
  <c r="DN70" i="65"/>
  <c r="EX32" i="65" s="1"/>
  <c r="BZ70" i="65"/>
  <c r="DN32" i="65" s="1"/>
  <c r="BH32" i="65"/>
  <c r="BI32" i="65"/>
  <c r="BJ32" i="65"/>
  <c r="DR61" i="65"/>
  <c r="FB23" i="65" s="1"/>
  <c r="CD61" i="65"/>
  <c r="DR23" i="65" s="1"/>
  <c r="BN23" i="65"/>
  <c r="BL23" i="65"/>
  <c r="BM23" i="65"/>
  <c r="CL75" i="65"/>
  <c r="DZ37" i="65" s="1"/>
  <c r="DZ70" i="65"/>
  <c r="FJ32" i="65" s="1"/>
  <c r="CL70" i="65"/>
  <c r="DZ32" i="65" s="1"/>
  <c r="CL62" i="65"/>
  <c r="DZ24" i="65" s="1"/>
  <c r="DZ62" i="65"/>
  <c r="FJ24" i="65" s="1"/>
  <c r="DR68" i="65"/>
  <c r="FB30" i="65" s="1"/>
  <c r="BL30" i="65"/>
  <c r="CD68" i="65"/>
  <c r="DR30" i="65" s="1"/>
  <c r="BM30" i="65"/>
  <c r="BN30" i="65"/>
  <c r="DR50" i="65"/>
  <c r="BN12" i="65"/>
  <c r="BM12" i="65"/>
  <c r="CD50" i="65"/>
  <c r="BL12" i="65"/>
  <c r="BP34" i="65"/>
  <c r="CH72" i="65"/>
  <c r="DV34" i="65" s="1"/>
  <c r="BQ34" i="65"/>
  <c r="DV72" i="65"/>
  <c r="FF34" i="65" s="1"/>
  <c r="BR34" i="65"/>
  <c r="BR33" i="65"/>
  <c r="CH71" i="65"/>
  <c r="DV33" i="65" s="1"/>
  <c r="DV71" i="65"/>
  <c r="FF33" i="65" s="1"/>
  <c r="BQ33" i="65"/>
  <c r="BP33" i="65"/>
  <c r="DN61" i="65"/>
  <c r="EX23" i="65" s="1"/>
  <c r="BZ61" i="65"/>
  <c r="DN23" i="65" s="1"/>
  <c r="BI23" i="65"/>
  <c r="BJ23" i="65"/>
  <c r="BH23" i="65"/>
  <c r="BZ66" i="65"/>
  <c r="DN28" i="65" s="1"/>
  <c r="DN66" i="65"/>
  <c r="EX28" i="65" s="1"/>
  <c r="BH28" i="65"/>
  <c r="BI28" i="65"/>
  <c r="BJ28" i="65"/>
  <c r="BQ24" i="65"/>
  <c r="BR24" i="65"/>
  <c r="BP24" i="65"/>
  <c r="CH62" i="65"/>
  <c r="DV24" i="65" s="1"/>
  <c r="DV62" i="65"/>
  <c r="FF24" i="65" s="1"/>
  <c r="DZ68" i="65"/>
  <c r="FJ30" i="65" s="1"/>
  <c r="CL68" i="65"/>
  <c r="DZ30" i="65" s="1"/>
  <c r="BZ50" i="65"/>
  <c r="DN50" i="65"/>
  <c r="BJ12" i="65"/>
  <c r="BH12" i="65"/>
  <c r="BI12" i="65"/>
  <c r="CE6" i="68"/>
  <c r="J128" i="69"/>
  <c r="DN72" i="65"/>
  <c r="EX34" i="65" s="1"/>
  <c r="BZ72" i="65"/>
  <c r="DN34" i="65" s="1"/>
  <c r="BI34" i="65"/>
  <c r="BJ34" i="65"/>
  <c r="BH34" i="65"/>
  <c r="DR71" i="65"/>
  <c r="FB33" i="65" s="1"/>
  <c r="BN33" i="65"/>
  <c r="BL33" i="65"/>
  <c r="CD71" i="65"/>
  <c r="DR33" i="65" s="1"/>
  <c r="BM33" i="65"/>
  <c r="DR62" i="65"/>
  <c r="FB24" i="65" s="1"/>
  <c r="CD62" i="65"/>
  <c r="DR24" i="65" s="1"/>
  <c r="BM24" i="65"/>
  <c r="BN24" i="65"/>
  <c r="BL24" i="65"/>
  <c r="BR30" i="65"/>
  <c r="BP30" i="65"/>
  <c r="CH68" i="65"/>
  <c r="DV30" i="65" s="1"/>
  <c r="BQ30" i="65"/>
  <c r="DV68" i="65"/>
  <c r="FF30" i="65" s="1"/>
  <c r="DR66" i="65"/>
  <c r="FB28" i="65" s="1"/>
  <c r="CD66" i="65"/>
  <c r="DR28" i="65" s="1"/>
  <c r="BL28" i="65"/>
  <c r="BM28" i="65"/>
  <c r="BN28" i="65"/>
  <c r="DZ71" i="65"/>
  <c r="FJ33" i="65" s="1"/>
  <c r="CL71" i="65"/>
  <c r="DZ33" i="65" s="1"/>
  <c r="CL55" i="65"/>
  <c r="DZ17" i="65" s="1"/>
  <c r="DZ55" i="65"/>
  <c r="FJ17" i="65" s="1"/>
  <c r="CE11" i="68"/>
  <c r="J133" i="69"/>
  <c r="DN62" i="65"/>
  <c r="EX24" i="65" s="1"/>
  <c r="BZ62" i="65"/>
  <c r="DN24" i="65" s="1"/>
  <c r="BH24" i="65"/>
  <c r="BI24" i="65"/>
  <c r="BJ24" i="65"/>
  <c r="DN68" i="65"/>
  <c r="EX30" i="65" s="1"/>
  <c r="BZ68" i="65"/>
  <c r="DN30" i="65" s="1"/>
  <c r="BJ30" i="65"/>
  <c r="BI30" i="65"/>
  <c r="BH30" i="65"/>
  <c r="CE8" i="68"/>
  <c r="J130" i="69"/>
  <c r="CH66" i="65"/>
  <c r="DV28" i="65" s="1"/>
  <c r="DV66" i="65"/>
  <c r="FF28" i="65" s="1"/>
  <c r="BP28" i="65"/>
  <c r="BQ28" i="65"/>
  <c r="BR28" i="65"/>
  <c r="BZ71" i="65"/>
  <c r="DN33" i="65" s="1"/>
  <c r="DN71" i="65"/>
  <c r="EX33" i="65" s="1"/>
  <c r="BI33" i="65"/>
  <c r="BJ33" i="65"/>
  <c r="BH33" i="65"/>
  <c r="CE12" i="68"/>
  <c r="J134" i="69"/>
  <c r="CV59" i="65"/>
  <c r="CM15" i="68"/>
  <c r="DG15" i="68" s="1"/>
  <c r="GN67" i="65"/>
  <c r="GO67" i="65" s="1"/>
  <c r="BK22" i="68"/>
  <c r="CU22" i="68"/>
  <c r="DO22" i="68" s="1"/>
  <c r="GN59" i="65"/>
  <c r="GO59" i="65" s="1"/>
  <c r="BK15" i="68"/>
  <c r="DR64" i="65"/>
  <c r="FB26" i="65" s="1"/>
  <c r="CD64" i="65"/>
  <c r="DR26" i="65" s="1"/>
  <c r="BL26" i="65"/>
  <c r="BM26" i="65"/>
  <c r="BN26" i="65"/>
  <c r="CL64" i="65"/>
  <c r="DZ26" i="65" s="1"/>
  <c r="DZ64" i="65"/>
  <c r="FJ26" i="65" s="1"/>
  <c r="CH64" i="65"/>
  <c r="DV26" i="65" s="1"/>
  <c r="BR26" i="65"/>
  <c r="DV64" i="65"/>
  <c r="FF26" i="65" s="1"/>
  <c r="BP26" i="65"/>
  <c r="BQ26" i="65"/>
  <c r="BZ64" i="65"/>
  <c r="DN26" i="65" s="1"/>
  <c r="DN64" i="65"/>
  <c r="EX26" i="65" s="1"/>
  <c r="BH26" i="65"/>
  <c r="BI26" i="65"/>
  <c r="BJ26" i="65"/>
  <c r="J129" i="69"/>
  <c r="CQ5" i="68"/>
  <c r="DK5" i="68" s="1"/>
  <c r="DD59" i="65"/>
  <c r="CQ13" i="68"/>
  <c r="DK13" i="68" s="1"/>
  <c r="IA20" i="65"/>
  <c r="GN58" i="65"/>
  <c r="GO58" i="65" s="1"/>
  <c r="CU24" i="68"/>
  <c r="DO24" i="68" s="1"/>
  <c r="CZ67" i="65"/>
  <c r="CV43" i="65"/>
  <c r="IA5" i="65"/>
  <c r="EL5" i="68" s="1"/>
  <c r="BK5" i="68"/>
  <c r="IA21" i="65"/>
  <c r="EL15" i="68" s="1"/>
  <c r="IA29" i="65"/>
  <c r="EL22" i="68" s="1"/>
  <c r="IA18" i="65"/>
  <c r="EL13" i="68" s="1"/>
  <c r="BK13" i="68"/>
  <c r="IA31" i="65"/>
  <c r="EL24" i="68" s="1"/>
  <c r="BK24" i="68"/>
  <c r="CZ63" i="65"/>
  <c r="IA25" i="65"/>
  <c r="EL19" i="68" s="1"/>
  <c r="BK19" i="68"/>
  <c r="IA13" i="65"/>
  <c r="EL10" i="68" s="1"/>
  <c r="BK10" i="68"/>
  <c r="IA22" i="65"/>
  <c r="EL16" i="68" s="1"/>
  <c r="BK16" i="68"/>
  <c r="HA64" i="65"/>
  <c r="HD68" i="65"/>
  <c r="DD51" i="65"/>
  <c r="CM24" i="68"/>
  <c r="DG24" i="68" s="1"/>
  <c r="DD67" i="65"/>
  <c r="DD56" i="65"/>
  <c r="DD43" i="65"/>
  <c r="CV51" i="65"/>
  <c r="CV58" i="65"/>
  <c r="CZ51" i="65"/>
  <c r="CU19" i="68"/>
  <c r="DO19" i="68" s="1"/>
  <c r="CV56" i="65"/>
  <c r="DD60" i="65"/>
  <c r="CZ60" i="65"/>
  <c r="CL19" i="68"/>
  <c r="DF19" i="68" s="1"/>
  <c r="FW63" i="65"/>
  <c r="GC43" i="65"/>
  <c r="HX5" i="65" s="1"/>
  <c r="EI5" i="68" s="1"/>
  <c r="GE67" i="65"/>
  <c r="HZ29" i="65" s="1"/>
  <c r="EK22" i="68" s="1"/>
  <c r="CN24" i="68"/>
  <c r="DH24" i="68" s="1"/>
  <c r="FY69" i="65"/>
  <c r="HT31" i="65" s="1"/>
  <c r="EE24" i="68" s="1"/>
  <c r="CL10" i="68"/>
  <c r="DF10" i="68" s="1"/>
  <c r="FW51" i="65"/>
  <c r="DB63" i="65"/>
  <c r="GD63" i="65"/>
  <c r="HY25" i="65" s="1"/>
  <c r="EJ19" i="68" s="1"/>
  <c r="CV67" i="65"/>
  <c r="CJ19" i="68"/>
  <c r="DD19" i="68" s="1"/>
  <c r="FU63" i="65"/>
  <c r="FU43" i="65"/>
  <c r="CJ13" i="68"/>
  <c r="DD13" i="68" s="1"/>
  <c r="FU56" i="65"/>
  <c r="CT15" i="68"/>
  <c r="DN15" i="68" s="1"/>
  <c r="GE59" i="65"/>
  <c r="HZ21" i="65" s="1"/>
  <c r="EK15" i="68" s="1"/>
  <c r="CW56" i="65"/>
  <c r="FY56" i="65"/>
  <c r="HT18" i="65" s="1"/>
  <c r="EE13" i="68" s="1"/>
  <c r="GA73" i="65"/>
  <c r="HV35" i="65" s="1"/>
  <c r="EG28" i="68" s="1"/>
  <c r="CN22" i="68"/>
  <c r="DH22" i="68" s="1"/>
  <c r="FY67" i="65"/>
  <c r="HT29" i="65" s="1"/>
  <c r="EE22" i="68" s="1"/>
  <c r="DB51" i="65"/>
  <c r="GD51" i="65"/>
  <c r="HY13" i="65" s="1"/>
  <c r="EJ10" i="68" s="1"/>
  <c r="CK19" i="68"/>
  <c r="DE19" i="68" s="1"/>
  <c r="FV63" i="65"/>
  <c r="HQ25" i="65" s="1"/>
  <c r="EB19" i="68" s="1"/>
  <c r="FZ58" i="65"/>
  <c r="HU20" i="65" s="1"/>
  <c r="CK22" i="68"/>
  <c r="DE22" i="68" s="1"/>
  <c r="FV67" i="65"/>
  <c r="HQ29" i="65" s="1"/>
  <c r="EB22" i="68" s="1"/>
  <c r="DC51" i="65"/>
  <c r="GE51" i="65"/>
  <c r="HZ13" i="65" s="1"/>
  <c r="EK10" i="68" s="1"/>
  <c r="CR15" i="68"/>
  <c r="DL15" i="68" s="1"/>
  <c r="GC59" i="65"/>
  <c r="HX21" i="65" s="1"/>
  <c r="EI15" i="68" s="1"/>
  <c r="CJ10" i="68"/>
  <c r="DD10" i="68" s="1"/>
  <c r="FU51" i="65"/>
  <c r="DA69" i="65"/>
  <c r="GC69" i="65"/>
  <c r="HX31" i="65" s="1"/>
  <c r="EI24" i="68" s="1"/>
  <c r="CS13" i="68"/>
  <c r="DM13" i="68" s="1"/>
  <c r="GD56" i="65"/>
  <c r="HY18" i="65" s="1"/>
  <c r="EJ13" i="68" s="1"/>
  <c r="CP24" i="68"/>
  <c r="DJ24" i="68" s="1"/>
  <c r="GA69" i="65"/>
  <c r="HV31" i="65" s="1"/>
  <c r="EG24" i="68" s="1"/>
  <c r="CX63" i="65"/>
  <c r="FZ63" i="65"/>
  <c r="HU25" i="65" s="1"/>
  <c r="EF19" i="68" s="1"/>
  <c r="FY73" i="65"/>
  <c r="HT35" i="65" s="1"/>
  <c r="EE28" i="68" s="1"/>
  <c r="GD67" i="65"/>
  <c r="HY29" i="65" s="1"/>
  <c r="EJ22" i="68" s="1"/>
  <c r="CL13" i="68"/>
  <c r="DF13" i="68" s="1"/>
  <c r="FW56" i="65"/>
  <c r="CT24" i="68"/>
  <c r="DN24" i="68" s="1"/>
  <c r="GE69" i="65"/>
  <c r="HZ31" i="65" s="1"/>
  <c r="EK24" i="68" s="1"/>
  <c r="CU69" i="65"/>
  <c r="FW69" i="65"/>
  <c r="CX60" i="65"/>
  <c r="FZ60" i="65"/>
  <c r="HU22" i="65" s="1"/>
  <c r="EF16" i="68" s="1"/>
  <c r="CK15" i="68"/>
  <c r="DE15" i="68" s="1"/>
  <c r="FV59" i="65"/>
  <c r="HQ21" i="65" s="1"/>
  <c r="EB15" i="68" s="1"/>
  <c r="GC73" i="65"/>
  <c r="HX35" i="65" s="1"/>
  <c r="EI28" i="68" s="1"/>
  <c r="FZ43" i="65"/>
  <c r="HU5" i="65" s="1"/>
  <c r="EF5" i="68" s="1"/>
  <c r="CQ24" i="68"/>
  <c r="DK24" i="68" s="1"/>
  <c r="CZ59" i="65"/>
  <c r="CU58" i="65"/>
  <c r="FW58" i="65"/>
  <c r="GE43" i="65"/>
  <c r="HZ5" i="65" s="1"/>
  <c r="EK5" i="68" s="1"/>
  <c r="CW58" i="65"/>
  <c r="FY58" i="65"/>
  <c r="HT20" i="65" s="1"/>
  <c r="CT13" i="68"/>
  <c r="DN13" i="68" s="1"/>
  <c r="GE56" i="65"/>
  <c r="HZ18" i="65" s="1"/>
  <c r="EK13" i="68" s="1"/>
  <c r="GA74" i="65"/>
  <c r="HV36" i="65" s="1"/>
  <c r="CP22" i="68"/>
  <c r="DJ22" i="68" s="1"/>
  <c r="GA67" i="65"/>
  <c r="HV29" i="65" s="1"/>
  <c r="EG22" i="68" s="1"/>
  <c r="CP19" i="68"/>
  <c r="DJ19" i="68" s="1"/>
  <c r="GA63" i="65"/>
  <c r="HV25" i="65" s="1"/>
  <c r="EG19" i="68" s="1"/>
  <c r="CO24" i="68"/>
  <c r="DI24" i="68" s="1"/>
  <c r="FZ69" i="65"/>
  <c r="HU31" i="65" s="1"/>
  <c r="EF24" i="68" s="1"/>
  <c r="FW74" i="65"/>
  <c r="CP10" i="68"/>
  <c r="DJ10" i="68" s="1"/>
  <c r="GA51" i="65"/>
  <c r="HV13" i="65" s="1"/>
  <c r="EG10" i="68" s="1"/>
  <c r="CO13" i="68"/>
  <c r="DI13" i="68" s="1"/>
  <c r="FZ56" i="65"/>
  <c r="HU18" i="65" s="1"/>
  <c r="EF13" i="68" s="1"/>
  <c r="CO22" i="68"/>
  <c r="DI22" i="68" s="1"/>
  <c r="FZ67" i="65"/>
  <c r="HU29" i="65" s="1"/>
  <c r="EF22" i="68" s="1"/>
  <c r="CP16" i="68"/>
  <c r="DJ16" i="68" s="1"/>
  <c r="GA60" i="65"/>
  <c r="HV22" i="65" s="1"/>
  <c r="EG16" i="68" s="1"/>
  <c r="CT56" i="65"/>
  <c r="FV56" i="65"/>
  <c r="HQ18" i="65" s="1"/>
  <c r="EB13" i="68" s="1"/>
  <c r="CN15" i="68"/>
  <c r="DH15" i="68" s="1"/>
  <c r="FY59" i="65"/>
  <c r="HT21" i="65" s="1"/>
  <c r="EE15" i="68" s="1"/>
  <c r="FW73" i="65"/>
  <c r="CO15" i="68"/>
  <c r="DI15" i="68" s="1"/>
  <c r="FZ59" i="65"/>
  <c r="HU21" i="65" s="1"/>
  <c r="EF15" i="68" s="1"/>
  <c r="FU73" i="65"/>
  <c r="HP35" i="65" s="1"/>
  <c r="EA28" i="68" s="1"/>
  <c r="GD43" i="65"/>
  <c r="HY5" i="65" s="1"/>
  <c r="EJ5" i="68" s="1"/>
  <c r="GA43" i="65"/>
  <c r="HV5" i="65" s="1"/>
  <c r="EG5" i="68" s="1"/>
  <c r="CK16" i="68"/>
  <c r="DE16" i="68" s="1"/>
  <c r="FV60" i="65"/>
  <c r="HQ22" i="65" s="1"/>
  <c r="EB16" i="68" s="1"/>
  <c r="GA58" i="65"/>
  <c r="HV20" i="65" s="1"/>
  <c r="CR22" i="68"/>
  <c r="DL22" i="68" s="1"/>
  <c r="GC67" i="65"/>
  <c r="HX29" i="65" s="1"/>
  <c r="EI22" i="68" s="1"/>
  <c r="CS24" i="68"/>
  <c r="DM24" i="68" s="1"/>
  <c r="GD69" i="65"/>
  <c r="HY31" i="65" s="1"/>
  <c r="EJ24" i="68" s="1"/>
  <c r="CR16" i="68"/>
  <c r="DL16" i="68" s="1"/>
  <c r="GC60" i="65"/>
  <c r="HX22" i="65" s="1"/>
  <c r="EI16" i="68" s="1"/>
  <c r="DC58" i="65"/>
  <c r="GE58" i="65"/>
  <c r="HZ20" i="65" s="1"/>
  <c r="CS16" i="68"/>
  <c r="DM16" i="68" s="1"/>
  <c r="GD60" i="65"/>
  <c r="HY22" i="65" s="1"/>
  <c r="EJ16" i="68" s="1"/>
  <c r="CL15" i="68"/>
  <c r="DF15" i="68" s="1"/>
  <c r="FW59" i="65"/>
  <c r="FV43" i="65"/>
  <c r="HQ5" i="65" s="1"/>
  <c r="EB5" i="68" s="1"/>
  <c r="CL16" i="68"/>
  <c r="DF16" i="68" s="1"/>
  <c r="FW60" i="65"/>
  <c r="FW43" i="65"/>
  <c r="GE30" i="65"/>
  <c r="GE73" i="65"/>
  <c r="HZ35" i="65" s="1"/>
  <c r="EK28" i="68" s="1"/>
  <c r="CS15" i="68"/>
  <c r="DM15" i="68" s="1"/>
  <c r="GD59" i="65"/>
  <c r="HY21" i="65" s="1"/>
  <c r="EJ15" i="68" s="1"/>
  <c r="CK24" i="68"/>
  <c r="DE24" i="68" s="1"/>
  <c r="FV69" i="65"/>
  <c r="HQ31" i="65" s="1"/>
  <c r="EB24" i="68" s="1"/>
  <c r="CV60" i="65"/>
  <c r="CP15" i="68"/>
  <c r="DJ15" i="68" s="1"/>
  <c r="GA59" i="65"/>
  <c r="HV21" i="65" s="1"/>
  <c r="EG15" i="68" s="1"/>
  <c r="CK10" i="68"/>
  <c r="DE10" i="68" s="1"/>
  <c r="FV51" i="65"/>
  <c r="HQ13" i="65" s="1"/>
  <c r="EB10" i="68" s="1"/>
  <c r="CY56" i="65"/>
  <c r="GA56" i="65"/>
  <c r="HV18" i="65" s="1"/>
  <c r="EG13" i="68" s="1"/>
  <c r="GE74" i="65"/>
  <c r="HZ36" i="65" s="1"/>
  <c r="DA63" i="65"/>
  <c r="GC63" i="65"/>
  <c r="HX25" i="65" s="1"/>
  <c r="EI19" i="68" s="1"/>
  <c r="CJ24" i="68"/>
  <c r="DD24" i="68" s="1"/>
  <c r="FU69" i="65"/>
  <c r="CR10" i="68"/>
  <c r="DL10" i="68" s="1"/>
  <c r="GC51" i="65"/>
  <c r="HX13" i="65" s="1"/>
  <c r="EI10" i="68" s="1"/>
  <c r="FU58" i="65"/>
  <c r="FY74" i="65"/>
  <c r="HT36" i="65" s="1"/>
  <c r="CJ22" i="68"/>
  <c r="DD22" i="68" s="1"/>
  <c r="FU67" i="65"/>
  <c r="GC58" i="65"/>
  <c r="HX20" i="65" s="1"/>
  <c r="CN19" i="68"/>
  <c r="DH19" i="68" s="1"/>
  <c r="FY63" i="65"/>
  <c r="HT25" i="65" s="1"/>
  <c r="EE19" i="68" s="1"/>
  <c r="FY43" i="65"/>
  <c r="HT5" i="65" s="1"/>
  <c r="EE5" i="68" s="1"/>
  <c r="GD58" i="65"/>
  <c r="HY20" i="65" s="1"/>
  <c r="CL22" i="68"/>
  <c r="DF22" i="68" s="1"/>
  <c r="FW67" i="65"/>
  <c r="CT19" i="68"/>
  <c r="DN19" i="68" s="1"/>
  <c r="GE63" i="65"/>
  <c r="HZ25" i="65" s="1"/>
  <c r="EK19" i="68" s="1"/>
  <c r="CR13" i="68"/>
  <c r="DL13" i="68" s="1"/>
  <c r="GC56" i="65"/>
  <c r="HX18" i="65" s="1"/>
  <c r="EI13" i="68" s="1"/>
  <c r="FU74" i="65"/>
  <c r="HP36" i="65" s="1"/>
  <c r="CJ16" i="68"/>
  <c r="DD16" i="68" s="1"/>
  <c r="FU60" i="65"/>
  <c r="CT16" i="68"/>
  <c r="DN16" i="68" s="1"/>
  <c r="GE60" i="65"/>
  <c r="HZ22" i="65" s="1"/>
  <c r="EK16" i="68" s="1"/>
  <c r="FV58" i="65"/>
  <c r="HQ20" i="65" s="1"/>
  <c r="FU59" i="65"/>
  <c r="CN10" i="68"/>
  <c r="DH10" i="68" s="1"/>
  <c r="FY51" i="65"/>
  <c r="HT13" i="65" s="1"/>
  <c r="EE10" i="68" s="1"/>
  <c r="CN16" i="68"/>
  <c r="DH16" i="68" s="1"/>
  <c r="FY60" i="65"/>
  <c r="HT22" i="65" s="1"/>
  <c r="EE16" i="68" s="1"/>
  <c r="CO10" i="68"/>
  <c r="DI10" i="68" s="1"/>
  <c r="FZ51" i="65"/>
  <c r="HU13" i="65" s="1"/>
  <c r="EF10" i="68" s="1"/>
  <c r="R13" i="68"/>
  <c r="R66" i="69" s="1"/>
  <c r="R12" i="68"/>
  <c r="R80" i="69" s="1"/>
  <c r="R8" i="68"/>
  <c r="R74" i="69" s="1"/>
  <c r="R5" i="68"/>
  <c r="R65" i="69" s="1"/>
  <c r="R20" i="68"/>
  <c r="R87" i="69" s="1"/>
  <c r="R16" i="68"/>
  <c r="R83" i="69" s="1"/>
  <c r="R27" i="68"/>
  <c r="R88" i="69" s="1"/>
  <c r="R11" i="68"/>
  <c r="R79" i="69" s="1"/>
  <c r="R7" i="68"/>
  <c r="R86" i="69" s="1"/>
  <c r="R19" i="68"/>
  <c r="R75" i="69" s="1"/>
  <c r="R9" i="68"/>
  <c r="R85" i="69" s="1"/>
  <c r="R26" i="68"/>
  <c r="R72" i="69" s="1"/>
  <c r="R6" i="68"/>
  <c r="R82" i="69" s="1"/>
  <c r="R14" i="68"/>
  <c r="R67" i="69" s="1"/>
  <c r="R17" i="68"/>
  <c r="R81" i="69" s="1"/>
  <c r="R23" i="68"/>
  <c r="R68" i="69" s="1"/>
  <c r="R24" i="68"/>
  <c r="R77" i="69" s="1"/>
  <c r="R25" i="68"/>
  <c r="R84" i="69" s="1"/>
  <c r="R18" i="68"/>
  <c r="R69" i="69" s="1"/>
  <c r="R10" i="68"/>
  <c r="R73" i="69" s="1"/>
  <c r="R15" i="68"/>
  <c r="R78" i="69" s="1"/>
  <c r="R21" i="68"/>
  <c r="R76" i="69" s="1"/>
  <c r="R22" i="68"/>
  <c r="R71" i="69" s="1"/>
  <c r="F61" i="63"/>
  <c r="F60" i="63" s="1"/>
  <c r="E20" i="65" s="1"/>
  <c r="E61" i="63"/>
  <c r="E60" i="63" s="1"/>
  <c r="D20" i="65" s="1"/>
  <c r="J132" i="63"/>
  <c r="I37" i="65" s="1"/>
  <c r="I132" i="63"/>
  <c r="H37" i="65" s="1"/>
  <c r="H132" i="63"/>
  <c r="G37" i="65" s="1"/>
  <c r="G132" i="63"/>
  <c r="G131" i="63" s="1"/>
  <c r="F37" i="65" s="1"/>
  <c r="J124" i="63"/>
  <c r="J123" i="63" s="1"/>
  <c r="I124" i="63"/>
  <c r="I123" i="63" s="1"/>
  <c r="H35" i="65" s="1"/>
  <c r="H124" i="63"/>
  <c r="H123" i="63" s="1"/>
  <c r="G35" i="65" s="1"/>
  <c r="G123" i="63"/>
  <c r="F35" i="65" s="1"/>
  <c r="J120" i="63"/>
  <c r="J119" i="63" s="1"/>
  <c r="I120" i="63"/>
  <c r="I119" i="63" s="1"/>
  <c r="H34" i="65" s="1"/>
  <c r="H120" i="63"/>
  <c r="H119" i="63" s="1"/>
  <c r="G34" i="65" s="1"/>
  <c r="G119" i="63"/>
  <c r="F34" i="65" s="1"/>
  <c r="I35" i="65" l="1"/>
  <c r="K123" i="63"/>
  <c r="J35" i="65" s="1"/>
  <c r="M35" i="65" s="1"/>
  <c r="G28" i="68" s="1"/>
  <c r="I34" i="65"/>
  <c r="K119" i="63"/>
  <c r="J34" i="65" s="1"/>
  <c r="M34" i="65" s="1"/>
  <c r="G27" i="68" s="1"/>
  <c r="Y21" i="68"/>
  <c r="Z21" i="68" s="1"/>
  <c r="W21" i="68"/>
  <c r="X21" i="68" s="1"/>
  <c r="U21" i="68"/>
  <c r="V21" i="68" s="1"/>
  <c r="U14" i="68"/>
  <c r="Y14" i="68"/>
  <c r="W14" i="68"/>
  <c r="U16" i="68"/>
  <c r="Y16" i="68"/>
  <c r="W16" i="68"/>
  <c r="U26" i="68"/>
  <c r="W26" i="68"/>
  <c r="Y26" i="68"/>
  <c r="Y18" i="68"/>
  <c r="W18" i="68"/>
  <c r="U18" i="68"/>
  <c r="W8" i="68"/>
  <c r="U8" i="68"/>
  <c r="Y8" i="68"/>
  <c r="Y15" i="68"/>
  <c r="Z15" i="68" s="1"/>
  <c r="W15" i="68"/>
  <c r="X15" i="68" s="1"/>
  <c r="U15" i="68"/>
  <c r="V15" i="68" s="1"/>
  <c r="Y25" i="68"/>
  <c r="W25" i="68"/>
  <c r="U25" i="68"/>
  <c r="U19" i="68"/>
  <c r="W19" i="68"/>
  <c r="Y19" i="68"/>
  <c r="Y12" i="68"/>
  <c r="U12" i="68"/>
  <c r="W12" i="68"/>
  <c r="U20" i="68"/>
  <c r="F21" i="69" s="1"/>
  <c r="Y20" i="68"/>
  <c r="F80" i="69" s="1"/>
  <c r="W20" i="68"/>
  <c r="F50" i="69" s="1"/>
  <c r="U5" i="68"/>
  <c r="Y5" i="68"/>
  <c r="W5" i="68"/>
  <c r="Y24" i="68"/>
  <c r="W24" i="68"/>
  <c r="U24" i="68"/>
  <c r="Y13" i="68"/>
  <c r="W13" i="68"/>
  <c r="U13" i="68"/>
  <c r="Y6" i="68"/>
  <c r="W6" i="68"/>
  <c r="U6" i="68"/>
  <c r="Y23" i="68"/>
  <c r="W23" i="68"/>
  <c r="U23" i="68"/>
  <c r="U11" i="68"/>
  <c r="W11" i="68"/>
  <c r="Y11" i="68"/>
  <c r="W10" i="68"/>
  <c r="Y10" i="68"/>
  <c r="U10" i="68"/>
  <c r="U7" i="68"/>
  <c r="W7" i="68"/>
  <c r="Y7" i="68"/>
  <c r="Y22" i="68"/>
  <c r="W22" i="68"/>
  <c r="U22" i="68"/>
  <c r="Y17" i="68"/>
  <c r="W17" i="68"/>
  <c r="U17" i="68"/>
  <c r="Y27" i="68"/>
  <c r="U27" i="68"/>
  <c r="W27" i="68"/>
  <c r="Y9" i="68"/>
  <c r="W9" i="68"/>
  <c r="U9" i="68"/>
  <c r="AJ16" i="68"/>
  <c r="AJ19" i="68"/>
  <c r="AJ15" i="68"/>
  <c r="AK15" i="68" s="1"/>
  <c r="AJ24" i="68"/>
  <c r="GJ50" i="65"/>
  <c r="IE12" i="65" s="1"/>
  <c r="ED12" i="65"/>
  <c r="DH50" i="65" s="1"/>
  <c r="AJ22" i="68"/>
  <c r="AK22" i="68" s="1"/>
  <c r="AJ5" i="68"/>
  <c r="AJ13" i="68"/>
  <c r="AJ10" i="68"/>
  <c r="DG69" i="65"/>
  <c r="CX24" i="68"/>
  <c r="IH35" i="65"/>
  <c r="BZ28" i="68" s="1"/>
  <c r="BW28" i="68" s="1"/>
  <c r="EO28" i="68"/>
  <c r="ES28" i="68" s="1"/>
  <c r="IH22" i="65"/>
  <c r="BZ16" i="68" s="1"/>
  <c r="BW16" i="68" s="1"/>
  <c r="EO16" i="68"/>
  <c r="ES16" i="68" s="1"/>
  <c r="G138" i="69" s="1"/>
  <c r="DG73" i="65"/>
  <c r="CX28" i="68"/>
  <c r="IH21" i="65"/>
  <c r="BZ15" i="68" s="1"/>
  <c r="BW15" i="68" s="1"/>
  <c r="EO15" i="68"/>
  <c r="ES15" i="68" s="1"/>
  <c r="G137" i="69" s="1"/>
  <c r="DE69" i="65"/>
  <c r="CV24" i="68"/>
  <c r="DP24" i="68" s="1"/>
  <c r="IH25" i="65"/>
  <c r="BZ19" i="68" s="1"/>
  <c r="BW19" i="68" s="1"/>
  <c r="EO19" i="68"/>
  <c r="ES19" i="68" s="1"/>
  <c r="G141" i="69" s="1"/>
  <c r="DF67" i="65"/>
  <c r="CW22" i="68"/>
  <c r="DQ22" i="68" s="1"/>
  <c r="IH29" i="65"/>
  <c r="BZ22" i="68" s="1"/>
  <c r="BW22" i="68" s="1"/>
  <c r="EO22" i="68"/>
  <c r="ES22" i="68" s="1"/>
  <c r="G144" i="69" s="1"/>
  <c r="IH18" i="65"/>
  <c r="BZ13" i="68" s="1"/>
  <c r="BW13" i="68" s="1"/>
  <c r="EO13" i="68"/>
  <c r="ES13" i="68" s="1"/>
  <c r="G135" i="69" s="1"/>
  <c r="DG63" i="65"/>
  <c r="CX19" i="68"/>
  <c r="IH5" i="65"/>
  <c r="BZ5" i="68" s="1"/>
  <c r="BW5" i="68" s="1"/>
  <c r="EO5" i="68"/>
  <c r="ES5" i="68" s="1"/>
  <c r="G127" i="69" s="1"/>
  <c r="DG67" i="65"/>
  <c r="CX22" i="68"/>
  <c r="DF73" i="65"/>
  <c r="CW28" i="68"/>
  <c r="DQ28" i="68" s="1"/>
  <c r="DE63" i="65"/>
  <c r="CV19" i="68"/>
  <c r="DP19" i="68" s="1"/>
  <c r="DF69" i="65"/>
  <c r="CW24" i="68"/>
  <c r="DQ24" i="68" s="1"/>
  <c r="DE73" i="65"/>
  <c r="CV28" i="68"/>
  <c r="DP28" i="68" s="1"/>
  <c r="DE67" i="65"/>
  <c r="CV22" i="68"/>
  <c r="DP22" i="68" s="1"/>
  <c r="IH31" i="65"/>
  <c r="BZ24" i="68" s="1"/>
  <c r="BW24" i="68" s="1"/>
  <c r="EO24" i="68"/>
  <c r="ES24" i="68" s="1"/>
  <c r="G146" i="69" s="1"/>
  <c r="IH13" i="65"/>
  <c r="BZ10" i="68" s="1"/>
  <c r="BW10" i="68" s="1"/>
  <c r="EO10" i="68"/>
  <c r="ES10" i="68" s="1"/>
  <c r="G132" i="69" s="1"/>
  <c r="DF63" i="65"/>
  <c r="CW19" i="68"/>
  <c r="DQ19" i="68" s="1"/>
  <c r="DG60" i="65"/>
  <c r="CX16" i="68"/>
  <c r="DF60" i="65"/>
  <c r="CW16" i="68"/>
  <c r="DQ16" i="68" s="1"/>
  <c r="DE60" i="65"/>
  <c r="CV16" i="68"/>
  <c r="DP16" i="68" s="1"/>
  <c r="DG56" i="65"/>
  <c r="CX13" i="68"/>
  <c r="DG51" i="65"/>
  <c r="CX10" i="68"/>
  <c r="DG59" i="65"/>
  <c r="CX15" i="68"/>
  <c r="DF59" i="65"/>
  <c r="CW15" i="68"/>
  <c r="DQ15" i="68" s="1"/>
  <c r="DE56" i="65"/>
  <c r="CV13" i="68"/>
  <c r="DP13" i="68" s="1"/>
  <c r="DF51" i="65"/>
  <c r="CW10" i="68"/>
  <c r="DQ10" i="68" s="1"/>
  <c r="DE59" i="65"/>
  <c r="CV15" i="68"/>
  <c r="DP15" i="68" s="1"/>
  <c r="DF56" i="65"/>
  <c r="CW13" i="68"/>
  <c r="DQ13" i="68" s="1"/>
  <c r="DE51" i="65"/>
  <c r="CV10" i="68"/>
  <c r="DP10" i="68" s="1"/>
  <c r="DF43" i="65"/>
  <c r="CW5" i="68"/>
  <c r="DQ5" i="68" s="1"/>
  <c r="DG43" i="65"/>
  <c r="CX5" i="68"/>
  <c r="DE43" i="65"/>
  <c r="CV5" i="68"/>
  <c r="DP5" i="68" s="1"/>
  <c r="GM43" i="65"/>
  <c r="GP43" i="65" s="1"/>
  <c r="GQ43" i="65" s="1"/>
  <c r="HR20" i="65"/>
  <c r="IG20" i="65" s="1"/>
  <c r="GL58" i="65"/>
  <c r="HR21" i="65"/>
  <c r="EC15" i="68" s="1"/>
  <c r="ER15" i="68" s="1"/>
  <c r="GL59" i="65"/>
  <c r="HR36" i="65"/>
  <c r="HR25" i="65"/>
  <c r="IG25" i="65" s="1"/>
  <c r="GL63" i="65"/>
  <c r="HR31" i="65"/>
  <c r="EC24" i="68" s="1"/>
  <c r="GL69" i="65"/>
  <c r="HR5" i="65"/>
  <c r="GL43" i="65"/>
  <c r="HR35" i="65"/>
  <c r="EC28" i="68" s="1"/>
  <c r="HR18" i="65"/>
  <c r="EC13" i="68" s="1"/>
  <c r="GL56" i="65"/>
  <c r="HR13" i="65"/>
  <c r="EC10" i="68" s="1"/>
  <c r="ER10" i="68" s="1"/>
  <c r="GL51" i="65"/>
  <c r="HL64" i="65"/>
  <c r="BT20" i="68" s="1"/>
  <c r="HR29" i="65"/>
  <c r="EC22" i="68" s="1"/>
  <c r="GL67" i="65"/>
  <c r="HR22" i="65"/>
  <c r="EC16" i="68" s="1"/>
  <c r="GL60" i="65"/>
  <c r="GM67" i="65"/>
  <c r="GP67" i="65" s="1"/>
  <c r="GQ67" i="65" s="1"/>
  <c r="GM60" i="65"/>
  <c r="GP60" i="65" s="1"/>
  <c r="GQ60" i="65" s="1"/>
  <c r="GM56" i="65"/>
  <c r="GP56" i="65" s="1"/>
  <c r="GQ56" i="65" s="1"/>
  <c r="GM59" i="65"/>
  <c r="GP59" i="65" s="1"/>
  <c r="GQ59" i="65" s="1"/>
  <c r="GM51" i="65"/>
  <c r="GP51" i="65" s="1"/>
  <c r="GQ51" i="65" s="1"/>
  <c r="GM58" i="65"/>
  <c r="GP58" i="65" s="1"/>
  <c r="GQ58" i="65" s="1"/>
  <c r="AK37" i="65"/>
  <c r="R29" i="68" s="1"/>
  <c r="R70" i="69" s="1"/>
  <c r="GM69" i="65"/>
  <c r="GP69" i="65" s="1"/>
  <c r="GQ69" i="65" s="1"/>
  <c r="GM63" i="65"/>
  <c r="GP63" i="65" s="1"/>
  <c r="GQ63" i="65" s="1"/>
  <c r="HP21" i="65"/>
  <c r="EA15" i="68" s="1"/>
  <c r="HP31" i="65"/>
  <c r="EA24" i="68" s="1"/>
  <c r="HP13" i="65"/>
  <c r="EA10" i="68" s="1"/>
  <c r="HP25" i="65"/>
  <c r="EA19" i="68" s="1"/>
  <c r="GJ68" i="65"/>
  <c r="IE30" i="65" s="1"/>
  <c r="EP23" i="68" s="1"/>
  <c r="GJ75" i="65"/>
  <c r="IE37" i="65" s="1"/>
  <c r="EP29" i="68" s="1"/>
  <c r="AK35" i="65"/>
  <c r="R28" i="68" s="1"/>
  <c r="R89" i="69" s="1"/>
  <c r="GL30" i="65"/>
  <c r="GM30" i="65"/>
  <c r="BG23" i="68" s="1"/>
  <c r="HP29" i="65"/>
  <c r="EA22" i="68" s="1"/>
  <c r="DG74" i="65"/>
  <c r="GI74" i="65"/>
  <c r="ID36" i="65" s="1"/>
  <c r="IH36" i="65" s="1"/>
  <c r="GJ71" i="65"/>
  <c r="IE33" i="65" s="1"/>
  <c r="EP26" i="68" s="1"/>
  <c r="GJ66" i="65"/>
  <c r="IE28" i="65" s="1"/>
  <c r="EP21" i="68" s="1"/>
  <c r="HP22" i="65"/>
  <c r="EA16" i="68" s="1"/>
  <c r="HP18" i="65"/>
  <c r="EA13" i="68" s="1"/>
  <c r="GJ62" i="65"/>
  <c r="IE24" i="65" s="1"/>
  <c r="EP18" i="68" s="1"/>
  <c r="GJ70" i="65"/>
  <c r="IE32" i="65" s="1"/>
  <c r="EP25" i="68" s="1"/>
  <c r="DF74" i="65"/>
  <c r="GH74" i="65"/>
  <c r="IC36" i="65" s="1"/>
  <c r="HP20" i="65"/>
  <c r="DE74" i="65"/>
  <c r="GG74" i="65"/>
  <c r="IB36" i="65" s="1"/>
  <c r="GJ61" i="65"/>
  <c r="IE23" i="65" s="1"/>
  <c r="EP17" i="68" s="1"/>
  <c r="AK36" i="65"/>
  <c r="GJ64" i="65"/>
  <c r="IE26" i="65" s="1"/>
  <c r="EP20" i="68" s="1"/>
  <c r="DH55" i="65"/>
  <c r="GJ55" i="65"/>
  <c r="IE17" i="65" s="1"/>
  <c r="HP5" i="65"/>
  <c r="EA5" i="68" s="1"/>
  <c r="ED53" i="65"/>
  <c r="FN15" i="65" s="1"/>
  <c r="CP53" i="65"/>
  <c r="ED15" i="65" s="1"/>
  <c r="ED44" i="65"/>
  <c r="FN6" i="65" s="1"/>
  <c r="CP44" i="65"/>
  <c r="ED6" i="65" s="1"/>
  <c r="ED47" i="65"/>
  <c r="FN9" i="65" s="1"/>
  <c r="CP47" i="65"/>
  <c r="ED9" i="65" s="1"/>
  <c r="ED49" i="65"/>
  <c r="FN11" i="65" s="1"/>
  <c r="CP49" i="65"/>
  <c r="ED11" i="65" s="1"/>
  <c r="ED45" i="65"/>
  <c r="FN7" i="65" s="1"/>
  <c r="CP45" i="65"/>
  <c r="ED7" i="65" s="1"/>
  <c r="ED52" i="65"/>
  <c r="FN14" i="65" s="1"/>
  <c r="CP52" i="65"/>
  <c r="ED14" i="65" s="1"/>
  <c r="ED57" i="65"/>
  <c r="FN19" i="65" s="1"/>
  <c r="CP57" i="65"/>
  <c r="ED19" i="65" s="1"/>
  <c r="DC36" i="60"/>
  <c r="EP36" i="65" s="1"/>
  <c r="EP74" i="65" s="1"/>
  <c r="DV73" i="65"/>
  <c r="DC37" i="60"/>
  <c r="EP37" i="65" s="1"/>
  <c r="EP75" i="65" s="1"/>
  <c r="DA37" i="60"/>
  <c r="EN37" i="65" s="1"/>
  <c r="EN75" i="65" s="1"/>
  <c r="CU35" i="60"/>
  <c r="EH35" i="65" s="1"/>
  <c r="EH73" i="65" s="1"/>
  <c r="DR74" i="65"/>
  <c r="DZ73" i="65"/>
  <c r="CU36" i="60"/>
  <c r="EH36" i="65" s="1"/>
  <c r="EH74" i="65" s="1"/>
  <c r="CY36" i="60"/>
  <c r="EL36" i="65" s="1"/>
  <c r="EL74" i="65" s="1"/>
  <c r="DE37" i="60"/>
  <c r="ER37" i="65" s="1"/>
  <c r="ER75" i="65" s="1"/>
  <c r="CU37" i="60"/>
  <c r="EH37" i="65" s="1"/>
  <c r="EH75" i="65" s="1"/>
  <c r="CY37" i="60"/>
  <c r="EL37" i="65" s="1"/>
  <c r="EL75" i="65" s="1"/>
  <c r="DE36" i="60"/>
  <c r="ER36" i="65" s="1"/>
  <c r="ER74" i="65" s="1"/>
  <c r="DR73" i="65"/>
  <c r="CW37" i="60"/>
  <c r="EJ37" i="65" s="1"/>
  <c r="EJ75" i="65" s="1"/>
  <c r="CY35" i="60"/>
  <c r="EL35" i="65" s="1"/>
  <c r="EL73" i="65" s="1"/>
  <c r="DC35" i="60"/>
  <c r="EP35" i="65" s="1"/>
  <c r="EP73" i="65" s="1"/>
  <c r="DA36" i="60"/>
  <c r="EN36" i="65" s="1"/>
  <c r="EN74" i="65" s="1"/>
  <c r="CS37" i="60"/>
  <c r="EF37" i="65" s="1"/>
  <c r="CO61" i="65"/>
  <c r="EC23" i="65" s="1"/>
  <c r="EC61" i="65"/>
  <c r="FM23" i="65" s="1"/>
  <c r="CM64" i="65"/>
  <c r="EA26" i="65" s="1"/>
  <c r="EA64" i="65"/>
  <c r="FK26" i="65" s="1"/>
  <c r="CN66" i="65"/>
  <c r="EB28" i="65" s="1"/>
  <c r="EB66" i="65"/>
  <c r="FL28" i="65" s="1"/>
  <c r="CN64" i="65"/>
  <c r="EB26" i="65" s="1"/>
  <c r="EB64" i="65"/>
  <c r="FL26" i="65" s="1"/>
  <c r="CM66" i="65"/>
  <c r="EA28" i="65" s="1"/>
  <c r="EA66" i="65"/>
  <c r="FK28" i="65" s="1"/>
  <c r="CO55" i="65"/>
  <c r="EC17" i="65" s="1"/>
  <c r="EC55" i="65"/>
  <c r="FM17" i="65" s="1"/>
  <c r="FQ17" i="65" s="1"/>
  <c r="CO64" i="65"/>
  <c r="EC26" i="65" s="1"/>
  <c r="EC64" i="65"/>
  <c r="FM26" i="65" s="1"/>
  <c r="CO50" i="65"/>
  <c r="EC50" i="65"/>
  <c r="CN55" i="65"/>
  <c r="EB17" i="65" s="1"/>
  <c r="EB55" i="65"/>
  <c r="FL17" i="65" s="1"/>
  <c r="CO62" i="65"/>
  <c r="EC24" i="65" s="1"/>
  <c r="EC62" i="65"/>
  <c r="FM24" i="65" s="1"/>
  <c r="CN50" i="65"/>
  <c r="EB50" i="65"/>
  <c r="CO68" i="65"/>
  <c r="EC30" i="65" s="1"/>
  <c r="EC68" i="65"/>
  <c r="FM30" i="65" s="1"/>
  <c r="FQ30" i="65" s="1"/>
  <c r="AD23" i="68" s="1"/>
  <c r="CO71" i="65"/>
  <c r="EC33" i="65" s="1"/>
  <c r="EC71" i="65"/>
  <c r="FM33" i="65" s="1"/>
  <c r="CM55" i="65"/>
  <c r="EA17" i="65" s="1"/>
  <c r="EA55" i="65"/>
  <c r="FK17" i="65" s="1"/>
  <c r="CN62" i="65"/>
  <c r="EB24" i="65" s="1"/>
  <c r="EB62" i="65"/>
  <c r="FL24" i="65" s="1"/>
  <c r="CO75" i="65"/>
  <c r="EC37" i="65" s="1"/>
  <c r="EC75" i="65"/>
  <c r="FM37" i="65" s="1"/>
  <c r="FQ37" i="65" s="1"/>
  <c r="AD29" i="68" s="1"/>
  <c r="CN68" i="65"/>
  <c r="EB30" i="65" s="1"/>
  <c r="EB68" i="65"/>
  <c r="FL30" i="65" s="1"/>
  <c r="CM72" i="65"/>
  <c r="EA34" i="65" s="1"/>
  <c r="EA72" i="65"/>
  <c r="FK34" i="65" s="1"/>
  <c r="CM68" i="65"/>
  <c r="EA30" i="65" s="1"/>
  <c r="EA68" i="65"/>
  <c r="FK30" i="65" s="1"/>
  <c r="CN71" i="65"/>
  <c r="EB33" i="65" s="1"/>
  <c r="EB71" i="65"/>
  <c r="FL33" i="65" s="1"/>
  <c r="CO72" i="65"/>
  <c r="EC34" i="65" s="1"/>
  <c r="EC72" i="65"/>
  <c r="FM34" i="65" s="1"/>
  <c r="CM62" i="65"/>
  <c r="EA24" i="65" s="1"/>
  <c r="EA62" i="65"/>
  <c r="FK24" i="65" s="1"/>
  <c r="CN75" i="65"/>
  <c r="EB37" i="65" s="1"/>
  <c r="EB75" i="65"/>
  <c r="FL37" i="65" s="1"/>
  <c r="CO70" i="65"/>
  <c r="EC32" i="65" s="1"/>
  <c r="EC70" i="65"/>
  <c r="FM32" i="65" s="1"/>
  <c r="CO66" i="65"/>
  <c r="EC28" i="65" s="1"/>
  <c r="EC66" i="65"/>
  <c r="FM28" i="65" s="1"/>
  <c r="CN70" i="65"/>
  <c r="EB32" i="65" s="1"/>
  <c r="EB70" i="65"/>
  <c r="FL32" i="65" s="1"/>
  <c r="CM61" i="65"/>
  <c r="EA23" i="65" s="1"/>
  <c r="EA61" i="65"/>
  <c r="FK23" i="65" s="1"/>
  <c r="CM70" i="65"/>
  <c r="EA32" i="65" s="1"/>
  <c r="EA70" i="65"/>
  <c r="FK32" i="65" s="1"/>
  <c r="CM50" i="65"/>
  <c r="EA50" i="65"/>
  <c r="CM71" i="65"/>
  <c r="EA33" i="65" s="1"/>
  <c r="EA71" i="65"/>
  <c r="FK33" i="65" s="1"/>
  <c r="CN72" i="65"/>
  <c r="EB34" i="65" s="1"/>
  <c r="EB72" i="65"/>
  <c r="FL34" i="65" s="1"/>
  <c r="CN61" i="65"/>
  <c r="EB23" i="65" s="1"/>
  <c r="EB61" i="65"/>
  <c r="FL23" i="65" s="1"/>
  <c r="CM75" i="65"/>
  <c r="EA37" i="65" s="1"/>
  <c r="EA75" i="65"/>
  <c r="FK37" i="65" s="1"/>
  <c r="CZ74" i="65"/>
  <c r="CX74" i="65"/>
  <c r="DD74" i="65"/>
  <c r="CV74" i="65"/>
  <c r="CT74" i="65"/>
  <c r="CR74" i="65"/>
  <c r="CK28" i="68"/>
  <c r="DE28" i="68" s="1"/>
  <c r="DB74" i="65"/>
  <c r="CX73" i="65"/>
  <c r="DB73" i="65"/>
  <c r="GC74" i="65"/>
  <c r="HX36" i="65" s="1"/>
  <c r="DA74" i="65"/>
  <c r="BT11" i="65"/>
  <c r="BU11" i="65"/>
  <c r="BV11" i="65"/>
  <c r="BV14" i="65"/>
  <c r="CP14" i="60" s="1"/>
  <c r="BT14" i="65"/>
  <c r="BU14" i="65"/>
  <c r="BT19" i="65"/>
  <c r="BU19" i="65"/>
  <c r="BV19" i="65"/>
  <c r="BU9" i="65"/>
  <c r="BT9" i="65"/>
  <c r="BV9" i="65"/>
  <c r="BT15" i="65"/>
  <c r="BU15" i="65"/>
  <c r="BV15" i="65"/>
  <c r="CP15" i="60" s="1"/>
  <c r="BT7" i="65"/>
  <c r="BV7" i="65"/>
  <c r="BU7" i="65"/>
  <c r="DZ45" i="65"/>
  <c r="FJ7" i="65" s="1"/>
  <c r="CL45" i="65"/>
  <c r="DZ7" i="65" s="1"/>
  <c r="BU6" i="65"/>
  <c r="BV6" i="65"/>
  <c r="BT6" i="65"/>
  <c r="BZ45" i="65"/>
  <c r="DN7" i="65" s="1"/>
  <c r="DN45" i="65"/>
  <c r="EX7" i="65" s="1"/>
  <c r="L35" i="65"/>
  <c r="F28" i="68" s="1"/>
  <c r="S89" i="69" s="1"/>
  <c r="L37" i="65"/>
  <c r="F29" i="68" s="1"/>
  <c r="S70" i="69" s="1"/>
  <c r="BR7" i="65"/>
  <c r="CK45" i="65" s="1"/>
  <c r="DY7" i="65" s="1"/>
  <c r="BQ7" i="65"/>
  <c r="CJ45" i="65" s="1"/>
  <c r="DX7" i="65" s="1"/>
  <c r="BP7" i="65"/>
  <c r="DW45" i="65" s="1"/>
  <c r="FG7" i="65" s="1"/>
  <c r="DV45" i="65"/>
  <c r="FF7" i="65" s="1"/>
  <c r="D175" i="67"/>
  <c r="CK13" i="68"/>
  <c r="DE13" i="68" s="1"/>
  <c r="D32" i="67"/>
  <c r="CS19" i="68"/>
  <c r="DM19" i="68" s="1"/>
  <c r="BL7" i="65"/>
  <c r="DS45" i="65" s="1"/>
  <c r="FC7" i="65" s="1"/>
  <c r="CC62" i="65"/>
  <c r="DQ24" i="65" s="1"/>
  <c r="DQ62" i="65"/>
  <c r="FA24" i="65" s="1"/>
  <c r="FX71" i="65"/>
  <c r="HS33" i="65" s="1"/>
  <c r="ED26" i="68" s="1"/>
  <c r="FT61" i="65"/>
  <c r="CF61" i="65"/>
  <c r="DT23" i="65" s="1"/>
  <c r="DT61" i="65"/>
  <c r="FD23" i="65" s="1"/>
  <c r="CB75" i="65"/>
  <c r="DP37" i="65" s="1"/>
  <c r="CI75" i="65"/>
  <c r="DW37" i="65" s="1"/>
  <c r="DW75" i="65"/>
  <c r="FG37" i="65" s="1"/>
  <c r="BN7" i="65"/>
  <c r="CG45" i="65" s="1"/>
  <c r="DU7" i="65" s="1"/>
  <c r="CC71" i="65"/>
  <c r="DQ33" i="65" s="1"/>
  <c r="DQ71" i="65"/>
  <c r="FA33" i="65" s="1"/>
  <c r="GB66" i="65"/>
  <c r="HW28" i="65" s="1"/>
  <c r="EH21" i="68" s="1"/>
  <c r="BQ9" i="65"/>
  <c r="DV47" i="65"/>
  <c r="FF9" i="65" s="1"/>
  <c r="BR9" i="65"/>
  <c r="CH47" i="65"/>
  <c r="DV9" i="65" s="1"/>
  <c r="BP9" i="65"/>
  <c r="DU62" i="65"/>
  <c r="FE24" i="65" s="1"/>
  <c r="CG62" i="65"/>
  <c r="DU24" i="65" s="1"/>
  <c r="DT71" i="65"/>
  <c r="FD33" i="65" s="1"/>
  <c r="CF71" i="65"/>
  <c r="DT33" i="65" s="1"/>
  <c r="FT72" i="65"/>
  <c r="DX62" i="65"/>
  <c r="FH24" i="65" s="1"/>
  <c r="CJ62" i="65"/>
  <c r="DX24" i="65" s="1"/>
  <c r="CB61" i="65"/>
  <c r="DP23" i="65" s="1"/>
  <c r="DP61" i="65"/>
  <c r="EZ23" i="65" s="1"/>
  <c r="CK72" i="65"/>
  <c r="DY34" i="65" s="1"/>
  <c r="DY72" i="65"/>
  <c r="FI34" i="65" s="1"/>
  <c r="BZ44" i="65"/>
  <c r="DN6" i="65" s="1"/>
  <c r="DN44" i="65"/>
  <c r="EX6" i="65" s="1"/>
  <c r="BH6" i="65"/>
  <c r="BJ6" i="65"/>
  <c r="BI6" i="65"/>
  <c r="FX68" i="65"/>
  <c r="HS30" i="65" s="1"/>
  <c r="ED23" i="68" s="1"/>
  <c r="CA70" i="65"/>
  <c r="DO32" i="65" s="1"/>
  <c r="DO70" i="65"/>
  <c r="EY32" i="65" s="1"/>
  <c r="CC75" i="65"/>
  <c r="DQ37" i="65" s="1"/>
  <c r="DQ75" i="65"/>
  <c r="FA37" i="65" s="1"/>
  <c r="DW61" i="65"/>
  <c r="FG23" i="65" s="1"/>
  <c r="CI61" i="65"/>
  <c r="DW23" i="65" s="1"/>
  <c r="CZ55" i="65"/>
  <c r="GB55" i="65"/>
  <c r="HW17" i="65" s="1"/>
  <c r="CF75" i="65"/>
  <c r="DT37" i="65" s="1"/>
  <c r="GF66" i="65"/>
  <c r="CK61" i="65"/>
  <c r="DY23" i="65" s="1"/>
  <c r="DY61" i="65"/>
  <c r="FI23" i="65" s="1"/>
  <c r="CB62" i="65"/>
  <c r="DP24" i="65" s="1"/>
  <c r="DP62" i="65"/>
  <c r="EZ24" i="65" s="1"/>
  <c r="DD55" i="65"/>
  <c r="GF55" i="65"/>
  <c r="CF66" i="65"/>
  <c r="DT28" i="65" s="1"/>
  <c r="DT66" i="65"/>
  <c r="FD28" i="65" s="1"/>
  <c r="FX62" i="65"/>
  <c r="HS24" i="65" s="1"/>
  <c r="ED18" i="68" s="1"/>
  <c r="CE71" i="65"/>
  <c r="DS33" i="65" s="1"/>
  <c r="DS71" i="65"/>
  <c r="FC33" i="65" s="1"/>
  <c r="GF68" i="65"/>
  <c r="DP66" i="65"/>
  <c r="EZ28" i="65" s="1"/>
  <c r="CB66" i="65"/>
  <c r="DP28" i="65" s="1"/>
  <c r="CJ72" i="65"/>
  <c r="DX34" i="65" s="1"/>
  <c r="DX72" i="65"/>
  <c r="FH34" i="65" s="1"/>
  <c r="DS61" i="65"/>
  <c r="FC23" i="65" s="1"/>
  <c r="CE61" i="65"/>
  <c r="DS23" i="65" s="1"/>
  <c r="CK50" i="65"/>
  <c r="DY12" i="65" s="1"/>
  <c r="DY50" i="65"/>
  <c r="FI12" i="65" s="1"/>
  <c r="CJ61" i="65"/>
  <c r="DX23" i="65" s="1"/>
  <c r="DX61" i="65"/>
  <c r="FH23" i="65" s="1"/>
  <c r="FX72" i="65"/>
  <c r="HS34" i="65" s="1"/>
  <c r="ED27" i="68" s="1"/>
  <c r="CK55" i="65"/>
  <c r="DY17" i="65" s="1"/>
  <c r="DY55" i="65"/>
  <c r="FI17" i="65" s="1"/>
  <c r="DR57" i="65"/>
  <c r="FB19" i="65" s="1"/>
  <c r="BL19" i="65"/>
  <c r="BM19" i="65"/>
  <c r="CD57" i="65"/>
  <c r="DR19" i="65" s="1"/>
  <c r="BN19" i="65"/>
  <c r="CF55" i="65"/>
  <c r="DT17" i="65" s="1"/>
  <c r="DT55" i="65"/>
  <c r="FD17" i="65" s="1"/>
  <c r="CJ75" i="65"/>
  <c r="DX37" i="65" s="1"/>
  <c r="CB71" i="65"/>
  <c r="DP33" i="65" s="1"/>
  <c r="DP71" i="65"/>
  <c r="EZ33" i="65" s="1"/>
  <c r="CE50" i="65"/>
  <c r="DS50" i="65"/>
  <c r="BI7" i="65"/>
  <c r="DP45" i="65" s="1"/>
  <c r="EZ7" i="65" s="1"/>
  <c r="BM7" i="65"/>
  <c r="CF45" i="65" s="1"/>
  <c r="DT7" i="65" s="1"/>
  <c r="FT71" i="65"/>
  <c r="CA62" i="65"/>
  <c r="DO24" i="65" s="1"/>
  <c r="DO62" i="65"/>
  <c r="EY24" i="65" s="1"/>
  <c r="CL53" i="65"/>
  <c r="DZ15" i="65" s="1"/>
  <c r="DZ53" i="65"/>
  <c r="FJ15" i="65" s="1"/>
  <c r="DS66" i="65"/>
  <c r="FC28" i="65" s="1"/>
  <c r="CE66" i="65"/>
  <c r="DS28" i="65" s="1"/>
  <c r="CJ68" i="65"/>
  <c r="DX30" i="65" s="1"/>
  <c r="DX68" i="65"/>
  <c r="FH30" i="65" s="1"/>
  <c r="DU71" i="65"/>
  <c r="FE33" i="65" s="1"/>
  <c r="CG71" i="65"/>
  <c r="DU33" i="65" s="1"/>
  <c r="DO66" i="65"/>
  <c r="EY28" i="65" s="1"/>
  <c r="CA66" i="65"/>
  <c r="DO28" i="65" s="1"/>
  <c r="DW71" i="65"/>
  <c r="FG33" i="65" s="1"/>
  <c r="CI71" i="65"/>
  <c r="DW33" i="65" s="1"/>
  <c r="GB72" i="65"/>
  <c r="HW34" i="65" s="1"/>
  <c r="EH27" i="68" s="1"/>
  <c r="CF50" i="65"/>
  <c r="DT50" i="65"/>
  <c r="CG61" i="65"/>
  <c r="DU23" i="65" s="1"/>
  <c r="DU61" i="65"/>
  <c r="FE23" i="65" s="1"/>
  <c r="GF72" i="65"/>
  <c r="CZ50" i="65"/>
  <c r="GB50" i="65"/>
  <c r="CF72" i="65"/>
  <c r="DT34" i="65" s="1"/>
  <c r="DT72" i="65"/>
  <c r="FD34" i="65" s="1"/>
  <c r="CL57" i="65"/>
  <c r="DZ19" i="65" s="1"/>
  <c r="DZ57" i="65"/>
  <c r="FJ19" i="65" s="1"/>
  <c r="CV55" i="65"/>
  <c r="FX55" i="65"/>
  <c r="HS17" i="65" s="1"/>
  <c r="DU66" i="65"/>
  <c r="FE28" i="65" s="1"/>
  <c r="CG66" i="65"/>
  <c r="DU28" i="65" s="1"/>
  <c r="CR55" i="65"/>
  <c r="FT55" i="65"/>
  <c r="CG72" i="65"/>
  <c r="DU34" i="65" s="1"/>
  <c r="DU72" i="65"/>
  <c r="FE34" i="65" s="1"/>
  <c r="BJ7" i="65"/>
  <c r="CC45" i="65" s="1"/>
  <c r="DQ7" i="65" s="1"/>
  <c r="CK66" i="65"/>
  <c r="DY28" i="65" s="1"/>
  <c r="DY66" i="65"/>
  <c r="FI28" i="65" s="1"/>
  <c r="CA68" i="65"/>
  <c r="DO30" i="65" s="1"/>
  <c r="DO68" i="65"/>
  <c r="EY30" i="65" s="1"/>
  <c r="FT62" i="65"/>
  <c r="DV53" i="65"/>
  <c r="FF15" i="65" s="1"/>
  <c r="BQ15" i="65"/>
  <c r="BR15" i="65"/>
  <c r="BP15" i="65"/>
  <c r="CH53" i="65"/>
  <c r="DV15" i="65" s="1"/>
  <c r="FX66" i="65"/>
  <c r="HS28" i="65" s="1"/>
  <c r="ED21" i="68" s="1"/>
  <c r="GB68" i="65"/>
  <c r="HW30" i="65" s="1"/>
  <c r="EH23" i="68" s="1"/>
  <c r="CL52" i="65"/>
  <c r="DZ14" i="65" s="1"/>
  <c r="DZ52" i="65"/>
  <c r="FJ14" i="65" s="1"/>
  <c r="CJ71" i="65"/>
  <c r="DX33" i="65" s="1"/>
  <c r="DX71" i="65"/>
  <c r="FH33" i="65" s="1"/>
  <c r="CI72" i="65"/>
  <c r="DW34" i="65" s="1"/>
  <c r="DW72" i="65"/>
  <c r="FG34" i="65" s="1"/>
  <c r="DU50" i="65"/>
  <c r="CG50" i="65"/>
  <c r="GF62" i="65"/>
  <c r="FX61" i="65"/>
  <c r="HS23" i="65" s="1"/>
  <c r="ED17" i="68" s="1"/>
  <c r="CI50" i="65"/>
  <c r="DW12" i="65" s="1"/>
  <c r="DW50" i="65"/>
  <c r="FG12" i="65" s="1"/>
  <c r="FX70" i="65"/>
  <c r="HS32" i="65" s="1"/>
  <c r="ED25" i="68" s="1"/>
  <c r="DS72" i="65"/>
  <c r="FC34" i="65" s="1"/>
  <c r="CE72" i="65"/>
  <c r="DS34" i="65" s="1"/>
  <c r="DD50" i="65"/>
  <c r="GF50" i="65"/>
  <c r="BP19" i="65"/>
  <c r="BQ19" i="65"/>
  <c r="BR19" i="65"/>
  <c r="DV57" i="65"/>
  <c r="FF19" i="65" s="1"/>
  <c r="CH57" i="65"/>
  <c r="DV19" i="65" s="1"/>
  <c r="GB70" i="65"/>
  <c r="HW32" i="65" s="1"/>
  <c r="EH25" i="68" s="1"/>
  <c r="CE55" i="65"/>
  <c r="DS17" i="65" s="1"/>
  <c r="DS55" i="65"/>
  <c r="FC17" i="65" s="1"/>
  <c r="DR49" i="65"/>
  <c r="FB11" i="65" s="1"/>
  <c r="CD49" i="65"/>
  <c r="DR11" i="65" s="1"/>
  <c r="BN11" i="65"/>
  <c r="BL11" i="65"/>
  <c r="BM11" i="65"/>
  <c r="CF62" i="65"/>
  <c r="DT24" i="65" s="1"/>
  <c r="DT62" i="65"/>
  <c r="FD24" i="65" s="1"/>
  <c r="CC66" i="65"/>
  <c r="DQ28" i="65" s="1"/>
  <c r="DQ66" i="65"/>
  <c r="FA28" i="65" s="1"/>
  <c r="FT70" i="65"/>
  <c r="BH7" i="65"/>
  <c r="DO45" i="65" s="1"/>
  <c r="EY7" i="65" s="1"/>
  <c r="CJ66" i="65"/>
  <c r="DX28" i="65" s="1"/>
  <c r="DX66" i="65"/>
  <c r="FH28" i="65" s="1"/>
  <c r="DP68" i="65"/>
  <c r="EZ30" i="65" s="1"/>
  <c r="CB68" i="65"/>
  <c r="DP30" i="65" s="1"/>
  <c r="BL15" i="65"/>
  <c r="CD53" i="65"/>
  <c r="DR15" i="65" s="1"/>
  <c r="BN15" i="65"/>
  <c r="DR53" i="65"/>
  <c r="FB15" i="65" s="1"/>
  <c r="BM15" i="65"/>
  <c r="CI68" i="65"/>
  <c r="DW30" i="65" s="1"/>
  <c r="DW68" i="65"/>
  <c r="FG30" i="65" s="1"/>
  <c r="CH52" i="65"/>
  <c r="DV14" i="65" s="1"/>
  <c r="DV52" i="65"/>
  <c r="FF14" i="65" s="1"/>
  <c r="BQ14" i="65"/>
  <c r="BR14" i="65"/>
  <c r="BP14" i="65"/>
  <c r="CA72" i="65"/>
  <c r="DO34" i="65" s="1"/>
  <c r="DO72" i="65"/>
  <c r="EY34" i="65" s="1"/>
  <c r="CB50" i="65"/>
  <c r="DP50" i="65"/>
  <c r="GB62" i="65"/>
  <c r="HW24" i="65" s="1"/>
  <c r="EH18" i="68" s="1"/>
  <c r="FT66" i="65"/>
  <c r="CL44" i="65"/>
  <c r="DZ6" i="65" s="1"/>
  <c r="DZ44" i="65"/>
  <c r="FJ6" i="65" s="1"/>
  <c r="GF70" i="65"/>
  <c r="CC55" i="65"/>
  <c r="DQ17" i="65" s="1"/>
  <c r="DQ55" i="65"/>
  <c r="FA17" i="65" s="1"/>
  <c r="CJ50" i="65"/>
  <c r="DX12" i="65" s="1"/>
  <c r="DX50" i="65"/>
  <c r="FH12" i="65" s="1"/>
  <c r="CE70" i="65"/>
  <c r="DS32" i="65" s="1"/>
  <c r="DS70" i="65"/>
  <c r="FC32" i="65" s="1"/>
  <c r="DN57" i="65"/>
  <c r="EX19" i="65" s="1"/>
  <c r="BZ57" i="65"/>
  <c r="DN19" i="65" s="1"/>
  <c r="BH19" i="65"/>
  <c r="BJ19" i="65"/>
  <c r="BI19" i="65"/>
  <c r="CK70" i="65"/>
  <c r="DY32" i="65" s="1"/>
  <c r="DY70" i="65"/>
  <c r="FI32" i="65" s="1"/>
  <c r="CG55" i="65"/>
  <c r="DU17" i="65" s="1"/>
  <c r="DU55" i="65"/>
  <c r="FE17" i="65" s="1"/>
  <c r="BQ11" i="65"/>
  <c r="CH49" i="65"/>
  <c r="DV11" i="65" s="1"/>
  <c r="DV49" i="65"/>
  <c r="FF11" i="65" s="1"/>
  <c r="BP11" i="65"/>
  <c r="BR11" i="65"/>
  <c r="CI66" i="65"/>
  <c r="DW28" i="65" s="1"/>
  <c r="DW66" i="65"/>
  <c r="FG28" i="65" s="1"/>
  <c r="CC68" i="65"/>
  <c r="DQ30" i="65" s="1"/>
  <c r="DQ68" i="65"/>
  <c r="FA30" i="65" s="1"/>
  <c r="BZ53" i="65"/>
  <c r="DN15" i="65" s="1"/>
  <c r="DN53" i="65"/>
  <c r="EX15" i="65" s="1"/>
  <c r="BH15" i="65"/>
  <c r="BJ15" i="65"/>
  <c r="BI15" i="65"/>
  <c r="CL47" i="65"/>
  <c r="DZ9" i="65" s="1"/>
  <c r="DZ47" i="65"/>
  <c r="FJ9" i="65" s="1"/>
  <c r="CK68" i="65"/>
  <c r="DY30" i="65" s="1"/>
  <c r="DY68" i="65"/>
  <c r="FI30" i="65" s="1"/>
  <c r="DR52" i="65"/>
  <c r="FB14" i="65" s="1"/>
  <c r="BL14" i="65"/>
  <c r="CD52" i="65"/>
  <c r="DR14" i="65" s="1"/>
  <c r="BM14" i="65"/>
  <c r="BN14" i="65"/>
  <c r="CC72" i="65"/>
  <c r="DQ34" i="65" s="1"/>
  <c r="DQ72" i="65"/>
  <c r="FA34" i="65" s="1"/>
  <c r="DO50" i="65"/>
  <c r="CA50" i="65"/>
  <c r="CI62" i="65"/>
  <c r="DW24" i="65" s="1"/>
  <c r="DW62" i="65"/>
  <c r="FG24" i="65" s="1"/>
  <c r="DO61" i="65"/>
  <c r="EY23" i="65" s="1"/>
  <c r="CA61" i="65"/>
  <c r="DO23" i="65" s="1"/>
  <c r="GB71" i="65"/>
  <c r="HW33" i="65" s="1"/>
  <c r="EH26" i="68" s="1"/>
  <c r="DR44" i="65"/>
  <c r="FB6" i="65" s="1"/>
  <c r="BL6" i="65"/>
  <c r="BN6" i="65"/>
  <c r="BM6" i="65"/>
  <c r="CD44" i="65"/>
  <c r="DR6" i="65" s="1"/>
  <c r="CG68" i="65"/>
  <c r="DU30" i="65" s="1"/>
  <c r="DU68" i="65"/>
  <c r="FE30" i="65" s="1"/>
  <c r="DQ70" i="65"/>
  <c r="FA32" i="65" s="1"/>
  <c r="CC70" i="65"/>
  <c r="DQ32" i="65" s="1"/>
  <c r="CA55" i="65"/>
  <c r="DO17" i="65" s="1"/>
  <c r="DO55" i="65"/>
  <c r="EY17" i="65" s="1"/>
  <c r="CF70" i="65"/>
  <c r="DT32" i="65" s="1"/>
  <c r="DT70" i="65"/>
  <c r="FD32" i="65" s="1"/>
  <c r="DW55" i="65"/>
  <c r="FG17" i="65" s="1"/>
  <c r="CI55" i="65"/>
  <c r="DW17" i="65" s="1"/>
  <c r="DS75" i="65"/>
  <c r="FC37" i="65" s="1"/>
  <c r="CE75" i="65"/>
  <c r="DS37" i="65" s="1"/>
  <c r="GF61" i="65"/>
  <c r="CI70" i="65"/>
  <c r="DW32" i="65" s="1"/>
  <c r="DW70" i="65"/>
  <c r="FG32" i="65" s="1"/>
  <c r="CL49" i="65"/>
  <c r="DZ11" i="65" s="1"/>
  <c r="DZ49" i="65"/>
  <c r="FJ11" i="65" s="1"/>
  <c r="BZ47" i="65"/>
  <c r="DN9" i="65" s="1"/>
  <c r="DN47" i="65"/>
  <c r="EX9" i="65" s="1"/>
  <c r="BH9" i="65"/>
  <c r="BJ9" i="65"/>
  <c r="BI9" i="65"/>
  <c r="DS68" i="65"/>
  <c r="FC30" i="65" s="1"/>
  <c r="CE68" i="65"/>
  <c r="DS30" i="65" s="1"/>
  <c r="CG75" i="65"/>
  <c r="DU37" i="65" s="1"/>
  <c r="DU75" i="65"/>
  <c r="FE37" i="65" s="1"/>
  <c r="DR45" i="65"/>
  <c r="FB7" i="65" s="1"/>
  <c r="CA71" i="65"/>
  <c r="DO33" i="65" s="1"/>
  <c r="DO71" i="65"/>
  <c r="EY33" i="65" s="1"/>
  <c r="FT68" i="65"/>
  <c r="GF71" i="65"/>
  <c r="DR47" i="65"/>
  <c r="FB9" i="65" s="1"/>
  <c r="BL9" i="65"/>
  <c r="BM9" i="65"/>
  <c r="BN9" i="65"/>
  <c r="CD47" i="65"/>
  <c r="DR9" i="65" s="1"/>
  <c r="CE62" i="65"/>
  <c r="DS24" i="65" s="1"/>
  <c r="DS62" i="65"/>
  <c r="FC24" i="65" s="1"/>
  <c r="BZ52" i="65"/>
  <c r="DN14" i="65" s="1"/>
  <c r="DN52" i="65"/>
  <c r="EX14" i="65" s="1"/>
  <c r="BH14" i="65"/>
  <c r="BJ14" i="65"/>
  <c r="BI14" i="65"/>
  <c r="CB72" i="65"/>
  <c r="DP34" i="65" s="1"/>
  <c r="DP72" i="65"/>
  <c r="EZ34" i="65" s="1"/>
  <c r="CC50" i="65"/>
  <c r="DQ50" i="65"/>
  <c r="DY62" i="65"/>
  <c r="FI24" i="65" s="1"/>
  <c r="CK62" i="65"/>
  <c r="DY24" i="65" s="1"/>
  <c r="DQ61" i="65"/>
  <c r="FA23" i="65" s="1"/>
  <c r="CC61" i="65"/>
  <c r="DQ23" i="65" s="1"/>
  <c r="CK71" i="65"/>
  <c r="DY33" i="65" s="1"/>
  <c r="DY71" i="65"/>
  <c r="FI33" i="65" s="1"/>
  <c r="CH44" i="65"/>
  <c r="DV6" i="65" s="1"/>
  <c r="BP6" i="65"/>
  <c r="DV44" i="65"/>
  <c r="FF6" i="65" s="1"/>
  <c r="BQ6" i="65"/>
  <c r="BR6" i="65"/>
  <c r="CF68" i="65"/>
  <c r="DT30" i="65" s="1"/>
  <c r="DT68" i="65"/>
  <c r="FD30" i="65" s="1"/>
  <c r="CB70" i="65"/>
  <c r="DP32" i="65" s="1"/>
  <c r="DP70" i="65"/>
  <c r="EZ32" i="65" s="1"/>
  <c r="CB55" i="65"/>
  <c r="DP17" i="65" s="1"/>
  <c r="DP55" i="65"/>
  <c r="EZ17" i="65" s="1"/>
  <c r="DO75" i="65"/>
  <c r="EY37" i="65" s="1"/>
  <c r="CA75" i="65"/>
  <c r="DO37" i="65" s="1"/>
  <c r="GB61" i="65"/>
  <c r="HW23" i="65" s="1"/>
  <c r="EH17" i="68" s="1"/>
  <c r="CG70" i="65"/>
  <c r="DU32" i="65" s="1"/>
  <c r="DU70" i="65"/>
  <c r="FE32" i="65" s="1"/>
  <c r="DX55" i="65"/>
  <c r="FH17" i="65" s="1"/>
  <c r="CJ55" i="65"/>
  <c r="DX17" i="65" s="1"/>
  <c r="CJ70" i="65"/>
  <c r="DX32" i="65" s="1"/>
  <c r="DX70" i="65"/>
  <c r="FH32" i="65" s="1"/>
  <c r="DY75" i="65"/>
  <c r="FI37" i="65" s="1"/>
  <c r="CK75" i="65"/>
  <c r="DY37" i="65" s="1"/>
  <c r="DN49" i="65"/>
  <c r="EX11" i="65" s="1"/>
  <c r="BZ49" i="65"/>
  <c r="DN11" i="65" s="1"/>
  <c r="BI11" i="65"/>
  <c r="BH11" i="65"/>
  <c r="BJ11" i="65"/>
  <c r="CS59" i="65"/>
  <c r="CJ15" i="68"/>
  <c r="DD15" i="68" s="1"/>
  <c r="DC67" i="65"/>
  <c r="CT22" i="68"/>
  <c r="DN22" i="68" s="1"/>
  <c r="DB67" i="65"/>
  <c r="CS22" i="68"/>
  <c r="DM22" i="68" s="1"/>
  <c r="CA64" i="65"/>
  <c r="DO26" i="65" s="1"/>
  <c r="DO64" i="65"/>
  <c r="EY26" i="65" s="1"/>
  <c r="GF64" i="65"/>
  <c r="FT64" i="65"/>
  <c r="CG64" i="65"/>
  <c r="DU26" i="65" s="1"/>
  <c r="DU64" i="65"/>
  <c r="FE26" i="65" s="1"/>
  <c r="GB64" i="65"/>
  <c r="HW26" i="65" s="1"/>
  <c r="EH20" i="68" s="1"/>
  <c r="CJ64" i="65"/>
  <c r="DX26" i="65" s="1"/>
  <c r="DX64" i="65"/>
  <c r="FH26" i="65" s="1"/>
  <c r="CF64" i="65"/>
  <c r="DT26" i="65" s="1"/>
  <c r="DT64" i="65"/>
  <c r="FD26" i="65" s="1"/>
  <c r="CB64" i="65"/>
  <c r="DP26" i="65" s="1"/>
  <c r="DP64" i="65"/>
  <c r="EZ26" i="65" s="1"/>
  <c r="DW64" i="65"/>
  <c r="FG26" i="65" s="1"/>
  <c r="CI64" i="65"/>
  <c r="DW26" i="65" s="1"/>
  <c r="CE64" i="65"/>
  <c r="DS26" i="65" s="1"/>
  <c r="DS64" i="65"/>
  <c r="FC26" i="65" s="1"/>
  <c r="FX64" i="65"/>
  <c r="HS26" i="65" s="1"/>
  <c r="ED20" i="68" s="1"/>
  <c r="CC64" i="65"/>
  <c r="DQ26" i="65" s="1"/>
  <c r="DQ64" i="65"/>
  <c r="FA26" i="65" s="1"/>
  <c r="CK64" i="65"/>
  <c r="DY26" i="65" s="1"/>
  <c r="DY64" i="65"/>
  <c r="FI26" i="65" s="1"/>
  <c r="K166" i="67"/>
  <c r="L166" i="67" s="1"/>
  <c r="I177" i="67"/>
  <c r="K165" i="67"/>
  <c r="L165" i="67" s="1"/>
  <c r="I176" i="67"/>
  <c r="K164" i="67"/>
  <c r="L164" i="67" s="1"/>
  <c r="I175" i="67"/>
  <c r="CX69" i="65"/>
  <c r="CU60" i="65"/>
  <c r="CY43" i="65"/>
  <c r="CT69" i="65"/>
  <c r="DB59" i="65"/>
  <c r="CO16" i="68"/>
  <c r="DI16" i="68" s="1"/>
  <c r="CU56" i="65"/>
  <c r="CS51" i="65"/>
  <c r="DC59" i="65"/>
  <c r="CS10" i="68"/>
  <c r="DM10" i="68" s="1"/>
  <c r="CL24" i="68"/>
  <c r="DF24" i="68" s="1"/>
  <c r="CX67" i="65"/>
  <c r="DB60" i="65"/>
  <c r="S30" i="68"/>
  <c r="CS73" i="65"/>
  <c r="CX56" i="65"/>
  <c r="CS67" i="65"/>
  <c r="CT60" i="65"/>
  <c r="HE68" i="65"/>
  <c r="HL68" i="65" s="1"/>
  <c r="CY67" i="65"/>
  <c r="DC43" i="65"/>
  <c r="CN13" i="68"/>
  <c r="DH13" i="68" s="1"/>
  <c r="CU73" i="65"/>
  <c r="DC73" i="65"/>
  <c r="CS60" i="65"/>
  <c r="CW69" i="65"/>
  <c r="CU43" i="65"/>
  <c r="CT43" i="65"/>
  <c r="CU59" i="65"/>
  <c r="DA60" i="65"/>
  <c r="DB69" i="65"/>
  <c r="DA67" i="65"/>
  <c r="CY58" i="65"/>
  <c r="DB43" i="65"/>
  <c r="CX59" i="65"/>
  <c r="CW59" i="65"/>
  <c r="CY60" i="65"/>
  <c r="CY51" i="65"/>
  <c r="CR5" i="68"/>
  <c r="DL5" i="68" s="1"/>
  <c r="CS74" i="65"/>
  <c r="CO19" i="68"/>
  <c r="DI19" i="68" s="1"/>
  <c r="CR24" i="68"/>
  <c r="DL24" i="68" s="1"/>
  <c r="CJ5" i="68"/>
  <c r="DD5" i="68" s="1"/>
  <c r="CT58" i="65"/>
  <c r="CR19" i="68"/>
  <c r="DL19" i="68" s="1"/>
  <c r="CW63" i="65"/>
  <c r="CT51" i="65"/>
  <c r="DA56" i="65"/>
  <c r="CT10" i="68"/>
  <c r="DN10" i="68" s="1"/>
  <c r="CP28" i="68"/>
  <c r="DJ28" i="68" s="1"/>
  <c r="CP13" i="68"/>
  <c r="DJ13" i="68" s="1"/>
  <c r="DC63" i="65"/>
  <c r="CT59" i="65"/>
  <c r="DC69" i="65"/>
  <c r="CX58" i="65"/>
  <c r="CW67" i="65"/>
  <c r="CS63" i="65"/>
  <c r="CX51" i="65"/>
  <c r="CY59" i="65"/>
  <c r="CS69" i="65"/>
  <c r="CS58" i="65"/>
  <c r="DA73" i="65"/>
  <c r="CS56" i="65"/>
  <c r="CW74" i="65"/>
  <c r="CQ7" i="68"/>
  <c r="DK7" i="68" s="1"/>
  <c r="GB45" i="65"/>
  <c r="HW7" i="65" s="1"/>
  <c r="EH7" i="68" s="1"/>
  <c r="CW60" i="65"/>
  <c r="CW43" i="65"/>
  <c r="DB58" i="65"/>
  <c r="DC60" i="65"/>
  <c r="DA58" i="65"/>
  <c r="DA51" i="65"/>
  <c r="CM7" i="68"/>
  <c r="DG7" i="68" s="1"/>
  <c r="FX45" i="65"/>
  <c r="HS7" i="65" s="1"/>
  <c r="ED7" i="68" s="1"/>
  <c r="CW51" i="65"/>
  <c r="CX43" i="65"/>
  <c r="CW73" i="65"/>
  <c r="CY69" i="65"/>
  <c r="DB56" i="65"/>
  <c r="DA59" i="65"/>
  <c r="CT67" i="65"/>
  <c r="CT63" i="65"/>
  <c r="CU67" i="65"/>
  <c r="CU51" i="65"/>
  <c r="CY63" i="65"/>
  <c r="DC56" i="65"/>
  <c r="CU63" i="65"/>
  <c r="I33" i="65"/>
  <c r="D29" i="67" s="1"/>
  <c r="I113" i="63"/>
  <c r="H33" i="65" s="1"/>
  <c r="H113" i="63"/>
  <c r="G33" i="65" s="1"/>
  <c r="G113" i="63"/>
  <c r="F33" i="65" s="1"/>
  <c r="L32" i="65"/>
  <c r="F110" i="63"/>
  <c r="F109" i="63" s="1"/>
  <c r="E32" i="65" s="1"/>
  <c r="E110" i="63"/>
  <c r="E109" i="63" s="1"/>
  <c r="D32" i="65" s="1"/>
  <c r="J106" i="63"/>
  <c r="J105" i="63" s="1"/>
  <c r="I106" i="63"/>
  <c r="I105" i="63" s="1"/>
  <c r="H31" i="65" s="1"/>
  <c r="H106" i="63"/>
  <c r="H105" i="63" s="1"/>
  <c r="G31" i="65" s="1"/>
  <c r="G106" i="63"/>
  <c r="G105" i="63" s="1"/>
  <c r="F31" i="65" s="1"/>
  <c r="F106" i="63"/>
  <c r="F105" i="63" s="1"/>
  <c r="E31" i="65" s="1"/>
  <c r="E105" i="63"/>
  <c r="D31" i="65" s="1"/>
  <c r="E106" i="63"/>
  <c r="I30" i="65"/>
  <c r="D26" i="67" s="1"/>
  <c r="H30" i="65"/>
  <c r="G101" i="63"/>
  <c r="F30" i="65" s="1"/>
  <c r="F101" i="63"/>
  <c r="E30" i="65" s="1"/>
  <c r="F102" i="63"/>
  <c r="E102" i="63"/>
  <c r="E101" i="63" s="1"/>
  <c r="D30" i="65" s="1"/>
  <c r="I97" i="63"/>
  <c r="G97" i="63"/>
  <c r="F29" i="65" s="1"/>
  <c r="H97" i="63"/>
  <c r="G29" i="65" s="1"/>
  <c r="J94" i="63"/>
  <c r="J93" i="63" s="1"/>
  <c r="I94" i="63"/>
  <c r="I93" i="63" s="1"/>
  <c r="H28" i="65" s="1"/>
  <c r="H94" i="63"/>
  <c r="H93" i="63" s="1"/>
  <c r="G28" i="65" s="1"/>
  <c r="G94" i="63"/>
  <c r="G93" i="63" s="1"/>
  <c r="F28" i="65" s="1"/>
  <c r="J82" i="63"/>
  <c r="J81" i="63" s="1"/>
  <c r="I82" i="63"/>
  <c r="I81" i="63" s="1"/>
  <c r="H25" i="65" s="1"/>
  <c r="H82" i="63"/>
  <c r="H81" i="63" s="1"/>
  <c r="G25" i="65" s="1"/>
  <c r="G82" i="63"/>
  <c r="G81" i="63" s="1"/>
  <c r="F25" i="65" s="1"/>
  <c r="J77" i="63"/>
  <c r="I77" i="63"/>
  <c r="H24" i="65" s="1"/>
  <c r="H77" i="63"/>
  <c r="G24" i="65" s="1"/>
  <c r="G77" i="63"/>
  <c r="F24" i="65" s="1"/>
  <c r="G73" i="63"/>
  <c r="F23" i="65" s="1"/>
  <c r="J70" i="63"/>
  <c r="J69" i="63" s="1"/>
  <c r="I70" i="63"/>
  <c r="I69" i="63" s="1"/>
  <c r="H22" i="65" s="1"/>
  <c r="H70" i="63"/>
  <c r="H69" i="63" s="1"/>
  <c r="G22" i="65" s="1"/>
  <c r="G70" i="63"/>
  <c r="G69" i="63" s="1"/>
  <c r="F22" i="65" s="1"/>
  <c r="I21" i="65"/>
  <c r="G21" i="65"/>
  <c r="J56" i="63"/>
  <c r="I19" i="65" s="1"/>
  <c r="D17" i="67" s="1"/>
  <c r="I56" i="63"/>
  <c r="H19" i="65" s="1"/>
  <c r="H56" i="63"/>
  <c r="G19" i="65" s="1"/>
  <c r="G56" i="63"/>
  <c r="F19" i="65" s="1"/>
  <c r="J53" i="63"/>
  <c r="J52" i="63" s="1"/>
  <c r="I18" i="65" s="1"/>
  <c r="D16" i="67" s="1"/>
  <c r="I53" i="63"/>
  <c r="I52" i="63" s="1"/>
  <c r="H18" i="65" s="1"/>
  <c r="H53" i="63"/>
  <c r="H52" i="63" s="1"/>
  <c r="G18" i="65" s="1"/>
  <c r="G53" i="63"/>
  <c r="I40" i="63"/>
  <c r="H15" i="65" s="1"/>
  <c r="H40" i="63"/>
  <c r="G15" i="65" s="1"/>
  <c r="F40" i="63"/>
  <c r="E15" i="65" s="1"/>
  <c r="E40" i="63"/>
  <c r="D15" i="65" s="1"/>
  <c r="J36" i="63"/>
  <c r="I14" i="65" s="1"/>
  <c r="D14" i="67" s="1"/>
  <c r="I36" i="63"/>
  <c r="H14" i="65" s="1"/>
  <c r="H36" i="63"/>
  <c r="G14" i="65" s="1"/>
  <c r="G36" i="63"/>
  <c r="F14" i="65" s="1"/>
  <c r="J32" i="63"/>
  <c r="I32" i="63"/>
  <c r="H13" i="65" s="1"/>
  <c r="H32" i="63"/>
  <c r="G13" i="65" s="1"/>
  <c r="G32" i="63"/>
  <c r="F13" i="65" s="1"/>
  <c r="J25" i="63"/>
  <c r="J24" i="63" s="1"/>
  <c r="I11" i="65" s="1"/>
  <c r="D12" i="67" s="1"/>
  <c r="I25" i="63"/>
  <c r="I24" i="63" s="1"/>
  <c r="H11" i="65" s="1"/>
  <c r="H25" i="63"/>
  <c r="H24" i="63" s="1"/>
  <c r="G11" i="65" s="1"/>
  <c r="G25" i="63"/>
  <c r="G24" i="63" s="1"/>
  <c r="F11" i="65" s="1"/>
  <c r="J20" i="63"/>
  <c r="I20" i="63"/>
  <c r="H10" i="65" s="1"/>
  <c r="H20" i="63"/>
  <c r="G10" i="65" s="1"/>
  <c r="G20" i="63"/>
  <c r="F10" i="65" s="1"/>
  <c r="F20" i="63"/>
  <c r="E10" i="65" s="1"/>
  <c r="E20" i="63"/>
  <c r="D10" i="65" s="1"/>
  <c r="I12" i="63"/>
  <c r="H7" i="65" s="1"/>
  <c r="H12" i="63"/>
  <c r="ER22" i="68" l="1"/>
  <c r="ER13" i="68"/>
  <c r="ER16" i="68"/>
  <c r="ER24" i="68"/>
  <c r="E146" i="69" s="1"/>
  <c r="L34" i="65"/>
  <c r="F27" i="68" s="1"/>
  <c r="D31" i="67"/>
  <c r="I22" i="65"/>
  <c r="K69" i="63"/>
  <c r="J22" i="65" s="1"/>
  <c r="M22" i="65" s="1"/>
  <c r="G16" i="68" s="1"/>
  <c r="I13" i="65"/>
  <c r="K32" i="63"/>
  <c r="J13" i="65" s="1"/>
  <c r="M13" i="65" s="1"/>
  <c r="G10" i="68" s="1"/>
  <c r="I24" i="65"/>
  <c r="K77" i="63"/>
  <c r="J24" i="65" s="1"/>
  <c r="M24" i="65" s="1"/>
  <c r="G18" i="68" s="1"/>
  <c r="I10" i="65"/>
  <c r="K20" i="63"/>
  <c r="J10" i="65" s="1"/>
  <c r="M10" i="65" s="1"/>
  <c r="I28" i="65"/>
  <c r="K93" i="63"/>
  <c r="J28" i="65" s="1"/>
  <c r="M28" i="65" s="1"/>
  <c r="G21" i="68" s="1"/>
  <c r="D24" i="67" s="1"/>
  <c r="I31" i="65"/>
  <c r="K105" i="63"/>
  <c r="J31" i="65" s="1"/>
  <c r="M31" i="65" s="1"/>
  <c r="G24" i="68" s="1"/>
  <c r="D30" i="67"/>
  <c r="I25" i="65"/>
  <c r="K81" i="63"/>
  <c r="J25" i="65" s="1"/>
  <c r="M25" i="65" s="1"/>
  <c r="G19" i="68" s="1"/>
  <c r="H29" i="65"/>
  <c r="I29" i="65" s="1"/>
  <c r="J97" i="63"/>
  <c r="K97" i="63" s="1"/>
  <c r="G23" i="65"/>
  <c r="Y28" i="68"/>
  <c r="Z28" i="68" s="1"/>
  <c r="W28" i="68"/>
  <c r="X28" i="68" s="1"/>
  <c r="U28" i="68"/>
  <c r="V28" i="68" s="1"/>
  <c r="Y29" i="68"/>
  <c r="Z29" i="68" s="1"/>
  <c r="W29" i="68"/>
  <c r="X29" i="68" s="1"/>
  <c r="U29" i="68"/>
  <c r="V29" i="68" s="1"/>
  <c r="C32" i="67"/>
  <c r="C31" i="67"/>
  <c r="GH50" i="65"/>
  <c r="IC12" i="65" s="1"/>
  <c r="EB12" i="65"/>
  <c r="DF50" i="65" s="1"/>
  <c r="GG50" i="65"/>
  <c r="IB12" i="65" s="1"/>
  <c r="EA12" i="65"/>
  <c r="DE50" i="65" s="1"/>
  <c r="D75" i="69"/>
  <c r="GI50" i="65"/>
  <c r="ID12" i="65" s="1"/>
  <c r="IH12" i="65" s="1"/>
  <c r="EC12" i="65"/>
  <c r="DG50" i="65" s="1"/>
  <c r="E144" i="69"/>
  <c r="DR28" i="68"/>
  <c r="DV28" i="68" s="1"/>
  <c r="F150" i="69" s="1"/>
  <c r="DR19" i="68"/>
  <c r="DV19" i="68" s="1"/>
  <c r="F141" i="69" s="1"/>
  <c r="DH64" i="65"/>
  <c r="CY20" i="68"/>
  <c r="DS20" i="68" s="1"/>
  <c r="DH66" i="65"/>
  <c r="CY21" i="68"/>
  <c r="DS21" i="68" s="1"/>
  <c r="DH70" i="65"/>
  <c r="CY25" i="68"/>
  <c r="DS25" i="68" s="1"/>
  <c r="DH71" i="65"/>
  <c r="CY26" i="68"/>
  <c r="DS26" i="68" s="1"/>
  <c r="DH75" i="65"/>
  <c r="CY29" i="68"/>
  <c r="DS29" i="68" s="1"/>
  <c r="DH61" i="65"/>
  <c r="CY17" i="68"/>
  <c r="DS17" i="68" s="1"/>
  <c r="DR22" i="68"/>
  <c r="DV22" i="68" s="1"/>
  <c r="F144" i="69" s="1"/>
  <c r="DR24" i="68"/>
  <c r="DV24" i="68" s="1"/>
  <c r="F146" i="69" s="1"/>
  <c r="DH62" i="65"/>
  <c r="CY18" i="68"/>
  <c r="DS18" i="68" s="1"/>
  <c r="DH68" i="65"/>
  <c r="CY23" i="68"/>
  <c r="DS23" i="68" s="1"/>
  <c r="DR16" i="68"/>
  <c r="DV16" i="68" s="1"/>
  <c r="F138" i="69" s="1"/>
  <c r="DR15" i="68"/>
  <c r="DV15" i="68" s="1"/>
  <c r="F137" i="69" s="1"/>
  <c r="DR10" i="68"/>
  <c r="DV10" i="68" s="1"/>
  <c r="F132" i="69" s="1"/>
  <c r="DR13" i="68"/>
  <c r="DV13" i="68" s="1"/>
  <c r="F135" i="69" s="1"/>
  <c r="EC5" i="68"/>
  <c r="ER5" i="68" s="1"/>
  <c r="IG5" i="65"/>
  <c r="BY5" i="68" s="1"/>
  <c r="BV5" i="68" s="1"/>
  <c r="DR5" i="68"/>
  <c r="DV5" i="68" s="1"/>
  <c r="F127" i="69" s="1"/>
  <c r="E137" i="69"/>
  <c r="FQ26" i="65"/>
  <c r="AD20" i="68" s="1"/>
  <c r="IG13" i="65"/>
  <c r="BY10" i="68" s="1"/>
  <c r="BV10" i="68" s="1"/>
  <c r="FQ24" i="65"/>
  <c r="AD18" i="68" s="1"/>
  <c r="FQ28" i="65"/>
  <c r="AD21" i="68" s="1"/>
  <c r="FQ34" i="65"/>
  <c r="AD27" i="68" s="1"/>
  <c r="FQ33" i="65"/>
  <c r="AD26" i="68" s="1"/>
  <c r="FQ23" i="65"/>
  <c r="AD17" i="68" s="1"/>
  <c r="FQ32" i="65"/>
  <c r="AD25" i="68" s="1"/>
  <c r="IG21" i="65"/>
  <c r="BY15" i="68" s="1"/>
  <c r="BV15" i="68" s="1"/>
  <c r="IG31" i="65"/>
  <c r="BY24" i="68" s="1"/>
  <c r="BV24" i="68" s="1"/>
  <c r="BL22" i="68"/>
  <c r="IG29" i="65"/>
  <c r="BY22" i="68" s="1"/>
  <c r="BV22" i="68" s="1"/>
  <c r="EC19" i="68"/>
  <c r="IG22" i="65"/>
  <c r="IG18" i="65"/>
  <c r="BL15" i="68"/>
  <c r="BT23" i="68"/>
  <c r="HO26" i="65"/>
  <c r="DZ20" i="68" s="1"/>
  <c r="FP12" i="65"/>
  <c r="HO32" i="65"/>
  <c r="DZ25" i="68" s="1"/>
  <c r="HO24" i="65"/>
  <c r="DZ18" i="68" s="1"/>
  <c r="HO17" i="65"/>
  <c r="HO33" i="65"/>
  <c r="DZ26" i="68" s="1"/>
  <c r="HO30" i="65"/>
  <c r="DZ23" i="68" s="1"/>
  <c r="FP33" i="65"/>
  <c r="AC26" i="68" s="1"/>
  <c r="Q72" i="69" s="1"/>
  <c r="HO23" i="65"/>
  <c r="DZ17" i="68" s="1"/>
  <c r="HO28" i="65"/>
  <c r="DZ21" i="68" s="1"/>
  <c r="HO34" i="65"/>
  <c r="DZ27" i="68" s="1"/>
  <c r="HW12" i="65"/>
  <c r="FP30" i="65"/>
  <c r="AC23" i="68" s="1"/>
  <c r="Q68" i="69" s="1"/>
  <c r="FP24" i="65"/>
  <c r="AC18" i="68" s="1"/>
  <c r="Q69" i="69" s="1"/>
  <c r="GG71" i="65"/>
  <c r="IB33" i="65" s="1"/>
  <c r="EM26" i="68" s="1"/>
  <c r="GH70" i="65"/>
  <c r="IC32" i="65" s="1"/>
  <c r="EN25" i="68" s="1"/>
  <c r="GG62" i="65"/>
  <c r="IB24" i="65" s="1"/>
  <c r="EM18" i="68" s="1"/>
  <c r="GG72" i="65"/>
  <c r="IB34" i="65" s="1"/>
  <c r="EM27" i="68" s="1"/>
  <c r="DE55" i="65"/>
  <c r="GG55" i="65"/>
  <c r="IB17" i="65" s="1"/>
  <c r="GI62" i="65"/>
  <c r="ID24" i="65" s="1"/>
  <c r="DG55" i="65"/>
  <c r="GI55" i="65"/>
  <c r="ID17" i="65" s="1"/>
  <c r="IH17" i="65" s="1"/>
  <c r="GG64" i="65"/>
  <c r="IB26" i="65" s="1"/>
  <c r="EM20" i="68" s="1"/>
  <c r="GJ57" i="65"/>
  <c r="IE19" i="65" s="1"/>
  <c r="EP14" i="68" s="1"/>
  <c r="GJ47" i="65"/>
  <c r="IE9" i="65" s="1"/>
  <c r="EP8" i="68" s="1"/>
  <c r="GH75" i="65"/>
  <c r="IC37" i="65" s="1"/>
  <c r="EN29" i="68" s="1"/>
  <c r="GI64" i="65"/>
  <c r="ID26" i="65" s="1"/>
  <c r="FP26" i="65"/>
  <c r="AC20" i="68" s="1"/>
  <c r="Q87" i="69" s="1"/>
  <c r="FP32" i="65"/>
  <c r="AC25" i="68" s="1"/>
  <c r="Q84" i="69" s="1"/>
  <c r="GH72" i="65"/>
  <c r="IC34" i="65" s="1"/>
  <c r="EN27" i="68" s="1"/>
  <c r="GG75" i="65"/>
  <c r="IB37" i="65" s="1"/>
  <c r="EM29" i="68" s="1"/>
  <c r="GI66" i="65"/>
  <c r="ID28" i="65" s="1"/>
  <c r="GI72" i="65"/>
  <c r="ID34" i="65" s="1"/>
  <c r="GH68" i="65"/>
  <c r="IC30" i="65" s="1"/>
  <c r="EN23" i="68" s="1"/>
  <c r="GI71" i="65"/>
  <c r="ID33" i="65" s="1"/>
  <c r="DF55" i="65"/>
  <c r="GH55" i="65"/>
  <c r="IC17" i="65" s="1"/>
  <c r="GG66" i="65"/>
  <c r="IB28" i="65" s="1"/>
  <c r="EM21" i="68" s="1"/>
  <c r="GI61" i="65"/>
  <c r="ID23" i="65" s="1"/>
  <c r="GJ52" i="65"/>
  <c r="IE14" i="65" s="1"/>
  <c r="EP11" i="68" s="1"/>
  <c r="GJ44" i="65"/>
  <c r="IE6" i="65" s="1"/>
  <c r="EP6" i="68" s="1"/>
  <c r="GG61" i="65"/>
  <c r="IB23" i="65" s="1"/>
  <c r="EM17" i="68" s="1"/>
  <c r="GG68" i="65"/>
  <c r="IB30" i="65" s="1"/>
  <c r="EM23" i="68" s="1"/>
  <c r="GH66" i="65"/>
  <c r="IC28" i="65" s="1"/>
  <c r="EN21" i="68" s="1"/>
  <c r="FP28" i="65"/>
  <c r="AC21" i="68" s="1"/>
  <c r="Q76" i="69" s="1"/>
  <c r="GH61" i="65"/>
  <c r="IC23" i="65" s="1"/>
  <c r="EN17" i="68" s="1"/>
  <c r="GG70" i="65"/>
  <c r="IB32" i="65" s="1"/>
  <c r="EM25" i="68" s="1"/>
  <c r="GI70" i="65"/>
  <c r="ID32" i="65" s="1"/>
  <c r="GH71" i="65"/>
  <c r="IC33" i="65" s="1"/>
  <c r="EN26" i="68" s="1"/>
  <c r="GI75" i="65"/>
  <c r="ID37" i="65" s="1"/>
  <c r="GI68" i="65"/>
  <c r="ID30" i="65" s="1"/>
  <c r="GH64" i="65"/>
  <c r="IC26" i="65" s="1"/>
  <c r="EN20" i="68" s="1"/>
  <c r="GJ45" i="65"/>
  <c r="IE7" i="65" s="1"/>
  <c r="EP7" i="68" s="1"/>
  <c r="GJ53" i="65"/>
  <c r="IE15" i="65" s="1"/>
  <c r="EP12" i="68" s="1"/>
  <c r="FP17" i="65"/>
  <c r="GH62" i="65"/>
  <c r="IC24" i="65" s="1"/>
  <c r="EN18" i="68" s="1"/>
  <c r="GJ49" i="65"/>
  <c r="IE11" i="65" s="1"/>
  <c r="EP9" i="68" s="1"/>
  <c r="FP23" i="65"/>
  <c r="AC17" i="68" s="1"/>
  <c r="Q81" i="69" s="1"/>
  <c r="FP34" i="65"/>
  <c r="AC27" i="68" s="1"/>
  <c r="Q88" i="69" s="1"/>
  <c r="DJ37" i="65"/>
  <c r="BN29" i="68" s="1"/>
  <c r="D120" i="69" s="1"/>
  <c r="DP75" i="65"/>
  <c r="DX75" i="65"/>
  <c r="DT75" i="65"/>
  <c r="DV75" i="65"/>
  <c r="DR75" i="65"/>
  <c r="GV75" i="65"/>
  <c r="FV37" i="65"/>
  <c r="DV74" i="65"/>
  <c r="GD37" i="65"/>
  <c r="HD75" i="65"/>
  <c r="DZ75" i="65"/>
  <c r="FJ35" i="65"/>
  <c r="GF35" i="65"/>
  <c r="DX73" i="65"/>
  <c r="FB35" i="65"/>
  <c r="FX35" i="65"/>
  <c r="FB36" i="65"/>
  <c r="DZ74" i="65"/>
  <c r="DT74" i="65"/>
  <c r="FX36" i="65"/>
  <c r="GB35" i="65"/>
  <c r="DT73" i="65"/>
  <c r="DP73" i="65"/>
  <c r="DX74" i="65"/>
  <c r="FZ37" i="65"/>
  <c r="GZ75" i="65"/>
  <c r="DP74" i="65"/>
  <c r="CO28" i="68"/>
  <c r="DI28" i="68" s="1"/>
  <c r="DY45" i="65"/>
  <c r="FI7" i="65" s="1"/>
  <c r="DJ36" i="65"/>
  <c r="CT73" i="65"/>
  <c r="CM53" i="65"/>
  <c r="EA15" i="65" s="1"/>
  <c r="EA53" i="65"/>
  <c r="FK15" i="65" s="1"/>
  <c r="CO47" i="65"/>
  <c r="EC9" i="65" s="1"/>
  <c r="EC47" i="65"/>
  <c r="FM9" i="65" s="1"/>
  <c r="FQ9" i="65" s="1"/>
  <c r="AD8" i="68" s="1"/>
  <c r="CM47" i="65"/>
  <c r="EA9" i="65" s="1"/>
  <c r="EA47" i="65"/>
  <c r="FK9" i="65" s="1"/>
  <c r="CN45" i="65"/>
  <c r="EB7" i="65" s="1"/>
  <c r="EB45" i="65"/>
  <c r="FL7" i="65" s="1"/>
  <c r="CN47" i="65"/>
  <c r="EB9" i="65" s="1"/>
  <c r="EB47" i="65"/>
  <c r="FL9" i="65" s="1"/>
  <c r="CN49" i="65"/>
  <c r="EB11" i="65" s="1"/>
  <c r="EB49" i="65"/>
  <c r="FL11" i="65" s="1"/>
  <c r="CS28" i="68"/>
  <c r="DM28" i="68" s="1"/>
  <c r="CO45" i="65"/>
  <c r="EC7" i="65" s="1"/>
  <c r="EC45" i="65"/>
  <c r="FM7" i="65" s="1"/>
  <c r="CO57" i="65"/>
  <c r="EC19" i="65" s="1"/>
  <c r="EC57" i="65"/>
  <c r="FM19" i="65" s="1"/>
  <c r="CM49" i="65"/>
  <c r="EA11" i="65" s="1"/>
  <c r="EA49" i="65"/>
  <c r="FK11" i="65" s="1"/>
  <c r="CM52" i="65"/>
  <c r="EA14" i="65" s="1"/>
  <c r="EA52" i="65"/>
  <c r="FK14" i="65" s="1"/>
  <c r="CM45" i="65"/>
  <c r="EA7" i="65" s="1"/>
  <c r="EA45" i="65"/>
  <c r="FK7" i="65" s="1"/>
  <c r="CN57" i="65"/>
  <c r="EB19" i="65" s="1"/>
  <c r="EB57" i="65"/>
  <c r="FL19" i="65" s="1"/>
  <c r="CO49" i="65"/>
  <c r="EC11" i="65" s="1"/>
  <c r="EC49" i="65"/>
  <c r="FM11" i="65" s="1"/>
  <c r="CM44" i="65"/>
  <c r="EA6" i="65" s="1"/>
  <c r="EA44" i="65"/>
  <c r="FK6" i="65" s="1"/>
  <c r="CO53" i="65"/>
  <c r="EC15" i="65" s="1"/>
  <c r="EC53" i="65"/>
  <c r="FM15" i="65" s="1"/>
  <c r="CM57" i="65"/>
  <c r="EA19" i="65" s="1"/>
  <c r="EA57" i="65"/>
  <c r="FK19" i="65" s="1"/>
  <c r="CN44" i="65"/>
  <c r="EB6" i="65" s="1"/>
  <c r="EB44" i="65"/>
  <c r="FL6" i="65" s="1"/>
  <c r="CO52" i="65"/>
  <c r="EC14" i="65" s="1"/>
  <c r="EC52" i="65"/>
  <c r="FM14" i="65" s="1"/>
  <c r="FQ14" i="65" s="1"/>
  <c r="AD11" i="68" s="1"/>
  <c r="CO44" i="65"/>
  <c r="EC6" i="65" s="1"/>
  <c r="EC44" i="65"/>
  <c r="FM6" i="65" s="1"/>
  <c r="CN53" i="65"/>
  <c r="EB15" i="65" s="1"/>
  <c r="EB53" i="65"/>
  <c r="FL15" i="65" s="1"/>
  <c r="CN52" i="65"/>
  <c r="EB14" i="65" s="1"/>
  <c r="EB52" i="65"/>
  <c r="FL14" i="65" s="1"/>
  <c r="DJ35" i="65"/>
  <c r="BN28" i="68" s="1"/>
  <c r="D119" i="69" s="1"/>
  <c r="CQ28" i="68"/>
  <c r="DK28" i="68" s="1"/>
  <c r="CZ73" i="65"/>
  <c r="CM28" i="68"/>
  <c r="DG28" i="68" s="1"/>
  <c r="CV73" i="65"/>
  <c r="CU28" i="68"/>
  <c r="DO28" i="68" s="1"/>
  <c r="DD73" i="65"/>
  <c r="CT23" i="68"/>
  <c r="DN23" i="68" s="1"/>
  <c r="CI28" i="68"/>
  <c r="DC28" i="68" s="1"/>
  <c r="CR73" i="65"/>
  <c r="CB45" i="65"/>
  <c r="D34" i="66"/>
  <c r="GF45" i="65"/>
  <c r="CI45" i="65"/>
  <c r="DW7" i="65" s="1"/>
  <c r="R30" i="68"/>
  <c r="L30" i="65"/>
  <c r="L33" i="65"/>
  <c r="F26" i="68" s="1"/>
  <c r="S72" i="69" s="1"/>
  <c r="FT45" i="65"/>
  <c r="L11" i="65"/>
  <c r="L14" i="65"/>
  <c r="L18" i="65"/>
  <c r="I15" i="65"/>
  <c r="D20" i="67"/>
  <c r="L23" i="65"/>
  <c r="L19" i="65"/>
  <c r="F14" i="68" s="1"/>
  <c r="S67" i="69" s="1"/>
  <c r="G30" i="65"/>
  <c r="D35" i="66"/>
  <c r="D37" i="66"/>
  <c r="DX45" i="65"/>
  <c r="FH7" i="65" s="1"/>
  <c r="CE45" i="65"/>
  <c r="DS7" i="65" s="1"/>
  <c r="F25" i="68"/>
  <c r="S84" i="69" s="1"/>
  <c r="D32" i="66"/>
  <c r="J40" i="63"/>
  <c r="K40" i="63" s="1"/>
  <c r="DU45" i="65"/>
  <c r="FE7" i="65" s="1"/>
  <c r="G12" i="63"/>
  <c r="F7" i="65" s="1"/>
  <c r="G7" i="65"/>
  <c r="D18" i="67"/>
  <c r="GE68" i="65"/>
  <c r="HZ30" i="65" s="1"/>
  <c r="DT45" i="65"/>
  <c r="FD7" i="65" s="1"/>
  <c r="CA45" i="65"/>
  <c r="DO7" i="65" s="1"/>
  <c r="FT49" i="65"/>
  <c r="CX55" i="65"/>
  <c r="FZ55" i="65"/>
  <c r="HU17" i="65" s="1"/>
  <c r="DP49" i="65"/>
  <c r="EZ11" i="65" s="1"/>
  <c r="CB49" i="65"/>
  <c r="DP11" i="65" s="1"/>
  <c r="CT55" i="65"/>
  <c r="FV55" i="65"/>
  <c r="HQ17" i="65" s="1"/>
  <c r="CJ44" i="65"/>
  <c r="DX6" i="65" s="1"/>
  <c r="DX44" i="65"/>
  <c r="FH6" i="65" s="1"/>
  <c r="GE62" i="65"/>
  <c r="HZ24" i="65" s="1"/>
  <c r="EK18" i="68" s="1"/>
  <c r="DO52" i="65"/>
  <c r="EY14" i="65" s="1"/>
  <c r="CA52" i="65"/>
  <c r="DO14" i="65" s="1"/>
  <c r="DS47" i="65"/>
  <c r="FC9" i="65" s="1"/>
  <c r="CE47" i="65"/>
  <c r="DS9" i="65" s="1"/>
  <c r="FY75" i="65"/>
  <c r="HT37" i="65" s="1"/>
  <c r="EE29" i="68" s="1"/>
  <c r="FW70" i="65"/>
  <c r="FT53" i="65"/>
  <c r="GB49" i="65"/>
  <c r="HW11" i="65" s="1"/>
  <c r="EH9" i="68" s="1"/>
  <c r="DO57" i="65"/>
  <c r="EY19" i="65" s="1"/>
  <c r="CA57" i="65"/>
  <c r="DO19" i="65" s="1"/>
  <c r="DB50" i="65"/>
  <c r="GD50" i="65"/>
  <c r="HY12" i="65" s="1"/>
  <c r="CI21" i="68"/>
  <c r="DC21" i="68" s="1"/>
  <c r="CR66" i="65"/>
  <c r="CK52" i="65"/>
  <c r="DY14" i="65" s="1"/>
  <c r="DY52" i="65"/>
  <c r="FI14" i="65" s="1"/>
  <c r="CG53" i="65"/>
  <c r="DU15" i="65" s="1"/>
  <c r="DU53" i="65"/>
  <c r="FE15" i="65" s="1"/>
  <c r="CF49" i="65"/>
  <c r="DT11" i="65" s="1"/>
  <c r="DT49" i="65"/>
  <c r="FD11" i="65" s="1"/>
  <c r="CZ70" i="65"/>
  <c r="CQ25" i="68"/>
  <c r="DK25" i="68" s="1"/>
  <c r="FY72" i="65"/>
  <c r="HT34" i="65" s="1"/>
  <c r="EE27" i="68" s="1"/>
  <c r="GN62" i="65"/>
  <c r="GO62" i="65" s="1"/>
  <c r="IA24" i="65"/>
  <c r="EL18" i="68" s="1"/>
  <c r="BK18" i="68"/>
  <c r="DY53" i="65"/>
  <c r="FI15" i="65" s="1"/>
  <c r="CK53" i="65"/>
  <c r="DY15" i="65" s="1"/>
  <c r="GE66" i="65"/>
  <c r="HZ28" i="65" s="1"/>
  <c r="EK21" i="68" s="1"/>
  <c r="GN72" i="65"/>
  <c r="GO72" i="65" s="1"/>
  <c r="BK27" i="68"/>
  <c r="IA34" i="65"/>
  <c r="EL27" i="68" s="1"/>
  <c r="GC71" i="65"/>
  <c r="HX33" i="65" s="1"/>
  <c r="EI26" i="68" s="1"/>
  <c r="FY66" i="65"/>
  <c r="HT28" i="65" s="1"/>
  <c r="EE21" i="68" s="1"/>
  <c r="DC55" i="65"/>
  <c r="GE55" i="65"/>
  <c r="HZ17" i="65" s="1"/>
  <c r="DC50" i="65"/>
  <c r="GE50" i="65"/>
  <c r="HZ12" i="65" s="1"/>
  <c r="GN68" i="65"/>
  <c r="GO68" i="65" s="1"/>
  <c r="IA30" i="65"/>
  <c r="EL23" i="68" s="1"/>
  <c r="BK23" i="68"/>
  <c r="CU21" i="68"/>
  <c r="DO21" i="68" s="1"/>
  <c r="DD66" i="65"/>
  <c r="FW75" i="65"/>
  <c r="CB44" i="65"/>
  <c r="DP6" i="65" s="1"/>
  <c r="DP44" i="65"/>
  <c r="EZ6" i="65" s="1"/>
  <c r="FV61" i="65"/>
  <c r="HQ23" i="65" s="1"/>
  <c r="EB17" i="68" s="1"/>
  <c r="FZ61" i="65"/>
  <c r="HU23" i="65" s="1"/>
  <c r="EF17" i="68" s="1"/>
  <c r="DX52" i="65"/>
  <c r="FH14" i="65" s="1"/>
  <c r="CJ52" i="65"/>
  <c r="DX14" i="65" s="1"/>
  <c r="CU18" i="68"/>
  <c r="DO18" i="68" s="1"/>
  <c r="DD62" i="65"/>
  <c r="CU27" i="68"/>
  <c r="DO27" i="68" s="1"/>
  <c r="DD72" i="65"/>
  <c r="GA70" i="65"/>
  <c r="HV32" i="65" s="1"/>
  <c r="EG25" i="68" s="1"/>
  <c r="FV70" i="65"/>
  <c r="HQ32" i="65" s="1"/>
  <c r="EB25" i="68" s="1"/>
  <c r="DW44" i="65"/>
  <c r="FG6" i="65" s="1"/>
  <c r="CI44" i="65"/>
  <c r="DW6" i="65" s="1"/>
  <c r="FT52" i="65"/>
  <c r="GN71" i="65"/>
  <c r="GO71" i="65" s="1"/>
  <c r="BK26" i="68"/>
  <c r="IA33" i="65"/>
  <c r="EL26" i="68" s="1"/>
  <c r="GA75" i="65"/>
  <c r="HV37" i="65" s="1"/>
  <c r="EG29" i="68" s="1"/>
  <c r="GC55" i="65"/>
  <c r="HX17" i="65" s="1"/>
  <c r="DA55" i="65"/>
  <c r="CZ71" i="65"/>
  <c r="CQ26" i="68"/>
  <c r="DK26" i="68" s="1"/>
  <c r="FW72" i="65"/>
  <c r="FW68" i="65"/>
  <c r="CU55" i="65"/>
  <c r="FW55" i="65"/>
  <c r="CQ18" i="68"/>
  <c r="DK18" i="68" s="1"/>
  <c r="CZ62" i="65"/>
  <c r="DS53" i="65"/>
  <c r="FC15" i="65" s="1"/>
  <c r="CE53" i="65"/>
  <c r="DS15" i="65" s="1"/>
  <c r="DU49" i="65"/>
  <c r="FE11" i="65" s="1"/>
  <c r="CG49" i="65"/>
  <c r="DU11" i="65" s="1"/>
  <c r="FU66" i="65"/>
  <c r="DU57" i="65"/>
  <c r="FE19" i="65" s="1"/>
  <c r="CG57" i="65"/>
  <c r="DU19" i="65" s="1"/>
  <c r="CM27" i="68"/>
  <c r="DG27" i="68" s="1"/>
  <c r="CV72" i="65"/>
  <c r="FY71" i="65"/>
  <c r="HT33" i="65" s="1"/>
  <c r="EE26" i="68" s="1"/>
  <c r="FV62" i="65"/>
  <c r="HQ24" i="65" s="1"/>
  <c r="EB18" i="68" s="1"/>
  <c r="FZ75" i="65"/>
  <c r="FU70" i="65"/>
  <c r="DO44" i="65"/>
  <c r="EY6" i="65" s="1"/>
  <c r="CA44" i="65"/>
  <c r="DO6" i="65" s="1"/>
  <c r="GB47" i="65"/>
  <c r="HW9" i="65" s="1"/>
  <c r="EH8" i="68" s="1"/>
  <c r="CR61" i="65"/>
  <c r="CI17" i="68"/>
  <c r="DC17" i="68" s="1"/>
  <c r="CE49" i="65"/>
  <c r="DS11" i="65" s="1"/>
  <c r="DS49" i="65"/>
  <c r="FC11" i="65" s="1"/>
  <c r="FW71" i="65"/>
  <c r="GE75" i="65"/>
  <c r="HZ37" i="65" s="1"/>
  <c r="EK29" i="68" s="1"/>
  <c r="CQ17" i="68"/>
  <c r="DK17" i="68" s="1"/>
  <c r="CZ61" i="65"/>
  <c r="GB44" i="65"/>
  <c r="HW6" i="65" s="1"/>
  <c r="EH6" i="68" s="1"/>
  <c r="CU26" i="68"/>
  <c r="DO26" i="68" s="1"/>
  <c r="DD71" i="65"/>
  <c r="FY68" i="65"/>
  <c r="HT30" i="65" s="1"/>
  <c r="EE23" i="68" s="1"/>
  <c r="GF49" i="65"/>
  <c r="GA68" i="65"/>
  <c r="HV30" i="65" s="1"/>
  <c r="EG23" i="68" s="1"/>
  <c r="FU61" i="65"/>
  <c r="DU52" i="65"/>
  <c r="FE14" i="65" s="1"/>
  <c r="CG52" i="65"/>
  <c r="DU14" i="65" s="1"/>
  <c r="GF47" i="65"/>
  <c r="CY55" i="65"/>
  <c r="GA55" i="65"/>
  <c r="HV17" i="65" s="1"/>
  <c r="GN70" i="65"/>
  <c r="GO70" i="65" s="1"/>
  <c r="IA32" i="65"/>
  <c r="EL25" i="68" s="1"/>
  <c r="BK25" i="68"/>
  <c r="GB52" i="65"/>
  <c r="HW14" i="65" s="1"/>
  <c r="EH11" i="68" s="1"/>
  <c r="FV68" i="65"/>
  <c r="HQ30" i="65" s="1"/>
  <c r="EB23" i="68" s="1"/>
  <c r="CI25" i="68"/>
  <c r="DC25" i="68" s="1"/>
  <c r="CR70" i="65"/>
  <c r="FX49" i="65"/>
  <c r="HS11" i="65" s="1"/>
  <c r="ED9" i="68" s="1"/>
  <c r="DY57" i="65"/>
  <c r="FI19" i="65" s="1"/>
  <c r="CK57" i="65"/>
  <c r="DY19" i="65" s="1"/>
  <c r="CM25" i="68"/>
  <c r="DG25" i="68" s="1"/>
  <c r="CV70" i="65"/>
  <c r="CQ23" i="68"/>
  <c r="DK23" i="68" s="1"/>
  <c r="CZ68" i="65"/>
  <c r="GA72" i="65"/>
  <c r="HV34" i="65" s="1"/>
  <c r="EG27" i="68" s="1"/>
  <c r="GF57" i="65"/>
  <c r="GA61" i="65"/>
  <c r="HV23" i="65" s="1"/>
  <c r="EG17" i="68" s="1"/>
  <c r="GF53" i="65"/>
  <c r="FX57" i="65"/>
  <c r="HS19" i="65" s="1"/>
  <c r="ED14" i="68" s="1"/>
  <c r="DY47" i="65"/>
  <c r="FI9" i="65" s="1"/>
  <c r="CK47" i="65"/>
  <c r="DY9" i="65" s="1"/>
  <c r="GB57" i="65"/>
  <c r="HW19" i="65" s="1"/>
  <c r="EH14" i="68" s="1"/>
  <c r="GD62" i="65"/>
  <c r="HY24" i="65" s="1"/>
  <c r="EJ18" i="68" s="1"/>
  <c r="DQ45" i="65"/>
  <c r="FA7" i="65" s="1"/>
  <c r="CU29" i="68"/>
  <c r="DO29" i="68" s="1"/>
  <c r="DD75" i="65"/>
  <c r="FY62" i="65"/>
  <c r="HT24" i="65" s="1"/>
  <c r="EE18" i="68" s="1"/>
  <c r="FX44" i="65"/>
  <c r="HS6" i="65" s="1"/>
  <c r="ED6" i="68" s="1"/>
  <c r="DT52" i="65"/>
  <c r="FD14" i="65" s="1"/>
  <c r="CF52" i="65"/>
  <c r="DT14" i="65" s="1"/>
  <c r="CB53" i="65"/>
  <c r="DP15" i="65" s="1"/>
  <c r="DP53" i="65"/>
  <c r="EZ15" i="65" s="1"/>
  <c r="GC66" i="65"/>
  <c r="HX28" i="65" s="1"/>
  <c r="EI21" i="68" s="1"/>
  <c r="CM29" i="68"/>
  <c r="DG29" i="68" s="1"/>
  <c r="CV75" i="65"/>
  <c r="CU25" i="68"/>
  <c r="DO25" i="68" s="1"/>
  <c r="DD70" i="65"/>
  <c r="DX57" i="65"/>
  <c r="FH19" i="65" s="1"/>
  <c r="CJ57" i="65"/>
  <c r="DX19" i="65" s="1"/>
  <c r="CM21" i="68"/>
  <c r="DG21" i="68" s="1"/>
  <c r="CV66" i="65"/>
  <c r="CI18" i="68"/>
  <c r="DC18" i="68" s="1"/>
  <c r="CR62" i="65"/>
  <c r="GA71" i="65"/>
  <c r="HV33" i="65" s="1"/>
  <c r="EG26" i="68" s="1"/>
  <c r="CF57" i="65"/>
  <c r="DT19" i="65" s="1"/>
  <c r="DT57" i="65"/>
  <c r="FD19" i="65" s="1"/>
  <c r="GD61" i="65"/>
  <c r="HY23" i="65" s="1"/>
  <c r="EJ17" i="68" s="1"/>
  <c r="GD72" i="65"/>
  <c r="HY34" i="65" s="1"/>
  <c r="EJ27" i="68" s="1"/>
  <c r="CM18" i="68"/>
  <c r="DG18" i="68" s="1"/>
  <c r="CV62" i="65"/>
  <c r="GE61" i="65"/>
  <c r="HZ23" i="65" s="1"/>
  <c r="EK17" i="68" s="1"/>
  <c r="FT44" i="65"/>
  <c r="CI27" i="68"/>
  <c r="DC27" i="68" s="1"/>
  <c r="CR72" i="65"/>
  <c r="GC75" i="65"/>
  <c r="HX37" i="65" s="1"/>
  <c r="EI29" i="68" s="1"/>
  <c r="CM26" i="68"/>
  <c r="DG26" i="68" s="1"/>
  <c r="CV71" i="65"/>
  <c r="FT47" i="65"/>
  <c r="GF52" i="65"/>
  <c r="CC44" i="65"/>
  <c r="DQ6" i="65" s="1"/>
  <c r="DQ44" i="65"/>
  <c r="FA6" i="65" s="1"/>
  <c r="FU75" i="65"/>
  <c r="GE71" i="65"/>
  <c r="HZ33" i="65" s="1"/>
  <c r="EK26" i="68" s="1"/>
  <c r="FV72" i="65"/>
  <c r="HQ34" i="65" s="1"/>
  <c r="EB27" i="68" s="1"/>
  <c r="FX47" i="65"/>
  <c r="HS9" i="65" s="1"/>
  <c r="ED8" i="68" s="1"/>
  <c r="CI23" i="68"/>
  <c r="DC23" i="68" s="1"/>
  <c r="CR68" i="65"/>
  <c r="CB47" i="65"/>
  <c r="DP9" i="65" s="1"/>
  <c r="DP47" i="65"/>
  <c r="EZ9" i="65" s="1"/>
  <c r="GC70" i="65"/>
  <c r="HX32" i="65" s="1"/>
  <c r="EI25" i="68" s="1"/>
  <c r="FZ70" i="65"/>
  <c r="HU32" i="65" s="1"/>
  <c r="EF25" i="68" s="1"/>
  <c r="DT44" i="65"/>
  <c r="FD6" i="65" s="1"/>
  <c r="CF44" i="65"/>
  <c r="DT6" i="65" s="1"/>
  <c r="FX52" i="65"/>
  <c r="HS14" i="65" s="1"/>
  <c r="ED11" i="68" s="1"/>
  <c r="CC53" i="65"/>
  <c r="DQ15" i="65" s="1"/>
  <c r="DQ53" i="65"/>
  <c r="FA15" i="65" s="1"/>
  <c r="DY49" i="65"/>
  <c r="FI11" i="65" s="1"/>
  <c r="CK49" i="65"/>
  <c r="DY11" i="65" s="1"/>
  <c r="GE70" i="65"/>
  <c r="HZ32" i="65" s="1"/>
  <c r="EK25" i="68" s="1"/>
  <c r="GC68" i="65"/>
  <c r="HX30" i="65" s="1"/>
  <c r="EI23" i="68" s="1"/>
  <c r="FW66" i="65"/>
  <c r="CI57" i="65"/>
  <c r="DW19" i="65" s="1"/>
  <c r="DW57" i="65"/>
  <c r="FG19" i="65" s="1"/>
  <c r="DA50" i="65"/>
  <c r="GC50" i="65"/>
  <c r="GC72" i="65"/>
  <c r="HX34" i="65" s="1"/>
  <c r="EI27" i="68" s="1"/>
  <c r="FZ72" i="65"/>
  <c r="HU34" i="65" s="1"/>
  <c r="EF27" i="68" s="1"/>
  <c r="FU62" i="65"/>
  <c r="FV71" i="65"/>
  <c r="HQ33" i="65" s="1"/>
  <c r="EB26" i="68" s="1"/>
  <c r="DS57" i="65"/>
  <c r="FC19" i="65" s="1"/>
  <c r="CE57" i="65"/>
  <c r="DS19" i="65" s="1"/>
  <c r="FV66" i="65"/>
  <c r="HQ28" i="65" s="1"/>
  <c r="EB21" i="68" s="1"/>
  <c r="GC61" i="65"/>
  <c r="HX23" i="65" s="1"/>
  <c r="EI17" i="68" s="1"/>
  <c r="FZ71" i="65"/>
  <c r="HU33" i="65" s="1"/>
  <c r="EF26" i="68" s="1"/>
  <c r="CJ47" i="65"/>
  <c r="DX9" i="65" s="1"/>
  <c r="DX47" i="65"/>
  <c r="FH9" i="65" s="1"/>
  <c r="FT57" i="65"/>
  <c r="FX53" i="65"/>
  <c r="HS15" i="65" s="1"/>
  <c r="ED12" i="68" s="1"/>
  <c r="DX53" i="65"/>
  <c r="FH15" i="65" s="1"/>
  <c r="CJ53" i="65"/>
  <c r="DX15" i="65" s="1"/>
  <c r="FY61" i="65"/>
  <c r="HT23" i="65" s="1"/>
  <c r="EE17" i="68" s="1"/>
  <c r="CI47" i="65"/>
  <c r="DW9" i="65" s="1"/>
  <c r="DW47" i="65"/>
  <c r="FG9" i="65" s="1"/>
  <c r="DQ49" i="65"/>
  <c r="FA11" i="65" s="1"/>
  <c r="CC49" i="65"/>
  <c r="DQ11" i="65" s="1"/>
  <c r="GD70" i="65"/>
  <c r="HY32" i="65" s="1"/>
  <c r="EJ25" i="68" s="1"/>
  <c r="FZ68" i="65"/>
  <c r="HU30" i="65" s="1"/>
  <c r="EF23" i="68" s="1"/>
  <c r="FW61" i="65"/>
  <c r="DP52" i="65"/>
  <c r="EZ14" i="65" s="1"/>
  <c r="CB52" i="65"/>
  <c r="DP14" i="65" s="1"/>
  <c r="CG47" i="65"/>
  <c r="DU9" i="65" s="1"/>
  <c r="DU47" i="65"/>
  <c r="FE9" i="65" s="1"/>
  <c r="DQ47" i="65"/>
  <c r="FA9" i="65" s="1"/>
  <c r="CC47" i="65"/>
  <c r="DQ9" i="65" s="1"/>
  <c r="GN61" i="65"/>
  <c r="GO61" i="65" s="1"/>
  <c r="IA23" i="65"/>
  <c r="EL17" i="68" s="1"/>
  <c r="BK17" i="68"/>
  <c r="DU44" i="65"/>
  <c r="FE6" i="65" s="1"/>
  <c r="CG44" i="65"/>
  <c r="DU6" i="65" s="1"/>
  <c r="GC62" i="65"/>
  <c r="HX24" i="65" s="1"/>
  <c r="EI18" i="68" s="1"/>
  <c r="DS52" i="65"/>
  <c r="FC14" i="65" s="1"/>
  <c r="CE52" i="65"/>
  <c r="DS14" i="65" s="1"/>
  <c r="CA53" i="65"/>
  <c r="DO15" i="65" s="1"/>
  <c r="DO53" i="65"/>
  <c r="EY15" i="65" s="1"/>
  <c r="DW49" i="65"/>
  <c r="FG11" i="65" s="1"/>
  <c r="CI49" i="65"/>
  <c r="DW11" i="65" s="1"/>
  <c r="CB57" i="65"/>
  <c r="DP19" i="65" s="1"/>
  <c r="DP57" i="65"/>
  <c r="EZ19" i="65" s="1"/>
  <c r="FY70" i="65"/>
  <c r="HT32" i="65" s="1"/>
  <c r="EE25" i="68" s="1"/>
  <c r="GF44" i="65"/>
  <c r="FU72" i="65"/>
  <c r="CF53" i="65"/>
  <c r="DT15" i="65" s="1"/>
  <c r="DT53" i="65"/>
  <c r="FD15" i="65" s="1"/>
  <c r="GD66" i="65"/>
  <c r="HY28" i="65" s="1"/>
  <c r="EJ21" i="68" s="1"/>
  <c r="CW55" i="65"/>
  <c r="FY55" i="65"/>
  <c r="HT17" i="65" s="1"/>
  <c r="IA12" i="65"/>
  <c r="GN50" i="65"/>
  <c r="GO50" i="65" s="1"/>
  <c r="GB53" i="65"/>
  <c r="HW15" i="65" s="1"/>
  <c r="EH12" i="68" s="1"/>
  <c r="FU68" i="65"/>
  <c r="GA66" i="65"/>
  <c r="HV28" i="65" s="1"/>
  <c r="EG21" i="68" s="1"/>
  <c r="CI29" i="68"/>
  <c r="DC29" i="68" s="1"/>
  <c r="CR75" i="65"/>
  <c r="FZ66" i="65"/>
  <c r="HU28" i="65" s="1"/>
  <c r="EF21" i="68" s="1"/>
  <c r="CQ29" i="68"/>
  <c r="DK29" i="68" s="1"/>
  <c r="CZ75" i="65"/>
  <c r="GE72" i="65"/>
  <c r="HZ34" i="65" s="1"/>
  <c r="EK27" i="68" s="1"/>
  <c r="CQ21" i="68"/>
  <c r="DK21" i="68" s="1"/>
  <c r="CZ66" i="65"/>
  <c r="FW62" i="65"/>
  <c r="DX49" i="65"/>
  <c r="FH11" i="65" s="1"/>
  <c r="CJ49" i="65"/>
  <c r="DX11" i="65" s="1"/>
  <c r="CA49" i="65"/>
  <c r="DO11" i="65" s="1"/>
  <c r="DO49" i="65"/>
  <c r="EY11" i="65" s="1"/>
  <c r="DB55" i="65"/>
  <c r="GD55" i="65"/>
  <c r="HY17" i="65" s="1"/>
  <c r="DY44" i="65"/>
  <c r="FI6" i="65" s="1"/>
  <c r="CK44" i="65"/>
  <c r="DY6" i="65" s="1"/>
  <c r="CC52" i="65"/>
  <c r="DQ14" i="65" s="1"/>
  <c r="DQ52" i="65"/>
  <c r="FA14" i="65" s="1"/>
  <c r="CF47" i="65"/>
  <c r="DT9" i="65" s="1"/>
  <c r="DT47" i="65"/>
  <c r="FD9" i="65" s="1"/>
  <c r="FU71" i="65"/>
  <c r="DO47" i="65"/>
  <c r="EY9" i="65" s="1"/>
  <c r="CA47" i="65"/>
  <c r="DO9" i="65" s="1"/>
  <c r="DD61" i="65"/>
  <c r="CU17" i="68"/>
  <c r="DO17" i="68" s="1"/>
  <c r="CS55" i="65"/>
  <c r="FU55" i="65"/>
  <c r="CE44" i="65"/>
  <c r="DS6" i="65" s="1"/>
  <c r="DS44" i="65"/>
  <c r="FC6" i="65" s="1"/>
  <c r="DQ57" i="65"/>
  <c r="FA19" i="65" s="1"/>
  <c r="CC57" i="65"/>
  <c r="DQ19" i="65" s="1"/>
  <c r="CI52" i="65"/>
  <c r="DW14" i="65" s="1"/>
  <c r="DW52" i="65"/>
  <c r="FG14" i="65" s="1"/>
  <c r="FZ62" i="65"/>
  <c r="HU24" i="65" s="1"/>
  <c r="EF18" i="68" s="1"/>
  <c r="CV61" i="65"/>
  <c r="CM17" i="68"/>
  <c r="DG17" i="68" s="1"/>
  <c r="GD71" i="65"/>
  <c r="HY33" i="65" s="1"/>
  <c r="EJ26" i="68" s="1"/>
  <c r="CI53" i="65"/>
  <c r="DW15" i="65" s="1"/>
  <c r="DW53" i="65"/>
  <c r="FG15" i="65" s="1"/>
  <c r="CQ27" i="68"/>
  <c r="DK27" i="68" s="1"/>
  <c r="CZ72" i="65"/>
  <c r="GD68" i="65"/>
  <c r="HY30" i="65" s="1"/>
  <c r="EJ23" i="68" s="1"/>
  <c r="CI26" i="68"/>
  <c r="DC26" i="68" s="1"/>
  <c r="CR71" i="65"/>
  <c r="GD75" i="65"/>
  <c r="CU23" i="68"/>
  <c r="DO23" i="68" s="1"/>
  <c r="DD68" i="65"/>
  <c r="IA17" i="65"/>
  <c r="GN55" i="65"/>
  <c r="GO55" i="65" s="1"/>
  <c r="GN66" i="65"/>
  <c r="GO66" i="65" s="1"/>
  <c r="BK21" i="68"/>
  <c r="IA28" i="65"/>
  <c r="EL21" i="68" s="1"/>
  <c r="CM23" i="68"/>
  <c r="DG23" i="68" s="1"/>
  <c r="CV68" i="65"/>
  <c r="GA62" i="65"/>
  <c r="HV24" i="65" s="1"/>
  <c r="EG18" i="68" s="1"/>
  <c r="DJ43" i="65"/>
  <c r="DK5" i="65" s="1"/>
  <c r="BO5" i="68" s="1"/>
  <c r="E96" i="69" s="1"/>
  <c r="DJ67" i="65"/>
  <c r="DK29" i="65" s="1"/>
  <c r="DJ56" i="65"/>
  <c r="DK18" i="65" s="1"/>
  <c r="BY19" i="68"/>
  <c r="BV19" i="68" s="1"/>
  <c r="DJ58" i="65"/>
  <c r="DK20" i="65" s="1"/>
  <c r="DL20" i="65" s="1"/>
  <c r="DJ63" i="65"/>
  <c r="DK25" i="65" s="1"/>
  <c r="DJ60" i="65"/>
  <c r="DK22" i="65" s="1"/>
  <c r="DJ51" i="65"/>
  <c r="DK13" i="65" s="1"/>
  <c r="DJ59" i="65"/>
  <c r="DK21" i="65" s="1"/>
  <c r="DJ69" i="65"/>
  <c r="DK31" i="65" s="1"/>
  <c r="DJ74" i="65"/>
  <c r="FW64" i="65"/>
  <c r="FV64" i="65"/>
  <c r="HQ26" i="65" s="1"/>
  <c r="EB20" i="68" s="1"/>
  <c r="GA64" i="65"/>
  <c r="HV26" i="65" s="1"/>
  <c r="EG20" i="68" s="1"/>
  <c r="CM20" i="68"/>
  <c r="DG20" i="68" s="1"/>
  <c r="CV64" i="65"/>
  <c r="FZ64" i="65"/>
  <c r="HU26" i="65" s="1"/>
  <c r="EF20" i="68" s="1"/>
  <c r="CI20" i="68"/>
  <c r="DC20" i="68" s="1"/>
  <c r="CR64" i="65"/>
  <c r="CU20" i="68"/>
  <c r="DO20" i="68" s="1"/>
  <c r="DD64" i="65"/>
  <c r="FY64" i="65"/>
  <c r="HT26" i="65" s="1"/>
  <c r="EE20" i="68" s="1"/>
  <c r="GD64" i="65"/>
  <c r="HY26" i="65" s="1"/>
  <c r="EJ20" i="68" s="1"/>
  <c r="GN64" i="65"/>
  <c r="GO64" i="65" s="1"/>
  <c r="BK20" i="68"/>
  <c r="IA26" i="65"/>
  <c r="EL20" i="68" s="1"/>
  <c r="GC64" i="65"/>
  <c r="HX26" i="65" s="1"/>
  <c r="EI20" i="68" s="1"/>
  <c r="GE64" i="65"/>
  <c r="HZ26" i="65" s="1"/>
  <c r="EK20" i="68" s="1"/>
  <c r="CQ20" i="68"/>
  <c r="DK20" i="68" s="1"/>
  <c r="CZ64" i="65"/>
  <c r="FU64" i="65"/>
  <c r="Z22" i="68"/>
  <c r="V22" i="68"/>
  <c r="X22" i="68"/>
  <c r="K175" i="67"/>
  <c r="M175" i="67"/>
  <c r="M176" i="67"/>
  <c r="K176" i="67"/>
  <c r="K177" i="67"/>
  <c r="M177" i="67"/>
  <c r="F75" i="69"/>
  <c r="X8" i="68"/>
  <c r="F38" i="69"/>
  <c r="V8" i="68"/>
  <c r="F9" i="69"/>
  <c r="Z8" i="68"/>
  <c r="F68" i="69"/>
  <c r="Z11" i="68"/>
  <c r="F71" i="69"/>
  <c r="Z19" i="68"/>
  <c r="F79" i="69"/>
  <c r="AK13" i="68"/>
  <c r="D73" i="69"/>
  <c r="Z24" i="68"/>
  <c r="F84" i="69"/>
  <c r="Z25" i="68"/>
  <c r="F85" i="69"/>
  <c r="D82" i="69"/>
  <c r="Z27" i="68"/>
  <c r="F87" i="69"/>
  <c r="Z9" i="68"/>
  <c r="F69" i="69"/>
  <c r="Z17" i="68"/>
  <c r="F77" i="69"/>
  <c r="Z23" i="68"/>
  <c r="F83" i="69"/>
  <c r="Z7" i="68"/>
  <c r="F67" i="69"/>
  <c r="AK5" i="68"/>
  <c r="D65" i="69"/>
  <c r="Z16" i="68"/>
  <c r="F76" i="69"/>
  <c r="Z5" i="68"/>
  <c r="F65" i="69"/>
  <c r="Z12" i="68"/>
  <c r="F72" i="69"/>
  <c r="Z14" i="68"/>
  <c r="F74" i="69"/>
  <c r="AK24" i="68"/>
  <c r="D84" i="69"/>
  <c r="Z6" i="68"/>
  <c r="F66" i="69"/>
  <c r="AK19" i="68"/>
  <c r="D79" i="69"/>
  <c r="Z26" i="68"/>
  <c r="F86" i="69"/>
  <c r="F82" i="69"/>
  <c r="Z13" i="68"/>
  <c r="F73" i="69"/>
  <c r="Z10" i="68"/>
  <c r="F70" i="69"/>
  <c r="F81" i="69"/>
  <c r="AK16" i="68"/>
  <c r="D76" i="69"/>
  <c r="Z18" i="68"/>
  <c r="F78" i="69"/>
  <c r="AK10" i="68"/>
  <c r="D70" i="69"/>
  <c r="BH19" i="68"/>
  <c r="BL19" i="68"/>
  <c r="BH10" i="68"/>
  <c r="BL10" i="68"/>
  <c r="BH15" i="68"/>
  <c r="BL24" i="68"/>
  <c r="BI16" i="68"/>
  <c r="BL16" i="68"/>
  <c r="BH5" i="68"/>
  <c r="BL5" i="68"/>
  <c r="BH13" i="68"/>
  <c r="BL13" i="68"/>
  <c r="BH22" i="68"/>
  <c r="X16" i="68"/>
  <c r="F46" i="69"/>
  <c r="F23" i="69"/>
  <c r="X6" i="68"/>
  <c r="F36" i="69"/>
  <c r="V16" i="68"/>
  <c r="F17" i="69"/>
  <c r="F52" i="69"/>
  <c r="V13" i="68"/>
  <c r="F14" i="69"/>
  <c r="X18" i="68"/>
  <c r="F48" i="69"/>
  <c r="X14" i="68"/>
  <c r="F44" i="69"/>
  <c r="V19" i="68"/>
  <c r="F20" i="69"/>
  <c r="V23" i="68"/>
  <c r="F24" i="69"/>
  <c r="V25" i="68"/>
  <c r="F26" i="69"/>
  <c r="V18" i="68"/>
  <c r="F19" i="69"/>
  <c r="V26" i="68"/>
  <c r="F27" i="69"/>
  <c r="V24" i="68"/>
  <c r="F25" i="69"/>
  <c r="X13" i="68"/>
  <c r="F43" i="69"/>
  <c r="X25" i="68"/>
  <c r="F55" i="69"/>
  <c r="V9" i="68"/>
  <c r="F10" i="69"/>
  <c r="V10" i="68"/>
  <c r="F11" i="69"/>
  <c r="X17" i="68"/>
  <c r="F47" i="69"/>
  <c r="X19" i="68"/>
  <c r="F49" i="69"/>
  <c r="X26" i="68"/>
  <c r="F56" i="69"/>
  <c r="V27" i="68"/>
  <c r="F28" i="69"/>
  <c r="X9" i="68"/>
  <c r="F39" i="69"/>
  <c r="V7" i="68"/>
  <c r="F8" i="69"/>
  <c r="X10" i="68"/>
  <c r="F40" i="69"/>
  <c r="V17" i="68"/>
  <c r="F18" i="69"/>
  <c r="F51" i="69"/>
  <c r="X24" i="68"/>
  <c r="F54" i="69"/>
  <c r="X11" i="68"/>
  <c r="F41" i="69"/>
  <c r="X7" i="68"/>
  <c r="F37" i="69"/>
  <c r="X27" i="68"/>
  <c r="F57" i="69"/>
  <c r="V11" i="68"/>
  <c r="F12" i="69"/>
  <c r="X12" i="68"/>
  <c r="F42" i="69"/>
  <c r="F45" i="69"/>
  <c r="F22" i="69"/>
  <c r="V6" i="68"/>
  <c r="F7" i="69"/>
  <c r="V12" i="68"/>
  <c r="F13" i="69"/>
  <c r="V14" i="68"/>
  <c r="F15" i="69"/>
  <c r="F16" i="69"/>
  <c r="X23" i="68"/>
  <c r="F53" i="69"/>
  <c r="V5" i="68"/>
  <c r="F6" i="69"/>
  <c r="X5" i="68"/>
  <c r="F35" i="69"/>
  <c r="Z20" i="68"/>
  <c r="X20" i="68"/>
  <c r="V20" i="68"/>
  <c r="CZ45" i="65"/>
  <c r="CV45" i="65"/>
  <c r="CL7" i="68"/>
  <c r="DF7" i="68" s="1"/>
  <c r="FW45" i="65"/>
  <c r="CY45" i="65"/>
  <c r="GA45" i="65"/>
  <c r="HV7" i="65" s="1"/>
  <c r="EG7" i="68" s="1"/>
  <c r="CS7" i="68"/>
  <c r="DM7" i="68" s="1"/>
  <c r="GD45" i="65"/>
  <c r="HY7" i="65" s="1"/>
  <c r="EJ7" i="68" s="1"/>
  <c r="CX45" i="65"/>
  <c r="FZ45" i="65"/>
  <c r="HU7" i="65" s="1"/>
  <c r="EF7" i="68" s="1"/>
  <c r="DC45" i="65"/>
  <c r="GE45" i="65"/>
  <c r="HZ7" i="65" s="1"/>
  <c r="EK7" i="68" s="1"/>
  <c r="J8" i="63"/>
  <c r="I6" i="65" s="1"/>
  <c r="I8" i="63"/>
  <c r="H6" i="65" s="1"/>
  <c r="H8" i="63"/>
  <c r="G6" i="65" s="1"/>
  <c r="G8" i="63"/>
  <c r="F6" i="65" s="1"/>
  <c r="F8" i="63"/>
  <c r="E6" i="65" s="1"/>
  <c r="E8" i="63"/>
  <c r="D6" i="65" s="1"/>
  <c r="J5" i="63"/>
  <c r="J4" i="63" s="1"/>
  <c r="I5" i="65" s="1"/>
  <c r="I5" i="63"/>
  <c r="I4" i="63" s="1"/>
  <c r="H5" i="65" s="1"/>
  <c r="G5" i="63"/>
  <c r="G4" i="63" s="1"/>
  <c r="F5" i="65" s="1"/>
  <c r="H5" i="63"/>
  <c r="H4" i="63" s="1"/>
  <c r="G5" i="65" s="1"/>
  <c r="F4" i="63"/>
  <c r="E5" i="65" s="1"/>
  <c r="E4" i="63"/>
  <c r="D5" i="65" s="1"/>
  <c r="AY94" i="63"/>
  <c r="Y95" i="63"/>
  <c r="Y94" i="63"/>
  <c r="L25" i="65" l="1"/>
  <c r="F19" i="68" s="1"/>
  <c r="S75" i="69" s="1"/>
  <c r="F89" i="69"/>
  <c r="L22" i="65"/>
  <c r="D22" i="66" s="1"/>
  <c r="F59" i="69"/>
  <c r="F30" i="69"/>
  <c r="DU16" i="68"/>
  <c r="D138" i="69" s="1"/>
  <c r="DU15" i="68"/>
  <c r="D137" i="69" s="1"/>
  <c r="DU5" i="68"/>
  <c r="D127" i="69" s="1"/>
  <c r="C30" i="67"/>
  <c r="S88" i="69"/>
  <c r="DU10" i="68"/>
  <c r="D132" i="69" s="1"/>
  <c r="DU19" i="68"/>
  <c r="D141" i="69" s="1"/>
  <c r="ER19" i="68"/>
  <c r="E141" i="69" s="1"/>
  <c r="DU24" i="68"/>
  <c r="D146" i="69" s="1"/>
  <c r="DU13" i="68"/>
  <c r="D135" i="69" s="1"/>
  <c r="DU28" i="68"/>
  <c r="D150" i="69" s="1"/>
  <c r="DU22" i="68"/>
  <c r="D144" i="69" s="1"/>
  <c r="F88" i="69"/>
  <c r="E135" i="69"/>
  <c r="F58" i="69"/>
  <c r="F29" i="69"/>
  <c r="L31" i="65"/>
  <c r="D31" i="66" s="1"/>
  <c r="L13" i="65"/>
  <c r="F10" i="68" s="1"/>
  <c r="L24" i="65"/>
  <c r="F18" i="68" s="1"/>
  <c r="D19" i="67"/>
  <c r="L28" i="65"/>
  <c r="F21" i="68" s="1"/>
  <c r="D22" i="67"/>
  <c r="D21" i="67"/>
  <c r="L10" i="65"/>
  <c r="D10" i="66" s="1"/>
  <c r="D27" i="67"/>
  <c r="D13" i="67"/>
  <c r="E138" i="69"/>
  <c r="C17" i="67"/>
  <c r="C29" i="67"/>
  <c r="AJ25" i="68"/>
  <c r="D85" i="69" s="1"/>
  <c r="AJ23" i="68"/>
  <c r="AK23" i="68" s="1"/>
  <c r="AJ17" i="68"/>
  <c r="D77" i="69" s="1"/>
  <c r="DP7" i="65"/>
  <c r="CT45" i="65" s="1"/>
  <c r="AJ21" i="68"/>
  <c r="D81" i="69" s="1"/>
  <c r="AJ18" i="68"/>
  <c r="AK18" i="68" s="1"/>
  <c r="AJ20" i="68"/>
  <c r="AK20" i="68" s="1"/>
  <c r="AJ27" i="68"/>
  <c r="AK27" i="68" s="1"/>
  <c r="AJ26" i="68"/>
  <c r="D86" i="69" s="1"/>
  <c r="DF64" i="65"/>
  <c r="CW20" i="68"/>
  <c r="DQ20" i="68" s="1"/>
  <c r="DG70" i="65"/>
  <c r="CX25" i="68"/>
  <c r="IH23" i="65"/>
  <c r="BZ17" i="68" s="1"/>
  <c r="BW17" i="68" s="1"/>
  <c r="EO17" i="68"/>
  <c r="ES17" i="68" s="1"/>
  <c r="G139" i="69" s="1"/>
  <c r="IH24" i="65"/>
  <c r="BZ18" i="68" s="1"/>
  <c r="BW18" i="68" s="1"/>
  <c r="EO18" i="68"/>
  <c r="ES18" i="68" s="1"/>
  <c r="G140" i="69" s="1"/>
  <c r="DF62" i="65"/>
  <c r="CW18" i="68"/>
  <c r="DQ18" i="68" s="1"/>
  <c r="IH30" i="65"/>
  <c r="BZ23" i="68" s="1"/>
  <c r="BW23" i="68" s="1"/>
  <c r="EO23" i="68"/>
  <c r="ES23" i="68" s="1"/>
  <c r="G145" i="69" s="1"/>
  <c r="DE68" i="65"/>
  <c r="CV23" i="68"/>
  <c r="DP23" i="68" s="1"/>
  <c r="DF68" i="65"/>
  <c r="CW23" i="68"/>
  <c r="DQ23" i="68" s="1"/>
  <c r="DF72" i="65"/>
  <c r="CW27" i="68"/>
  <c r="DQ27" i="68" s="1"/>
  <c r="DH47" i="65"/>
  <c r="CY8" i="68"/>
  <c r="DS8" i="68" s="1"/>
  <c r="DG62" i="65"/>
  <c r="CX18" i="68"/>
  <c r="DF70" i="65"/>
  <c r="CW25" i="68"/>
  <c r="DQ25" i="68" s="1"/>
  <c r="DG68" i="65"/>
  <c r="CX23" i="68"/>
  <c r="DE70" i="65"/>
  <c r="CV25" i="68"/>
  <c r="DP25" i="68" s="1"/>
  <c r="IH34" i="65"/>
  <c r="BZ27" i="68" s="1"/>
  <c r="BW27" i="68" s="1"/>
  <c r="EO27" i="68"/>
  <c r="ES27" i="68" s="1"/>
  <c r="G149" i="69" s="1"/>
  <c r="IH37" i="65"/>
  <c r="BZ29" i="68" s="1"/>
  <c r="BW29" i="68" s="1"/>
  <c r="EO29" i="68"/>
  <c r="ES29" i="68" s="1"/>
  <c r="DE66" i="65"/>
  <c r="CV21" i="68"/>
  <c r="DP21" i="68" s="1"/>
  <c r="DG72" i="65"/>
  <c r="CX27" i="68"/>
  <c r="DH57" i="65"/>
  <c r="CY14" i="68"/>
  <c r="DS14" i="68" s="1"/>
  <c r="DE71" i="65"/>
  <c r="CV26" i="68"/>
  <c r="DP26" i="68" s="1"/>
  <c r="DH53" i="65"/>
  <c r="CY12" i="68"/>
  <c r="DS12" i="68" s="1"/>
  <c r="DG75" i="65"/>
  <c r="CX29" i="68"/>
  <c r="IH28" i="65"/>
  <c r="BZ21" i="68" s="1"/>
  <c r="BW21" i="68" s="1"/>
  <c r="EO21" i="68"/>
  <c r="ES21" i="68" s="1"/>
  <c r="G143" i="69" s="1"/>
  <c r="IH26" i="65"/>
  <c r="BZ20" i="68" s="1"/>
  <c r="BW20" i="68" s="1"/>
  <c r="EO20" i="68"/>
  <c r="ES20" i="68" s="1"/>
  <c r="G142" i="69" s="1"/>
  <c r="DH44" i="65"/>
  <c r="CY6" i="68"/>
  <c r="DS6" i="68" s="1"/>
  <c r="DG66" i="65"/>
  <c r="CX21" i="68"/>
  <c r="DG64" i="65"/>
  <c r="CX20" i="68"/>
  <c r="DE64" i="65"/>
  <c r="CV20" i="68"/>
  <c r="DP20" i="68" s="1"/>
  <c r="DE72" i="65"/>
  <c r="CV27" i="68"/>
  <c r="DP27" i="68" s="1"/>
  <c r="DH45" i="65"/>
  <c r="CY7" i="68"/>
  <c r="DS7" i="68" s="1"/>
  <c r="DF71" i="65"/>
  <c r="CW26" i="68"/>
  <c r="DQ26" i="68" s="1"/>
  <c r="IH33" i="65"/>
  <c r="BZ26" i="68" s="1"/>
  <c r="BW26" i="68" s="1"/>
  <c r="EO26" i="68"/>
  <c r="ES26" i="68" s="1"/>
  <c r="G148" i="69" s="1"/>
  <c r="IH32" i="65"/>
  <c r="BZ25" i="68" s="1"/>
  <c r="BW25" i="68" s="1"/>
  <c r="EO25" i="68"/>
  <c r="ES25" i="68" s="1"/>
  <c r="G147" i="69" s="1"/>
  <c r="DF66" i="65"/>
  <c r="CW21" i="68"/>
  <c r="DQ21" i="68" s="1"/>
  <c r="DH52" i="65"/>
  <c r="CY11" i="68"/>
  <c r="DS11" i="68" s="1"/>
  <c r="DG71" i="65"/>
  <c r="CX26" i="68"/>
  <c r="DE75" i="65"/>
  <c r="CV29" i="68"/>
  <c r="DP29" i="68" s="1"/>
  <c r="DF75" i="65"/>
  <c r="CW29" i="68"/>
  <c r="DQ29" i="68" s="1"/>
  <c r="DE62" i="65"/>
  <c r="CV18" i="68"/>
  <c r="DP18" i="68" s="1"/>
  <c r="DG61" i="65"/>
  <c r="CX17" i="68"/>
  <c r="DE61" i="65"/>
  <c r="CV17" i="68"/>
  <c r="DP17" i="68" s="1"/>
  <c r="DF61" i="65"/>
  <c r="CW17" i="68"/>
  <c r="DQ17" i="68" s="1"/>
  <c r="DH49" i="65"/>
  <c r="CY9" i="68"/>
  <c r="DS9" i="68" s="1"/>
  <c r="FQ7" i="65"/>
  <c r="AD7" i="68" s="1"/>
  <c r="FQ15" i="65"/>
  <c r="AD12" i="68" s="1"/>
  <c r="FQ11" i="65"/>
  <c r="AD9" i="68" s="1"/>
  <c r="FQ6" i="65"/>
  <c r="AD6" i="68" s="1"/>
  <c r="FQ19" i="65"/>
  <c r="AD14" i="68" s="1"/>
  <c r="BY13" i="68"/>
  <c r="BV13" i="68" s="1"/>
  <c r="GL50" i="65"/>
  <c r="HR23" i="65"/>
  <c r="IG23" i="65" s="1"/>
  <c r="GL61" i="65"/>
  <c r="HR30" i="65"/>
  <c r="EC23" i="68" s="1"/>
  <c r="GL68" i="65"/>
  <c r="HR28" i="65"/>
  <c r="IG28" i="65" s="1"/>
  <c r="GL66" i="65"/>
  <c r="HR34" i="65"/>
  <c r="IG34" i="65" s="1"/>
  <c r="GL72" i="65"/>
  <c r="HR37" i="65"/>
  <c r="EC29" i="68" s="1"/>
  <c r="HR32" i="65"/>
  <c r="EC25" i="68" s="1"/>
  <c r="GL70" i="65"/>
  <c r="HR24" i="65"/>
  <c r="EC18" i="68" s="1"/>
  <c r="GL62" i="65"/>
  <c r="HR17" i="65"/>
  <c r="IG17" i="65" s="1"/>
  <c r="GL55" i="65"/>
  <c r="HR7" i="65"/>
  <c r="EC7" i="68" s="1"/>
  <c r="HR26" i="65"/>
  <c r="EC20" i="68" s="1"/>
  <c r="GL64" i="65"/>
  <c r="HR33" i="65"/>
  <c r="IG33" i="65" s="1"/>
  <c r="GL71" i="65"/>
  <c r="E127" i="69"/>
  <c r="BY16" i="68"/>
  <c r="BV16" i="68" s="1"/>
  <c r="GM50" i="65"/>
  <c r="GP50" i="65" s="1"/>
  <c r="GQ50" i="65" s="1"/>
  <c r="FP19" i="65"/>
  <c r="AC14" i="68" s="1"/>
  <c r="Q67" i="69" s="1"/>
  <c r="GM68" i="65"/>
  <c r="GP68" i="65" s="1"/>
  <c r="GQ68" i="65" s="1"/>
  <c r="GM70" i="65"/>
  <c r="GP70" i="65" s="1"/>
  <c r="GQ70" i="65" s="1"/>
  <c r="E132" i="69"/>
  <c r="GM66" i="65"/>
  <c r="GP66" i="65" s="1"/>
  <c r="GQ66" i="65" s="1"/>
  <c r="GM71" i="65"/>
  <c r="GP71" i="65" s="1"/>
  <c r="GQ71" i="65" s="1"/>
  <c r="GM72" i="65"/>
  <c r="GP72" i="65" s="1"/>
  <c r="GQ72" i="65" s="1"/>
  <c r="GM64" i="65"/>
  <c r="GP64" i="65" s="1"/>
  <c r="GQ64" i="65" s="1"/>
  <c r="GM55" i="65"/>
  <c r="GP55" i="65" s="1"/>
  <c r="GQ55" i="65" s="1"/>
  <c r="GM62" i="65"/>
  <c r="GP62" i="65" s="1"/>
  <c r="GQ62" i="65" s="1"/>
  <c r="FP7" i="65"/>
  <c r="AC7" i="68" s="1"/>
  <c r="HO7" i="65"/>
  <c r="DZ7" i="68" s="1"/>
  <c r="GM61" i="65"/>
  <c r="GP61" i="65" s="1"/>
  <c r="GQ61" i="65" s="1"/>
  <c r="GH45" i="65"/>
  <c r="IC7" i="65" s="1"/>
  <c r="EN7" i="68" s="1"/>
  <c r="FP9" i="65"/>
  <c r="AC8" i="68" s="1"/>
  <c r="Q74" i="69" s="1"/>
  <c r="GI44" i="65"/>
  <c r="ID6" i="65" s="1"/>
  <c r="GI53" i="65"/>
  <c r="ID15" i="65" s="1"/>
  <c r="GG45" i="65"/>
  <c r="IB7" i="65" s="1"/>
  <c r="EM7" i="68" s="1"/>
  <c r="GI45" i="65"/>
  <c r="ID7" i="65" s="1"/>
  <c r="FP6" i="65"/>
  <c r="AC6" i="68" s="1"/>
  <c r="GG47" i="65"/>
  <c r="IB9" i="65" s="1"/>
  <c r="EM8" i="68" s="1"/>
  <c r="GI52" i="65"/>
  <c r="ID14" i="65" s="1"/>
  <c r="GG44" i="65"/>
  <c r="IB6" i="65" s="1"/>
  <c r="EM6" i="68" s="1"/>
  <c r="GG52" i="65"/>
  <c r="IB14" i="65" s="1"/>
  <c r="EM11" i="68" s="1"/>
  <c r="FP11" i="65"/>
  <c r="AC9" i="68" s="1"/>
  <c r="Q85" i="69" s="1"/>
  <c r="GH49" i="65"/>
  <c r="IC11" i="65" s="1"/>
  <c r="EN9" i="68" s="1"/>
  <c r="GI47" i="65"/>
  <c r="ID9" i="65" s="1"/>
  <c r="EO8" i="68" s="1"/>
  <c r="HP23" i="65"/>
  <c r="EA17" i="68" s="1"/>
  <c r="GH52" i="65"/>
  <c r="IC14" i="65" s="1"/>
  <c r="EN11" i="68" s="1"/>
  <c r="GH44" i="65"/>
  <c r="IC6" i="65" s="1"/>
  <c r="EN6" i="68" s="1"/>
  <c r="GI49" i="65"/>
  <c r="ID11" i="65" s="1"/>
  <c r="GG49" i="65"/>
  <c r="IB11" i="65" s="1"/>
  <c r="EM9" i="68" s="1"/>
  <c r="HP30" i="65"/>
  <c r="EA23" i="68" s="1"/>
  <c r="GH47" i="65"/>
  <c r="IC9" i="65" s="1"/>
  <c r="EN8" i="68" s="1"/>
  <c r="GG53" i="65"/>
  <c r="IB15" i="65" s="1"/>
  <c r="EM12" i="68" s="1"/>
  <c r="GH53" i="65"/>
  <c r="IC15" i="65" s="1"/>
  <c r="EN12" i="68" s="1"/>
  <c r="GG57" i="65"/>
  <c r="IB19" i="65" s="1"/>
  <c r="EM14" i="68" s="1"/>
  <c r="GH57" i="65"/>
  <c r="IC19" i="65" s="1"/>
  <c r="EN14" i="68" s="1"/>
  <c r="GI57" i="65"/>
  <c r="ID19" i="65" s="1"/>
  <c r="FP14" i="65"/>
  <c r="AC11" i="68" s="1"/>
  <c r="Q79" i="69" s="1"/>
  <c r="FP15" i="65"/>
  <c r="AC12" i="68" s="1"/>
  <c r="Q80" i="69" s="1"/>
  <c r="HY37" i="65"/>
  <c r="EJ29" i="68" s="1"/>
  <c r="HU37" i="65"/>
  <c r="EF29" i="68" s="1"/>
  <c r="DK36" i="65"/>
  <c r="DL36" i="65" s="1"/>
  <c r="FV75" i="65"/>
  <c r="FD37" i="65"/>
  <c r="FJ37" i="65"/>
  <c r="GF37" i="65"/>
  <c r="GD36" i="65"/>
  <c r="GX74" i="65"/>
  <c r="FX74" i="65"/>
  <c r="GX73" i="65"/>
  <c r="FX73" i="65"/>
  <c r="FV35" i="65"/>
  <c r="EZ35" i="65"/>
  <c r="EZ36" i="65"/>
  <c r="FV36" i="65"/>
  <c r="FZ36" i="65"/>
  <c r="FD36" i="65"/>
  <c r="GD35" i="65"/>
  <c r="FX37" i="65"/>
  <c r="FZ35" i="65"/>
  <c r="EZ37" i="65"/>
  <c r="FH37" i="65"/>
  <c r="GF36" i="65"/>
  <c r="HF73" i="65"/>
  <c r="GF73" i="65"/>
  <c r="FF36" i="65"/>
  <c r="HB73" i="65"/>
  <c r="GB73" i="65"/>
  <c r="FF35" i="65"/>
  <c r="GB36" i="65"/>
  <c r="GB37" i="65"/>
  <c r="DJ73" i="65"/>
  <c r="DK35" i="65" s="1"/>
  <c r="BO28" i="68" s="1"/>
  <c r="E119" i="69" s="1"/>
  <c r="FV45" i="65"/>
  <c r="HQ7" i="65" s="1"/>
  <c r="EB7" i="68" s="1"/>
  <c r="DC68" i="65"/>
  <c r="CN7" i="68"/>
  <c r="DH7" i="68" s="1"/>
  <c r="CR7" i="68"/>
  <c r="DL7" i="68" s="1"/>
  <c r="CJ7" i="68"/>
  <c r="DD7" i="68" s="1"/>
  <c r="GC45" i="65"/>
  <c r="HX7" i="65" s="1"/>
  <c r="EI7" i="68" s="1"/>
  <c r="DD45" i="65"/>
  <c r="CU7" i="68"/>
  <c r="DO7" i="68" s="1"/>
  <c r="GN45" i="65"/>
  <c r="GO45" i="65" s="1"/>
  <c r="BK7" i="68"/>
  <c r="IA7" i="65"/>
  <c r="EL7" i="68" s="1"/>
  <c r="L6" i="65"/>
  <c r="L5" i="65"/>
  <c r="CI7" i="68"/>
  <c r="DC7" i="68" s="1"/>
  <c r="CR45" i="65"/>
  <c r="J15" i="65"/>
  <c r="M15" i="65" s="1"/>
  <c r="G12" i="68" s="1"/>
  <c r="J29" i="65"/>
  <c r="M29" i="65" s="1"/>
  <c r="G22" i="68" s="1"/>
  <c r="D19" i="66"/>
  <c r="FY45" i="65"/>
  <c r="HT7" i="65" s="1"/>
  <c r="EE7" i="68" s="1"/>
  <c r="D33" i="66"/>
  <c r="D25" i="66"/>
  <c r="F16" i="68"/>
  <c r="S83" i="69" s="1"/>
  <c r="F11" i="68"/>
  <c r="S79" i="69" s="1"/>
  <c r="D14" i="66"/>
  <c r="G82" i="67"/>
  <c r="G87" i="67" s="1"/>
  <c r="D8" i="67"/>
  <c r="F24" i="68"/>
  <c r="S77" i="69" s="1"/>
  <c r="C28" i="67"/>
  <c r="FU45" i="65"/>
  <c r="F13" i="68"/>
  <c r="S66" i="69" s="1"/>
  <c r="D18" i="66"/>
  <c r="DJ50" i="65"/>
  <c r="DK12" i="65" s="1"/>
  <c r="DL12" i="65" s="1"/>
  <c r="F9" i="68"/>
  <c r="S85" i="69" s="1"/>
  <c r="D11" i="66"/>
  <c r="E82" i="67"/>
  <c r="D9" i="67"/>
  <c r="F23" i="68"/>
  <c r="S68" i="69" s="1"/>
  <c r="D30" i="66"/>
  <c r="DJ55" i="65"/>
  <c r="DK17" i="65" s="1"/>
  <c r="DL17" i="65" s="1"/>
  <c r="BI10" i="68"/>
  <c r="FV57" i="65"/>
  <c r="HQ19" i="65" s="1"/>
  <c r="EB14" i="68" s="1"/>
  <c r="CJ29" i="68"/>
  <c r="DD29" i="68" s="1"/>
  <c r="CS75" i="65"/>
  <c r="CU12" i="68"/>
  <c r="DO12" i="68" s="1"/>
  <c r="DD53" i="65"/>
  <c r="CJ17" i="68"/>
  <c r="DD17" i="68" s="1"/>
  <c r="CS61" i="65"/>
  <c r="CP18" i="68"/>
  <c r="DJ18" i="68" s="1"/>
  <c r="CY62" i="65"/>
  <c r="CO18" i="68"/>
  <c r="DI18" i="68" s="1"/>
  <c r="CX62" i="65"/>
  <c r="FY44" i="65"/>
  <c r="HT6" i="65" s="1"/>
  <c r="EE6" i="68" s="1"/>
  <c r="HP33" i="65"/>
  <c r="CK29" i="68"/>
  <c r="DE29" i="68" s="1"/>
  <c r="CT75" i="65"/>
  <c r="CR18" i="68"/>
  <c r="DL18" i="68" s="1"/>
  <c r="DA62" i="65"/>
  <c r="FW47" i="65"/>
  <c r="CL17" i="68"/>
  <c r="DF17" i="68" s="1"/>
  <c r="CU61" i="65"/>
  <c r="CM12" i="68"/>
  <c r="DG12" i="68" s="1"/>
  <c r="CV53" i="65"/>
  <c r="HP24" i="65"/>
  <c r="GC57" i="65"/>
  <c r="HX19" i="65" s="1"/>
  <c r="EI14" i="68" s="1"/>
  <c r="FZ44" i="65"/>
  <c r="HU6" i="65" s="1"/>
  <c r="EF6" i="68" s="1"/>
  <c r="HP37" i="65"/>
  <c r="CI8" i="68"/>
  <c r="DC8" i="68" s="1"/>
  <c r="CR47" i="65"/>
  <c r="CI6" i="68"/>
  <c r="DC6" i="68" s="1"/>
  <c r="CR44" i="65"/>
  <c r="CS17" i="68"/>
  <c r="DM17" i="68" s="1"/>
  <c r="DB61" i="65"/>
  <c r="CS18" i="68"/>
  <c r="DM18" i="68" s="1"/>
  <c r="DB62" i="65"/>
  <c r="GN53" i="65"/>
  <c r="GO53" i="65" s="1"/>
  <c r="IA15" i="65"/>
  <c r="EL12" i="68" s="1"/>
  <c r="BK12" i="68"/>
  <c r="CP27" i="68"/>
  <c r="DJ27" i="68" s="1"/>
  <c r="CY72" i="65"/>
  <c r="CM9" i="68"/>
  <c r="DG9" i="68" s="1"/>
  <c r="CV49" i="65"/>
  <c r="GA57" i="65"/>
  <c r="HV19" i="65" s="1"/>
  <c r="EG14" i="68" s="1"/>
  <c r="CN21" i="68"/>
  <c r="DH21" i="68" s="1"/>
  <c r="CW66" i="65"/>
  <c r="GE53" i="65"/>
  <c r="HZ15" i="65" s="1"/>
  <c r="EK12" i="68" s="1"/>
  <c r="CI12" i="68"/>
  <c r="DC12" i="68" s="1"/>
  <c r="CR53" i="65"/>
  <c r="FU52" i="65"/>
  <c r="FV49" i="65"/>
  <c r="HQ11" i="65" s="1"/>
  <c r="EB9" i="68" s="1"/>
  <c r="CO21" i="68"/>
  <c r="DI21" i="68" s="1"/>
  <c r="CX66" i="65"/>
  <c r="HO19" i="65"/>
  <c r="FZ47" i="65"/>
  <c r="HU9" i="65" s="1"/>
  <c r="EF8" i="68" s="1"/>
  <c r="FU49" i="65"/>
  <c r="HP34" i="65"/>
  <c r="GC49" i="65"/>
  <c r="HX11" i="65" s="1"/>
  <c r="EI9" i="68" s="1"/>
  <c r="GA44" i="65"/>
  <c r="HV6" i="65" s="1"/>
  <c r="EG6" i="68" s="1"/>
  <c r="CO23" i="68"/>
  <c r="DI23" i="68" s="1"/>
  <c r="CX68" i="65"/>
  <c r="GC47" i="65"/>
  <c r="HX9" i="65" s="1"/>
  <c r="EI8" i="68" s="1"/>
  <c r="CR57" i="65"/>
  <c r="CI14" i="68"/>
  <c r="DC14" i="68" s="1"/>
  <c r="CT66" i="65"/>
  <c r="CK21" i="68"/>
  <c r="DE21" i="68" s="1"/>
  <c r="CO27" i="68"/>
  <c r="DI27" i="68" s="1"/>
  <c r="CX72" i="65"/>
  <c r="CL21" i="68"/>
  <c r="DF21" i="68" s="1"/>
  <c r="CU66" i="65"/>
  <c r="GE49" i="65"/>
  <c r="HZ11" i="65" s="1"/>
  <c r="EK9" i="68" s="1"/>
  <c r="DC61" i="65"/>
  <c r="CT17" i="68"/>
  <c r="DN17" i="68" s="1"/>
  <c r="FZ57" i="65"/>
  <c r="HU19" i="65" s="1"/>
  <c r="EF14" i="68" s="1"/>
  <c r="CR21" i="68"/>
  <c r="DL21" i="68" s="1"/>
  <c r="DA66" i="65"/>
  <c r="CN18" i="68"/>
  <c r="DH18" i="68" s="1"/>
  <c r="CW62" i="65"/>
  <c r="CZ57" i="65"/>
  <c r="CQ14" i="68"/>
  <c r="DK14" i="68" s="1"/>
  <c r="DC75" i="65"/>
  <c r="CT29" i="68"/>
  <c r="DN29" i="68" s="1"/>
  <c r="HP28" i="65"/>
  <c r="CR26" i="68"/>
  <c r="DL26" i="68" s="1"/>
  <c r="DA71" i="65"/>
  <c r="FZ49" i="65"/>
  <c r="HU11" i="65" s="1"/>
  <c r="EF9" i="68" s="1"/>
  <c r="CL25" i="68"/>
  <c r="DF25" i="68" s="1"/>
  <c r="CU70" i="65"/>
  <c r="CQ12" i="68"/>
  <c r="DK12" i="68" s="1"/>
  <c r="CZ53" i="65"/>
  <c r="CO29" i="68"/>
  <c r="DI29" i="68" s="1"/>
  <c r="CX75" i="65"/>
  <c r="DB75" i="65"/>
  <c r="CS29" i="68"/>
  <c r="DM29" i="68" s="1"/>
  <c r="GC53" i="65"/>
  <c r="HX15" i="65" s="1"/>
  <c r="EI12" i="68" s="1"/>
  <c r="GC52" i="65"/>
  <c r="HX14" i="65" s="1"/>
  <c r="EI11" i="68" s="1"/>
  <c r="CJ27" i="68"/>
  <c r="DD27" i="68" s="1"/>
  <c r="CS72" i="65"/>
  <c r="FY57" i="65"/>
  <c r="HT19" i="65" s="1"/>
  <c r="EE14" i="68" s="1"/>
  <c r="CX70" i="65"/>
  <c r="CO25" i="68"/>
  <c r="DI25" i="68" s="1"/>
  <c r="CM8" i="68"/>
  <c r="DG8" i="68" s="1"/>
  <c r="CV47" i="65"/>
  <c r="GD57" i="65"/>
  <c r="HY19" i="65" s="1"/>
  <c r="EJ14" i="68" s="1"/>
  <c r="GE47" i="65"/>
  <c r="HZ9" i="65" s="1"/>
  <c r="EK8" i="68" s="1"/>
  <c r="CP23" i="68"/>
  <c r="DJ23" i="68" s="1"/>
  <c r="CY68" i="65"/>
  <c r="CQ6" i="68"/>
  <c r="DK6" i="68" s="1"/>
  <c r="CZ44" i="65"/>
  <c r="CQ8" i="68"/>
  <c r="DK8" i="68" s="1"/>
  <c r="CZ47" i="65"/>
  <c r="CK18" i="68"/>
  <c r="DE18" i="68" s="1"/>
  <c r="CT62" i="65"/>
  <c r="CJ21" i="68"/>
  <c r="DD21" i="68" s="1"/>
  <c r="CS66" i="65"/>
  <c r="CU72" i="65"/>
  <c r="CL27" i="68"/>
  <c r="DF27" i="68" s="1"/>
  <c r="GD52" i="65"/>
  <c r="HY14" i="65" s="1"/>
  <c r="EJ11" i="68" s="1"/>
  <c r="FV44" i="65"/>
  <c r="HQ6" i="65" s="1"/>
  <c r="EB6" i="68" s="1"/>
  <c r="FU57" i="65"/>
  <c r="CT18" i="68"/>
  <c r="DN18" i="68" s="1"/>
  <c r="DC62" i="65"/>
  <c r="CT25" i="68"/>
  <c r="DN25" i="68" s="1"/>
  <c r="DC70" i="65"/>
  <c r="FW57" i="65"/>
  <c r="FW52" i="65"/>
  <c r="GD49" i="65"/>
  <c r="HY11" i="65" s="1"/>
  <c r="EJ9" i="68" s="1"/>
  <c r="GN44" i="65"/>
  <c r="GO44" i="65" s="1"/>
  <c r="IA6" i="65"/>
  <c r="EL6" i="68" s="1"/>
  <c r="BK6" i="68"/>
  <c r="GA47" i="65"/>
  <c r="HV9" i="65" s="1"/>
  <c r="EG8" i="68" s="1"/>
  <c r="CN17" i="68"/>
  <c r="DH17" i="68" s="1"/>
  <c r="CW61" i="65"/>
  <c r="GD47" i="65"/>
  <c r="HY9" i="65" s="1"/>
  <c r="EJ8" i="68" s="1"/>
  <c r="CR27" i="68"/>
  <c r="DL27" i="68" s="1"/>
  <c r="DA72" i="65"/>
  <c r="CR23" i="68"/>
  <c r="DL23" i="68" s="1"/>
  <c r="DA68" i="65"/>
  <c r="FW44" i="65"/>
  <c r="CR29" i="68"/>
  <c r="DL29" i="68" s="1"/>
  <c r="DA75" i="65"/>
  <c r="FV53" i="65"/>
  <c r="HQ15" i="65" s="1"/>
  <c r="EB12" i="68" s="1"/>
  <c r="CP17" i="68"/>
  <c r="DJ17" i="68" s="1"/>
  <c r="CY61" i="65"/>
  <c r="CT68" i="65"/>
  <c r="CK23" i="68"/>
  <c r="DE23" i="68" s="1"/>
  <c r="GN47" i="65"/>
  <c r="GO47" i="65" s="1"/>
  <c r="BK8" i="68"/>
  <c r="IA9" i="65"/>
  <c r="EL8" i="68" s="1"/>
  <c r="GN49" i="65"/>
  <c r="GO49" i="65" s="1"/>
  <c r="IA11" i="65"/>
  <c r="EL9" i="68" s="1"/>
  <c r="BK9" i="68"/>
  <c r="FU44" i="65"/>
  <c r="GA49" i="65"/>
  <c r="HV11" i="65" s="1"/>
  <c r="EG9" i="68" s="1"/>
  <c r="CP25" i="68"/>
  <c r="DJ25" i="68" s="1"/>
  <c r="CY70" i="65"/>
  <c r="GA53" i="65"/>
  <c r="HV15" i="65" s="1"/>
  <c r="EG12" i="68" s="1"/>
  <c r="CN29" i="68"/>
  <c r="DH29" i="68" s="1"/>
  <c r="CW75" i="65"/>
  <c r="HP17" i="65"/>
  <c r="FZ53" i="65"/>
  <c r="HU15" i="65" s="1"/>
  <c r="EF12" i="68" s="1"/>
  <c r="CP29" i="68"/>
  <c r="DJ29" i="68" s="1"/>
  <c r="CY75" i="65"/>
  <c r="BI13" i="68"/>
  <c r="CS26" i="68"/>
  <c r="DM26" i="68" s="1"/>
  <c r="DB71" i="65"/>
  <c r="FU47" i="65"/>
  <c r="GE44" i="65"/>
  <c r="HZ6" i="65" s="1"/>
  <c r="EK6" i="68" s="1"/>
  <c r="CT27" i="68"/>
  <c r="DN27" i="68" s="1"/>
  <c r="DC72" i="65"/>
  <c r="CP21" i="68"/>
  <c r="DJ21" i="68" s="1"/>
  <c r="CY66" i="65"/>
  <c r="CU6" i="68"/>
  <c r="DO6" i="68" s="1"/>
  <c r="DD44" i="65"/>
  <c r="FU53" i="65"/>
  <c r="FV52" i="65"/>
  <c r="HQ14" i="65" s="1"/>
  <c r="EB11" i="68" s="1"/>
  <c r="DB70" i="65"/>
  <c r="CS25" i="68"/>
  <c r="DM25" i="68" s="1"/>
  <c r="GD53" i="65"/>
  <c r="HY15" i="65" s="1"/>
  <c r="EJ12" i="68" s="1"/>
  <c r="HX12" i="65"/>
  <c r="IG12" i="65" s="1"/>
  <c r="FW53" i="65"/>
  <c r="CR25" i="68"/>
  <c r="DL25" i="68" s="1"/>
  <c r="DA70" i="65"/>
  <c r="CK27" i="68"/>
  <c r="DE27" i="68" s="1"/>
  <c r="CT72" i="65"/>
  <c r="GN52" i="65"/>
  <c r="GO52" i="65" s="1"/>
  <c r="BK11" i="68"/>
  <c r="IA14" i="65"/>
  <c r="EL11" i="68" s="1"/>
  <c r="CS27" i="68"/>
  <c r="DM27" i="68" s="1"/>
  <c r="DB72" i="65"/>
  <c r="CP26" i="68"/>
  <c r="DJ26" i="68" s="1"/>
  <c r="CY71" i="65"/>
  <c r="FZ52" i="65"/>
  <c r="HU14" i="65" s="1"/>
  <c r="EF11" i="68" s="1"/>
  <c r="GN57" i="65"/>
  <c r="GO57" i="65" s="1"/>
  <c r="IA19" i="65"/>
  <c r="EL14" i="68" s="1"/>
  <c r="BK14" i="68"/>
  <c r="GE57" i="65"/>
  <c r="HZ19" i="65" s="1"/>
  <c r="EK14" i="68" s="1"/>
  <c r="CU8" i="68"/>
  <c r="DO8" i="68" s="1"/>
  <c r="DD47" i="65"/>
  <c r="DD49" i="65"/>
  <c r="CU9" i="68"/>
  <c r="DO9" i="68" s="1"/>
  <c r="CL26" i="68"/>
  <c r="DF26" i="68" s="1"/>
  <c r="CU71" i="65"/>
  <c r="CW71" i="65"/>
  <c r="CN26" i="68"/>
  <c r="DH26" i="68" s="1"/>
  <c r="HO14" i="65"/>
  <c r="CL29" i="68"/>
  <c r="DF29" i="68" s="1"/>
  <c r="CU75" i="65"/>
  <c r="CN27" i="68"/>
  <c r="DH27" i="68" s="1"/>
  <c r="CW72" i="65"/>
  <c r="GD44" i="65"/>
  <c r="HY6" i="65" s="1"/>
  <c r="EJ6" i="68" s="1"/>
  <c r="CK17" i="68"/>
  <c r="DE17" i="68" s="1"/>
  <c r="CT61" i="65"/>
  <c r="FY52" i="65"/>
  <c r="HT14" i="65" s="1"/>
  <c r="EE11" i="68" s="1"/>
  <c r="FW49" i="65"/>
  <c r="CO26" i="68"/>
  <c r="DI26" i="68" s="1"/>
  <c r="CX71" i="65"/>
  <c r="CT71" i="65"/>
  <c r="CK26" i="68"/>
  <c r="DE26" i="68" s="1"/>
  <c r="CT26" i="68"/>
  <c r="DN26" i="68" s="1"/>
  <c r="DC71" i="65"/>
  <c r="CU11" i="68"/>
  <c r="DO11" i="68" s="1"/>
  <c r="DD52" i="65"/>
  <c r="CU14" i="68"/>
  <c r="DO14" i="68" s="1"/>
  <c r="DD57" i="65"/>
  <c r="CZ52" i="65"/>
  <c r="CQ11" i="68"/>
  <c r="DK11" i="68" s="1"/>
  <c r="GA52" i="65"/>
  <c r="HV14" i="65" s="1"/>
  <c r="EG11" i="68" s="1"/>
  <c r="HP32" i="65"/>
  <c r="FY53" i="65"/>
  <c r="HT15" i="65" s="1"/>
  <c r="EE12" i="68" s="1"/>
  <c r="CL23" i="68"/>
  <c r="DF23" i="68" s="1"/>
  <c r="CU68" i="65"/>
  <c r="CI11" i="68"/>
  <c r="DC11" i="68" s="1"/>
  <c r="CR52" i="65"/>
  <c r="CO17" i="68"/>
  <c r="DI17" i="68" s="1"/>
  <c r="CX61" i="65"/>
  <c r="GE52" i="65"/>
  <c r="HZ14" i="65" s="1"/>
  <c r="EK11" i="68" s="1"/>
  <c r="CQ9" i="68"/>
  <c r="DK9" i="68" s="1"/>
  <c r="CZ49" i="65"/>
  <c r="FY47" i="65"/>
  <c r="HT9" i="65" s="1"/>
  <c r="EE8" i="68" s="1"/>
  <c r="HO11" i="65"/>
  <c r="CV44" i="65"/>
  <c r="CM6" i="68"/>
  <c r="DG6" i="68" s="1"/>
  <c r="CK25" i="68"/>
  <c r="DE25" i="68" s="1"/>
  <c r="CT70" i="65"/>
  <c r="DB68" i="65"/>
  <c r="CS23" i="68"/>
  <c r="DM23" i="68" s="1"/>
  <c r="CJ26" i="68"/>
  <c r="DD26" i="68" s="1"/>
  <c r="CS71" i="65"/>
  <c r="CL18" i="68"/>
  <c r="DF18" i="68" s="1"/>
  <c r="CU62" i="65"/>
  <c r="CJ23" i="68"/>
  <c r="DD23" i="68" s="1"/>
  <c r="CS68" i="65"/>
  <c r="CS21" i="68"/>
  <c r="DM21" i="68" s="1"/>
  <c r="DB66" i="65"/>
  <c r="CN25" i="68"/>
  <c r="DH25" i="68" s="1"/>
  <c r="CW70" i="65"/>
  <c r="CR17" i="68"/>
  <c r="DL17" i="68" s="1"/>
  <c r="DA61" i="65"/>
  <c r="CS62" i="65"/>
  <c r="CJ18" i="68"/>
  <c r="DD18" i="68" s="1"/>
  <c r="CV52" i="65"/>
  <c r="CM11" i="68"/>
  <c r="DG11" i="68" s="1"/>
  <c r="FV47" i="65"/>
  <c r="HQ9" i="65" s="1"/>
  <c r="EB8" i="68" s="1"/>
  <c r="HO9" i="65"/>
  <c r="HO6" i="65"/>
  <c r="CM14" i="68"/>
  <c r="DG14" i="68" s="1"/>
  <c r="CV57" i="65"/>
  <c r="CN23" i="68"/>
  <c r="DH23" i="68" s="1"/>
  <c r="CW68" i="65"/>
  <c r="FY49" i="65"/>
  <c r="HT11" i="65" s="1"/>
  <c r="EE9" i="68" s="1"/>
  <c r="CJ25" i="68"/>
  <c r="DD25" i="68" s="1"/>
  <c r="CS70" i="65"/>
  <c r="GC44" i="65"/>
  <c r="HX6" i="65" s="1"/>
  <c r="EI6" i="68" s="1"/>
  <c r="CT21" i="68"/>
  <c r="DN21" i="68" s="1"/>
  <c r="DC66" i="65"/>
  <c r="HO15" i="65"/>
  <c r="CI9" i="68"/>
  <c r="DC9" i="68" s="1"/>
  <c r="CR49" i="65"/>
  <c r="DL5" i="65"/>
  <c r="BP5" i="68" s="1"/>
  <c r="F96" i="69" s="1"/>
  <c r="BO16" i="68"/>
  <c r="E107" i="69" s="1"/>
  <c r="DL22" i="65"/>
  <c r="BP16" i="68" s="1"/>
  <c r="F107" i="69" s="1"/>
  <c r="DL25" i="65"/>
  <c r="BP19" i="68" s="1"/>
  <c r="F110" i="69" s="1"/>
  <c r="BO19" i="68"/>
  <c r="E110" i="69" s="1"/>
  <c r="BO13" i="68"/>
  <c r="E104" i="69" s="1"/>
  <c r="DL18" i="65"/>
  <c r="BP13" i="68" s="1"/>
  <c r="F104" i="69" s="1"/>
  <c r="EK23" i="68"/>
  <c r="BO24" i="68"/>
  <c r="E115" i="69" s="1"/>
  <c r="DL31" i="65"/>
  <c r="BP24" i="68" s="1"/>
  <c r="F115" i="69" s="1"/>
  <c r="BO15" i="68"/>
  <c r="E106" i="69" s="1"/>
  <c r="DL21" i="65"/>
  <c r="BP15" i="68" s="1"/>
  <c r="F106" i="69" s="1"/>
  <c r="BO22" i="68"/>
  <c r="E113" i="69" s="1"/>
  <c r="DL29" i="65"/>
  <c r="BP22" i="68" s="1"/>
  <c r="F113" i="69" s="1"/>
  <c r="BO10" i="68"/>
  <c r="E101" i="69" s="1"/>
  <c r="DL13" i="65"/>
  <c r="BP10" i="68" s="1"/>
  <c r="F101" i="69" s="1"/>
  <c r="CR20" i="68"/>
  <c r="DL20" i="68" s="1"/>
  <c r="DA64" i="65"/>
  <c r="CN20" i="68"/>
  <c r="DH20" i="68" s="1"/>
  <c r="CW64" i="65"/>
  <c r="HP26" i="65"/>
  <c r="CP20" i="68"/>
  <c r="DJ20" i="68" s="1"/>
  <c r="CY64" i="65"/>
  <c r="CJ20" i="68"/>
  <c r="DD20" i="68" s="1"/>
  <c r="CS64" i="65"/>
  <c r="CK20" i="68"/>
  <c r="DE20" i="68" s="1"/>
  <c r="CT64" i="65"/>
  <c r="CO20" i="68"/>
  <c r="DI20" i="68" s="1"/>
  <c r="CX64" i="65"/>
  <c r="DC64" i="65"/>
  <c r="CT20" i="68"/>
  <c r="DN20" i="68" s="1"/>
  <c r="CS20" i="68"/>
  <c r="DM20" i="68" s="1"/>
  <c r="DB64" i="65"/>
  <c r="CL20" i="68"/>
  <c r="DF20" i="68" s="1"/>
  <c r="CU64" i="65"/>
  <c r="BI22" i="68"/>
  <c r="BH16" i="68"/>
  <c r="BI15" i="68"/>
  <c r="BI5" i="68"/>
  <c r="BI19" i="68"/>
  <c r="BH24" i="68"/>
  <c r="BI24" i="68"/>
  <c r="CU45" i="65"/>
  <c r="CO7" i="68"/>
  <c r="DI7" i="68" s="1"/>
  <c r="CP7" i="68"/>
  <c r="DJ7" i="68" s="1"/>
  <c r="DB45" i="65"/>
  <c r="CT7" i="68"/>
  <c r="DN7" i="68" s="1"/>
  <c r="CK7" i="68"/>
  <c r="DE7" i="68" s="1"/>
  <c r="Y67" i="63"/>
  <c r="Y66" i="63"/>
  <c r="F65" i="63" s="1"/>
  <c r="E21" i="65" s="1"/>
  <c r="R67" i="63"/>
  <c r="R66" i="63"/>
  <c r="E65" i="63" s="1"/>
  <c r="D21" i="65" s="1"/>
  <c r="Y107" i="63"/>
  <c r="Y106" i="63"/>
  <c r="R107" i="63"/>
  <c r="R106" i="63"/>
  <c r="Y22" i="63"/>
  <c r="Y21" i="63"/>
  <c r="R22" i="63"/>
  <c r="R21" i="63"/>
  <c r="Y103" i="63"/>
  <c r="Y102" i="63"/>
  <c r="R103" i="63"/>
  <c r="R102" i="63"/>
  <c r="Y91" i="63"/>
  <c r="Y90" i="63"/>
  <c r="R91" i="63"/>
  <c r="R90" i="63"/>
  <c r="Y111" i="63"/>
  <c r="Y110" i="63"/>
  <c r="R110" i="63"/>
  <c r="R111" i="63"/>
  <c r="C22" i="67" l="1"/>
  <c r="D13" i="66"/>
  <c r="ER25" i="68"/>
  <c r="D83" i="69"/>
  <c r="AH25" i="68"/>
  <c r="Q86" i="69"/>
  <c r="ER20" i="68"/>
  <c r="C21" i="67"/>
  <c r="S69" i="69"/>
  <c r="C24" i="67"/>
  <c r="S76" i="69"/>
  <c r="C13" i="67"/>
  <c r="S73" i="69"/>
  <c r="ER18" i="68"/>
  <c r="AF20" i="68"/>
  <c r="Q82" i="69"/>
  <c r="ER23" i="68"/>
  <c r="D24" i="66"/>
  <c r="D28" i="66"/>
  <c r="AK21" i="68"/>
  <c r="D80" i="69"/>
  <c r="AK25" i="68"/>
  <c r="C16" i="67"/>
  <c r="C26" i="67"/>
  <c r="C14" i="67"/>
  <c r="C19" i="67"/>
  <c r="C12" i="67"/>
  <c r="C27" i="67"/>
  <c r="AF21" i="68"/>
  <c r="D22" i="69" s="1"/>
  <c r="AF27" i="68"/>
  <c r="AG27" i="68" s="1"/>
  <c r="AF23" i="68"/>
  <c r="AG23" i="68" s="1"/>
  <c r="AH17" i="68"/>
  <c r="D47" i="69" s="1"/>
  <c r="AK26" i="68"/>
  <c r="AJ14" i="68"/>
  <c r="AH14" i="68"/>
  <c r="AF14" i="68"/>
  <c r="D15" i="69" s="1"/>
  <c r="AH11" i="68"/>
  <c r="AJ11" i="68"/>
  <c r="D71" i="69" s="1"/>
  <c r="AF11" i="68"/>
  <c r="AG11" i="68" s="1"/>
  <c r="AK17" i="68"/>
  <c r="AH27" i="68"/>
  <c r="AJ8" i="68"/>
  <c r="AF8" i="68"/>
  <c r="AG8" i="68" s="1"/>
  <c r="AH8" i="68"/>
  <c r="AH21" i="68"/>
  <c r="D51" i="69" s="1"/>
  <c r="D78" i="69"/>
  <c r="D87" i="69"/>
  <c r="AH20" i="68"/>
  <c r="D50" i="69" s="1"/>
  <c r="AF25" i="68"/>
  <c r="AG25" i="68" s="1"/>
  <c r="AH18" i="68"/>
  <c r="AF12" i="68"/>
  <c r="AG12" i="68" s="1"/>
  <c r="AH12" i="68"/>
  <c r="AI12" i="68" s="1"/>
  <c r="AJ12" i="68"/>
  <c r="D72" i="69" s="1"/>
  <c r="AH23" i="68"/>
  <c r="AF26" i="68"/>
  <c r="AG26" i="68" s="1"/>
  <c r="AJ7" i="68"/>
  <c r="AF7" i="68"/>
  <c r="AG7" i="68" s="1"/>
  <c r="AH7" i="68"/>
  <c r="AH15" i="68"/>
  <c r="AI15" i="68" s="1"/>
  <c r="AH22" i="68"/>
  <c r="AI22" i="68" s="1"/>
  <c r="AH16" i="68"/>
  <c r="AH5" i="68"/>
  <c r="D35" i="69" s="1"/>
  <c r="AH10" i="68"/>
  <c r="AH13" i="68"/>
  <c r="AH19" i="68"/>
  <c r="AI19" i="68" s="1"/>
  <c r="AH24" i="68"/>
  <c r="AI24" i="68" s="1"/>
  <c r="AJ9" i="68"/>
  <c r="AK9" i="68" s="1"/>
  <c r="AH9" i="68"/>
  <c r="AF9" i="68"/>
  <c r="D10" i="69" s="1"/>
  <c r="AJ6" i="68"/>
  <c r="AH6" i="68"/>
  <c r="D36" i="69" s="1"/>
  <c r="AF6" i="68"/>
  <c r="AG6" i="68" s="1"/>
  <c r="AF22" i="68"/>
  <c r="AG22" i="68" s="1"/>
  <c r="AF16" i="68"/>
  <c r="AG16" i="68" s="1"/>
  <c r="AF24" i="68"/>
  <c r="AF19" i="68"/>
  <c r="AF15" i="68"/>
  <c r="AG15" i="68" s="1"/>
  <c r="AF5" i="68"/>
  <c r="AG5" i="68" s="1"/>
  <c r="AF10" i="68"/>
  <c r="AF13" i="68"/>
  <c r="AG13" i="68" s="1"/>
  <c r="AH26" i="68"/>
  <c r="AI26" i="68" s="1"/>
  <c r="AF18" i="68"/>
  <c r="AG18" i="68" s="1"/>
  <c r="AF17" i="68"/>
  <c r="AG17" i="68" s="1"/>
  <c r="DE47" i="65"/>
  <c r="CV8" i="68"/>
  <c r="DP8" i="68" s="1"/>
  <c r="IH6" i="65"/>
  <c r="BZ6" i="68" s="1"/>
  <c r="BW6" i="68" s="1"/>
  <c r="EO6" i="68"/>
  <c r="ES6" i="68" s="1"/>
  <c r="G128" i="69" s="1"/>
  <c r="DR26" i="68"/>
  <c r="DV26" i="68" s="1"/>
  <c r="F148" i="69" s="1"/>
  <c r="DF47" i="65"/>
  <c r="CW8" i="68"/>
  <c r="DQ8" i="68" s="1"/>
  <c r="IH7" i="65"/>
  <c r="BZ7" i="68" s="1"/>
  <c r="BW7" i="68" s="1"/>
  <c r="EO7" i="68"/>
  <c r="ES7" i="68" s="1"/>
  <c r="G129" i="69" s="1"/>
  <c r="DR20" i="68"/>
  <c r="DV20" i="68" s="1"/>
  <c r="F142" i="69" s="1"/>
  <c r="DR18" i="68"/>
  <c r="DV18" i="68" s="1"/>
  <c r="F140" i="69" s="1"/>
  <c r="IH9" i="65"/>
  <c r="BZ8" i="68" s="1"/>
  <c r="BW8" i="68" s="1"/>
  <c r="ES8" i="68"/>
  <c r="G130" i="69" s="1"/>
  <c r="DR21" i="68"/>
  <c r="DV21" i="68" s="1"/>
  <c r="F143" i="69" s="1"/>
  <c r="DR29" i="68"/>
  <c r="DV29" i="68" s="1"/>
  <c r="F151" i="69" s="1"/>
  <c r="DR27" i="68"/>
  <c r="DV27" i="68" s="1"/>
  <c r="F149" i="69" s="1"/>
  <c r="DR25" i="68"/>
  <c r="DV25" i="68" s="1"/>
  <c r="F147" i="69" s="1"/>
  <c r="IH11" i="65"/>
  <c r="BZ9" i="68" s="1"/>
  <c r="BW9" i="68" s="1"/>
  <c r="EO9" i="68"/>
  <c r="ES9" i="68" s="1"/>
  <c r="G131" i="69" s="1"/>
  <c r="DG47" i="65"/>
  <c r="CX8" i="68"/>
  <c r="IH14" i="65"/>
  <c r="BZ11" i="68" s="1"/>
  <c r="BW11" i="68" s="1"/>
  <c r="EO11" i="68"/>
  <c r="ES11" i="68" s="1"/>
  <c r="G133" i="69" s="1"/>
  <c r="EC27" i="68"/>
  <c r="ER27" i="68" s="1"/>
  <c r="IH19" i="65"/>
  <c r="BZ14" i="68" s="1"/>
  <c r="BW14" i="68" s="1"/>
  <c r="EO14" i="68"/>
  <c r="ES14" i="68" s="1"/>
  <c r="G136" i="69" s="1"/>
  <c r="IH15" i="65"/>
  <c r="BZ12" i="68" s="1"/>
  <c r="BW12" i="68" s="1"/>
  <c r="EO12" i="68"/>
  <c r="ES12" i="68" s="1"/>
  <c r="G134" i="69" s="1"/>
  <c r="DR23" i="68"/>
  <c r="DV23" i="68" s="1"/>
  <c r="F145" i="69" s="1"/>
  <c r="DR17" i="68"/>
  <c r="DV17" i="68" s="1"/>
  <c r="F139" i="69" s="1"/>
  <c r="DG52" i="65"/>
  <c r="CX11" i="68"/>
  <c r="DG57" i="65"/>
  <c r="CX14" i="68"/>
  <c r="DF53" i="65"/>
  <c r="CW12" i="68"/>
  <c r="DQ12" i="68" s="1"/>
  <c r="DE53" i="65"/>
  <c r="CV12" i="68"/>
  <c r="DP12" i="68" s="1"/>
  <c r="DF57" i="65"/>
  <c r="CW14" i="68"/>
  <c r="DQ14" i="68" s="1"/>
  <c r="DF52" i="65"/>
  <c r="CW11" i="68"/>
  <c r="DQ11" i="68" s="1"/>
  <c r="DE52" i="65"/>
  <c r="CV11" i="68"/>
  <c r="DP11" i="68" s="1"/>
  <c r="DE57" i="65"/>
  <c r="CV14" i="68"/>
  <c r="DP14" i="68" s="1"/>
  <c r="DG53" i="65"/>
  <c r="CX12" i="68"/>
  <c r="DE49" i="65"/>
  <c r="CV9" i="68"/>
  <c r="DP9" i="68" s="1"/>
  <c r="DF49" i="65"/>
  <c r="CW9" i="68"/>
  <c r="DQ9" i="68" s="1"/>
  <c r="DG49" i="65"/>
  <c r="CX9" i="68"/>
  <c r="DG45" i="65"/>
  <c r="CX7" i="68"/>
  <c r="DE44" i="65"/>
  <c r="CV6" i="68"/>
  <c r="DP6" i="68" s="1"/>
  <c r="DF45" i="65"/>
  <c r="CW7" i="68"/>
  <c r="DQ7" i="68" s="1"/>
  <c r="DE45" i="65"/>
  <c r="CV7" i="68"/>
  <c r="DP7" i="68" s="1"/>
  <c r="DF44" i="65"/>
  <c r="CW6" i="68"/>
  <c r="DQ6" i="68" s="1"/>
  <c r="DG44" i="65"/>
  <c r="CX6" i="68"/>
  <c r="EC21" i="68"/>
  <c r="ER21" i="68" s="1"/>
  <c r="D21" i="69"/>
  <c r="D55" i="69"/>
  <c r="EC17" i="68"/>
  <c r="IG26" i="65"/>
  <c r="EC26" i="68"/>
  <c r="ER26" i="68" s="1"/>
  <c r="IG30" i="65"/>
  <c r="BY23" i="68" s="1"/>
  <c r="BV23" i="68" s="1"/>
  <c r="IG24" i="65"/>
  <c r="HR15" i="65"/>
  <c r="EC12" i="68" s="1"/>
  <c r="GL53" i="65"/>
  <c r="HR19" i="65"/>
  <c r="EC14" i="68" s="1"/>
  <c r="GL57" i="65"/>
  <c r="L29" i="65"/>
  <c r="F22" i="68" s="1"/>
  <c r="S71" i="69" s="1"/>
  <c r="IG32" i="65"/>
  <c r="HR6" i="65"/>
  <c r="IG6" i="65" s="1"/>
  <c r="GL44" i="65"/>
  <c r="L15" i="65"/>
  <c r="F12" i="68" s="1"/>
  <c r="S80" i="69" s="1"/>
  <c r="HR11" i="65"/>
  <c r="IG11" i="65" s="1"/>
  <c r="GL49" i="65"/>
  <c r="GL45" i="65"/>
  <c r="HR9" i="65"/>
  <c r="IG9" i="65" s="1"/>
  <c r="GL47" i="65"/>
  <c r="HR14" i="65"/>
  <c r="EC11" i="68" s="1"/>
  <c r="GL52" i="65"/>
  <c r="IG7" i="65"/>
  <c r="GM45" i="65"/>
  <c r="GP45" i="65" s="1"/>
  <c r="GQ45" i="65" s="1"/>
  <c r="CW45" i="65"/>
  <c r="GM57" i="65"/>
  <c r="GP57" i="65" s="1"/>
  <c r="GQ57" i="65" s="1"/>
  <c r="GM53" i="65"/>
  <c r="GP53" i="65" s="1"/>
  <c r="GQ53" i="65" s="1"/>
  <c r="GL35" i="65"/>
  <c r="GM44" i="65"/>
  <c r="GP44" i="65" s="1"/>
  <c r="GQ44" i="65" s="1"/>
  <c r="GM52" i="65"/>
  <c r="GP52" i="65" s="1"/>
  <c r="GQ52" i="65" s="1"/>
  <c r="GM47" i="65"/>
  <c r="GP47" i="65" s="1"/>
  <c r="GQ47" i="65" s="1"/>
  <c r="GM49" i="65"/>
  <c r="GP49" i="65" s="1"/>
  <c r="GQ49" i="65" s="1"/>
  <c r="HP6" i="65"/>
  <c r="EA6" i="68" s="1"/>
  <c r="HP9" i="65"/>
  <c r="EA8" i="68" s="1"/>
  <c r="HP19" i="65"/>
  <c r="EA14" i="68" s="1"/>
  <c r="HP11" i="65"/>
  <c r="EA9" i="68" s="1"/>
  <c r="HP7" i="65"/>
  <c r="EA7" i="68" s="1"/>
  <c r="GL36" i="65"/>
  <c r="GL37" i="65"/>
  <c r="HP14" i="65"/>
  <c r="EA11" i="68" s="1"/>
  <c r="HP15" i="65"/>
  <c r="EA12" i="68" s="1"/>
  <c r="HQ37" i="65"/>
  <c r="EB29" i="68" s="1"/>
  <c r="CS45" i="65"/>
  <c r="DL35" i="65"/>
  <c r="BP28" i="68" s="1"/>
  <c r="F119" i="69" s="1"/>
  <c r="HS36" i="65"/>
  <c r="HW35" i="65"/>
  <c r="EH28" i="68" s="1"/>
  <c r="GX75" i="65"/>
  <c r="FX75" i="65"/>
  <c r="FB37" i="65"/>
  <c r="HF74" i="65"/>
  <c r="GF74" i="65"/>
  <c r="HD73" i="65"/>
  <c r="GD73" i="65"/>
  <c r="FH35" i="65"/>
  <c r="GZ74" i="65"/>
  <c r="FZ74" i="65"/>
  <c r="GV73" i="65"/>
  <c r="FV73" i="65"/>
  <c r="HD74" i="65"/>
  <c r="GD74" i="65"/>
  <c r="HB75" i="65"/>
  <c r="GB75" i="65"/>
  <c r="FF37" i="65"/>
  <c r="FJ36" i="65"/>
  <c r="GZ73" i="65"/>
  <c r="FZ73" i="65"/>
  <c r="FD35" i="65"/>
  <c r="HB74" i="65"/>
  <c r="GB74" i="65"/>
  <c r="GN73" i="65"/>
  <c r="GO73" i="65" s="1"/>
  <c r="IA35" i="65"/>
  <c r="EL28" i="68" s="1"/>
  <c r="BK28" i="68"/>
  <c r="HS35" i="65"/>
  <c r="HF75" i="65"/>
  <c r="GF75" i="65"/>
  <c r="GV74" i="65"/>
  <c r="FV74" i="65"/>
  <c r="FH36" i="65"/>
  <c r="DA45" i="65"/>
  <c r="D177" i="67"/>
  <c r="BL23" i="68"/>
  <c r="D176" i="67"/>
  <c r="F6" i="68"/>
  <c r="D6" i="66"/>
  <c r="D28" i="67"/>
  <c r="F5" i="68"/>
  <c r="S65" i="69" s="1"/>
  <c r="D5" i="66"/>
  <c r="DJ62" i="65"/>
  <c r="DK24" i="65" s="1"/>
  <c r="DL24" i="65" s="1"/>
  <c r="BP18" i="68" s="1"/>
  <c r="F109" i="69" s="1"/>
  <c r="DJ70" i="65"/>
  <c r="DK32" i="65" s="1"/>
  <c r="BO25" i="68" s="1"/>
  <c r="E116" i="69" s="1"/>
  <c r="DJ61" i="65"/>
  <c r="DK23" i="65" s="1"/>
  <c r="BO17" i="68" s="1"/>
  <c r="E108" i="69" s="1"/>
  <c r="BL25" i="68"/>
  <c r="CJ9" i="68"/>
  <c r="DD9" i="68" s="1"/>
  <c r="CS49" i="65"/>
  <c r="DJ71" i="65"/>
  <c r="DK33" i="65" s="1"/>
  <c r="CN12" i="68"/>
  <c r="DH12" i="68" s="1"/>
  <c r="CW53" i="65"/>
  <c r="CX52" i="65"/>
  <c r="CO11" i="68"/>
  <c r="DI11" i="68" s="1"/>
  <c r="CT6" i="68"/>
  <c r="DN6" i="68" s="1"/>
  <c r="DC44" i="65"/>
  <c r="CO12" i="68"/>
  <c r="DI12" i="68" s="1"/>
  <c r="CX53" i="65"/>
  <c r="CL14" i="68"/>
  <c r="DF14" i="68" s="1"/>
  <c r="CU57" i="65"/>
  <c r="BL17" i="68"/>
  <c r="CS14" i="68"/>
  <c r="DM14" i="68" s="1"/>
  <c r="DB57" i="65"/>
  <c r="CO14" i="68"/>
  <c r="DI14" i="68" s="1"/>
  <c r="CX57" i="65"/>
  <c r="EA29" i="68"/>
  <c r="CO9" i="68"/>
  <c r="DI9" i="68" s="1"/>
  <c r="CX49" i="65"/>
  <c r="CK9" i="68"/>
  <c r="DE9" i="68" s="1"/>
  <c r="CT49" i="65"/>
  <c r="DZ12" i="68"/>
  <c r="CN8" i="68"/>
  <c r="DH8" i="68" s="1"/>
  <c r="CW47" i="65"/>
  <c r="BY17" i="68"/>
  <c r="BV17" i="68" s="1"/>
  <c r="EA25" i="68"/>
  <c r="DZ11" i="68"/>
  <c r="CJ8" i="68"/>
  <c r="DD8" i="68" s="1"/>
  <c r="CS47" i="65"/>
  <c r="DJ66" i="65"/>
  <c r="DK28" i="65" s="1"/>
  <c r="CR11" i="68"/>
  <c r="DL11" i="68" s="1"/>
  <c r="DA52" i="65"/>
  <c r="CP6" i="68"/>
  <c r="DJ6" i="68" s="1"/>
  <c r="CY44" i="65"/>
  <c r="CO8" i="68"/>
  <c r="DI8" i="68" s="1"/>
  <c r="CX47" i="65"/>
  <c r="CO6" i="68"/>
  <c r="DI6" i="68" s="1"/>
  <c r="CX44" i="65"/>
  <c r="EA26" i="68"/>
  <c r="BL26" i="68"/>
  <c r="CN9" i="68"/>
  <c r="DH9" i="68" s="1"/>
  <c r="CW49" i="65"/>
  <c r="DZ6" i="68"/>
  <c r="CY49" i="65"/>
  <c r="CP9" i="68"/>
  <c r="DJ9" i="68" s="1"/>
  <c r="CS8" i="68"/>
  <c r="DM8" i="68" s="1"/>
  <c r="DB47" i="65"/>
  <c r="CJ11" i="68"/>
  <c r="DD11" i="68" s="1"/>
  <c r="CS52" i="65"/>
  <c r="CL8" i="68"/>
  <c r="DF8" i="68" s="1"/>
  <c r="CU47" i="65"/>
  <c r="CK14" i="68"/>
  <c r="DE14" i="68" s="1"/>
  <c r="CT57" i="65"/>
  <c r="DZ9" i="68"/>
  <c r="CS12" i="68"/>
  <c r="DM12" i="68" s="1"/>
  <c r="DB53" i="65"/>
  <c r="CK12" i="68"/>
  <c r="DE12" i="68" s="1"/>
  <c r="CT53" i="65"/>
  <c r="DJ68" i="65"/>
  <c r="DK30" i="65" s="1"/>
  <c r="CL9" i="68"/>
  <c r="DF9" i="68" s="1"/>
  <c r="CU49" i="65"/>
  <c r="DB44" i="65"/>
  <c r="CS6" i="68"/>
  <c r="DM6" i="68" s="1"/>
  <c r="CT14" i="68"/>
  <c r="DN14" i="68" s="1"/>
  <c r="DC57" i="65"/>
  <c r="CJ6" i="68"/>
  <c r="DD6" i="68" s="1"/>
  <c r="CS44" i="65"/>
  <c r="CS9" i="68"/>
  <c r="DM9" i="68" s="1"/>
  <c r="DB49" i="65"/>
  <c r="CR12" i="68"/>
  <c r="DL12" i="68" s="1"/>
  <c r="DA53" i="65"/>
  <c r="CR14" i="68"/>
  <c r="DL14" i="68" s="1"/>
  <c r="DA57" i="65"/>
  <c r="CN6" i="68"/>
  <c r="DH6" i="68" s="1"/>
  <c r="CW44" i="65"/>
  <c r="DJ75" i="65"/>
  <c r="DK37" i="65" s="1"/>
  <c r="DZ8" i="68"/>
  <c r="CP11" i="68"/>
  <c r="DJ11" i="68" s="1"/>
  <c r="CY52" i="65"/>
  <c r="CL12" i="68"/>
  <c r="DF12" i="68" s="1"/>
  <c r="CU53" i="65"/>
  <c r="CL6" i="68"/>
  <c r="DF6" i="68" s="1"/>
  <c r="CU44" i="65"/>
  <c r="CK6" i="68"/>
  <c r="DE6" i="68" s="1"/>
  <c r="CT44" i="65"/>
  <c r="CT9" i="68"/>
  <c r="DN9" i="68" s="1"/>
  <c r="DC49" i="65"/>
  <c r="CR9" i="68"/>
  <c r="DL9" i="68" s="1"/>
  <c r="DA49" i="65"/>
  <c r="DZ14" i="68"/>
  <c r="CP14" i="68"/>
  <c r="DJ14" i="68" s="1"/>
  <c r="CY57" i="65"/>
  <c r="BL18" i="68"/>
  <c r="CR6" i="68"/>
  <c r="DL6" i="68" s="1"/>
  <c r="DA44" i="65"/>
  <c r="CK11" i="68"/>
  <c r="DE11" i="68" s="1"/>
  <c r="CT52" i="65"/>
  <c r="CL11" i="68"/>
  <c r="DF11" i="68" s="1"/>
  <c r="CU52" i="65"/>
  <c r="CS11" i="68"/>
  <c r="DM11" i="68" s="1"/>
  <c r="DB52" i="65"/>
  <c r="CT8" i="68"/>
  <c r="DN8" i="68" s="1"/>
  <c r="DC47" i="65"/>
  <c r="CW57" i="65"/>
  <c r="CN14" i="68"/>
  <c r="DH14" i="68" s="1"/>
  <c r="BL21" i="68"/>
  <c r="BL27" i="68"/>
  <c r="CT12" i="68"/>
  <c r="DN12" i="68" s="1"/>
  <c r="DC53" i="65"/>
  <c r="EA18" i="68"/>
  <c r="CK8" i="68"/>
  <c r="DE8" i="68" s="1"/>
  <c r="CT47" i="65"/>
  <c r="CT11" i="68"/>
  <c r="DN11" i="68" s="1"/>
  <c r="DC52" i="65"/>
  <c r="CW52" i="65"/>
  <c r="CN11" i="68"/>
  <c r="DH11" i="68" s="1"/>
  <c r="CJ12" i="68"/>
  <c r="DD12" i="68" s="1"/>
  <c r="CS53" i="65"/>
  <c r="CP12" i="68"/>
  <c r="DJ12" i="68" s="1"/>
  <c r="CY53" i="65"/>
  <c r="CY47" i="65"/>
  <c r="CP8" i="68"/>
  <c r="DJ8" i="68" s="1"/>
  <c r="CJ14" i="68"/>
  <c r="DD14" i="68" s="1"/>
  <c r="CS57" i="65"/>
  <c r="DJ72" i="65"/>
  <c r="DK34" i="65" s="1"/>
  <c r="EA21" i="68"/>
  <c r="DA47" i="65"/>
  <c r="CR8" i="68"/>
  <c r="DL8" i="68" s="1"/>
  <c r="EA27" i="68"/>
  <c r="DJ64" i="65"/>
  <c r="DK26" i="65" s="1"/>
  <c r="DL26" i="65" s="1"/>
  <c r="BP20" i="68" s="1"/>
  <c r="F111" i="69" s="1"/>
  <c r="BL20" i="68"/>
  <c r="EA20" i="68"/>
  <c r="BH23" i="68"/>
  <c r="BI23" i="68"/>
  <c r="AG41" i="63"/>
  <c r="AY41" i="63"/>
  <c r="Y42" i="63"/>
  <c r="Y41" i="63"/>
  <c r="R42" i="63"/>
  <c r="R41" i="63"/>
  <c r="Y14" i="63"/>
  <c r="Y13" i="63"/>
  <c r="Y10" i="63"/>
  <c r="Y9" i="63"/>
  <c r="R14" i="63"/>
  <c r="R13" i="63"/>
  <c r="R10" i="63"/>
  <c r="R9" i="63"/>
  <c r="AG9" i="63"/>
  <c r="T6" i="63"/>
  <c r="Y6" i="63" s="1"/>
  <c r="M6" i="63"/>
  <c r="R6" i="63" s="1"/>
  <c r="Y5" i="63"/>
  <c r="F5" i="63" s="1"/>
  <c r="R5" i="63"/>
  <c r="E5" i="63" s="1"/>
  <c r="Y63" i="63"/>
  <c r="Y61" i="63"/>
  <c r="R61" i="63"/>
  <c r="R63" i="63"/>
  <c r="BB34" i="63"/>
  <c r="BH34" i="63" s="1"/>
  <c r="AS34" i="63"/>
  <c r="AY34" i="63" s="1"/>
  <c r="AJ34" i="63"/>
  <c r="AP34" i="63" s="1"/>
  <c r="AB34" i="63"/>
  <c r="AG34" i="63" s="1"/>
  <c r="AY33" i="63"/>
  <c r="AG133" i="63"/>
  <c r="AG132" i="63"/>
  <c r="AY129" i="63"/>
  <c r="AG129" i="63"/>
  <c r="AY128" i="63"/>
  <c r="AG128" i="63"/>
  <c r="AY125" i="63"/>
  <c r="AG125" i="63"/>
  <c r="AY124" i="63"/>
  <c r="AG124" i="63"/>
  <c r="AY121" i="63"/>
  <c r="AG121" i="63"/>
  <c r="AG111" i="63"/>
  <c r="AG110" i="63"/>
  <c r="AY107" i="63"/>
  <c r="AG107" i="63"/>
  <c r="AY106" i="63"/>
  <c r="AG106" i="63"/>
  <c r="AG103" i="63"/>
  <c r="AG102" i="63"/>
  <c r="AY99" i="63"/>
  <c r="AG99" i="63"/>
  <c r="AY98" i="63"/>
  <c r="AG98" i="63"/>
  <c r="AY95" i="63"/>
  <c r="AG95" i="63"/>
  <c r="AG94" i="63"/>
  <c r="AY91" i="63"/>
  <c r="AG91" i="63"/>
  <c r="AY90" i="63"/>
  <c r="AG90" i="63"/>
  <c r="AY87" i="63"/>
  <c r="AG87" i="63"/>
  <c r="AY86" i="63"/>
  <c r="AG86" i="63"/>
  <c r="AY83" i="63"/>
  <c r="AG83" i="63"/>
  <c r="AY82" i="63"/>
  <c r="AG82" i="63"/>
  <c r="AY79" i="63"/>
  <c r="AG79" i="63"/>
  <c r="AY78" i="63"/>
  <c r="AG78" i="63"/>
  <c r="AG75" i="63"/>
  <c r="AG74" i="63"/>
  <c r="AY71" i="63"/>
  <c r="AG71" i="63"/>
  <c r="AY67" i="63"/>
  <c r="AG67" i="63"/>
  <c r="AY66" i="63"/>
  <c r="I65" i="63" s="1"/>
  <c r="H21" i="65" s="1"/>
  <c r="L21" i="65" s="1"/>
  <c r="AG66" i="63"/>
  <c r="G65" i="63" s="1"/>
  <c r="F21" i="65" s="1"/>
  <c r="AY63" i="63"/>
  <c r="AG63" i="63"/>
  <c r="AY61" i="63"/>
  <c r="AG61" i="63"/>
  <c r="AG115" i="63"/>
  <c r="AY114" i="63"/>
  <c r="AG114" i="63"/>
  <c r="AY58" i="63"/>
  <c r="AG58" i="63"/>
  <c r="AY57" i="63"/>
  <c r="AG57" i="63"/>
  <c r="AY54" i="63"/>
  <c r="AG54" i="63"/>
  <c r="AY50" i="63"/>
  <c r="AG50" i="63"/>
  <c r="AY46" i="63"/>
  <c r="AG46" i="63"/>
  <c r="AY45" i="63"/>
  <c r="AG45" i="63"/>
  <c r="AY42" i="63"/>
  <c r="AG42" i="63"/>
  <c r="AY38" i="63"/>
  <c r="AG38" i="63"/>
  <c r="AY37" i="63"/>
  <c r="AG37" i="63"/>
  <c r="AG30" i="63"/>
  <c r="AY26" i="63"/>
  <c r="AG26" i="63"/>
  <c r="AG25" i="63"/>
  <c r="AY22" i="63"/>
  <c r="AG22" i="63"/>
  <c r="AG21" i="63"/>
  <c r="AG18" i="63"/>
  <c r="AG17" i="63"/>
  <c r="AY14" i="63"/>
  <c r="AG14" i="63"/>
  <c r="AG13" i="63"/>
  <c r="AY10" i="63"/>
  <c r="AG10" i="63"/>
  <c r="AY6" i="63"/>
  <c r="AG6" i="63"/>
  <c r="AY120" i="63"/>
  <c r="AG120" i="63"/>
  <c r="AG70" i="63"/>
  <c r="AG53" i="63"/>
  <c r="AG49" i="63"/>
  <c r="AG33" i="63"/>
  <c r="AG29" i="63"/>
  <c r="AG5" i="63"/>
  <c r="AY70" i="63"/>
  <c r="AY53" i="63"/>
  <c r="AY49" i="63"/>
  <c r="E5" i="59"/>
  <c r="HH5" i="59"/>
  <c r="CR5" i="59"/>
  <c r="CE5" i="59"/>
  <c r="CJ5" i="59"/>
  <c r="GP5" i="59"/>
  <c r="KB5" i="59"/>
  <c r="DY5" i="59"/>
  <c r="EV5" i="59"/>
  <c r="L5" i="59"/>
  <c r="FT5" i="59"/>
  <c r="U5" i="59"/>
  <c r="HW5" i="59"/>
  <c r="JK5" i="59"/>
  <c r="FR5" i="59"/>
  <c r="DM5" i="59"/>
  <c r="DS5" i="59"/>
  <c r="ER5" i="59"/>
  <c r="FI5" i="59"/>
  <c r="GB5" i="59"/>
  <c r="JA5" i="59"/>
  <c r="FQ5" i="59"/>
  <c r="AI5" i="59"/>
  <c r="ED5" i="59"/>
  <c r="FE5" i="59"/>
  <c r="EP5" i="59"/>
  <c r="AE5" i="59"/>
  <c r="CL5" i="59"/>
  <c r="BE5" i="59"/>
  <c r="EE5" i="59"/>
  <c r="HT5" i="59"/>
  <c r="AY5" i="59"/>
  <c r="DB5" i="59"/>
  <c r="DN5" i="59"/>
  <c r="R5" i="59"/>
  <c r="HZ5" i="59"/>
  <c r="CV5" i="59"/>
  <c r="IC5" i="59"/>
  <c r="FM5" i="59"/>
  <c r="HS5" i="59"/>
  <c r="BO5" i="59"/>
  <c r="CO5" i="59"/>
  <c r="IZ5" i="59"/>
  <c r="Q5" i="59"/>
  <c r="BZ5" i="59"/>
  <c r="DQ5" i="59"/>
  <c r="DH5" i="59"/>
  <c r="EM5" i="59"/>
  <c r="ET5" i="59"/>
  <c r="EC5" i="59"/>
  <c r="HJ5" i="59"/>
  <c r="JM5" i="59"/>
  <c r="JR5" i="59"/>
  <c r="BN5" i="59"/>
  <c r="IB5" i="59"/>
  <c r="HI5" i="59"/>
  <c r="M5" i="59"/>
  <c r="JY5" i="59"/>
  <c r="GL5" i="59"/>
  <c r="IW5" i="59"/>
  <c r="FP5" i="59"/>
  <c r="FV5" i="59"/>
  <c r="JW5" i="59"/>
  <c r="DG5" i="59"/>
  <c r="FL5" i="59"/>
  <c r="DR5" i="59"/>
  <c r="AA5" i="59"/>
  <c r="EA5" i="59"/>
  <c r="IO5" i="59"/>
  <c r="H5" i="59"/>
  <c r="X5" i="59"/>
  <c r="HA5" i="59"/>
  <c r="GG5" i="59"/>
  <c r="GU5" i="59"/>
  <c r="AO5" i="59"/>
  <c r="GD5" i="59"/>
  <c r="IN5" i="59"/>
  <c r="GI5" i="59"/>
  <c r="DO5" i="59"/>
  <c r="IP5" i="59"/>
  <c r="JZ5" i="59"/>
  <c r="P5" i="59"/>
  <c r="HD5" i="59"/>
  <c r="GF5" i="59"/>
  <c r="S5" i="59"/>
  <c r="GM5" i="59"/>
  <c r="KC5" i="59"/>
  <c r="JX5" i="59"/>
  <c r="BD5" i="59"/>
  <c r="IT5" i="59"/>
  <c r="BH5" i="59"/>
  <c r="EQ5" i="59"/>
  <c r="J5" i="59"/>
  <c r="GY5" i="59"/>
  <c r="GZ5" i="59"/>
  <c r="HE5" i="59"/>
  <c r="JS5" i="59"/>
  <c r="EN5" i="59"/>
  <c r="DA5" i="59"/>
  <c r="T5" i="59"/>
  <c r="JP5" i="59"/>
  <c r="EY5" i="59"/>
  <c r="BV5" i="59"/>
  <c r="FF5" i="59"/>
  <c r="CM5" i="59"/>
  <c r="HL5" i="59"/>
  <c r="W5" i="59"/>
  <c r="O5" i="59"/>
  <c r="IM5" i="59"/>
  <c r="BJ5" i="59"/>
  <c r="GQ5" i="59"/>
  <c r="BC5" i="59"/>
  <c r="GH5" i="59"/>
  <c r="FK5" i="59"/>
  <c r="Y5" i="59"/>
  <c r="EJ5" i="59"/>
  <c r="FY5" i="59"/>
  <c r="GE5" i="59"/>
  <c r="GN5" i="59"/>
  <c r="AZ5" i="59"/>
  <c r="HU5" i="59"/>
  <c r="HV5" i="59"/>
  <c r="BL5" i="59"/>
  <c r="JE5" i="59"/>
  <c r="GS5" i="59"/>
  <c r="DP5" i="59"/>
  <c r="CW5" i="59"/>
  <c r="AU5" i="59"/>
  <c r="FO5" i="59"/>
  <c r="CT5" i="59"/>
  <c r="IK5" i="59"/>
  <c r="CZ5" i="59"/>
  <c r="N5" i="59"/>
  <c r="ID5" i="59"/>
  <c r="BS5" i="59"/>
  <c r="EZ5" i="59"/>
  <c r="EO5" i="59"/>
  <c r="IG5" i="59"/>
  <c r="HG5" i="59"/>
  <c r="HK5" i="59"/>
  <c r="BB5" i="59"/>
  <c r="CP5" i="59"/>
  <c r="AK5" i="59"/>
  <c r="FA5" i="59"/>
  <c r="CQ5" i="59"/>
  <c r="HF5" i="59"/>
  <c r="JU5" i="59"/>
  <c r="HN5" i="59"/>
  <c r="CS5" i="59"/>
  <c r="JL5" i="59"/>
  <c r="BI5" i="59"/>
  <c r="IE5" i="59"/>
  <c r="DC5" i="59"/>
  <c r="BY5" i="59"/>
  <c r="F5" i="59"/>
  <c r="GJ5" i="59"/>
  <c r="EG5" i="59"/>
  <c r="AD5" i="59"/>
  <c r="FN5" i="59"/>
  <c r="GK5" i="59"/>
  <c r="IR5" i="59"/>
  <c r="CA5" i="59"/>
  <c r="DL5" i="59"/>
  <c r="IS5" i="59"/>
  <c r="BU5" i="59"/>
  <c r="AN5" i="59"/>
  <c r="FG5" i="59"/>
  <c r="AT5" i="59"/>
  <c r="IY5" i="59"/>
  <c r="DE5" i="59"/>
  <c r="AS5" i="59"/>
  <c r="CB5" i="59"/>
  <c r="EW5" i="59"/>
  <c r="EL5" i="59"/>
  <c r="IF5" i="59"/>
  <c r="EH5" i="59"/>
  <c r="HB5" i="59"/>
  <c r="AL5" i="59"/>
  <c r="BK5" i="59"/>
  <c r="AF5" i="59"/>
  <c r="AH5" i="59"/>
  <c r="FW5" i="59"/>
  <c r="FS5" i="59"/>
  <c r="GR5" i="59"/>
  <c r="CC5" i="59"/>
  <c r="JN5" i="59"/>
  <c r="HY5" i="59"/>
  <c r="JD5" i="59"/>
  <c r="EI5" i="59"/>
  <c r="AG5" i="59"/>
  <c r="GX5" i="59"/>
  <c r="EB5" i="59"/>
  <c r="IA5" i="59"/>
  <c r="GO5" i="59"/>
  <c r="DD5" i="59"/>
  <c r="DZ5" i="59"/>
  <c r="BF5" i="59"/>
  <c r="BX5" i="59"/>
  <c r="JO5" i="59"/>
  <c r="HQ5" i="59"/>
  <c r="IJ5" i="59"/>
  <c r="EU5" i="59"/>
  <c r="DI5" i="59"/>
  <c r="FJ5" i="59"/>
  <c r="JJ5" i="59"/>
  <c r="HX5" i="59"/>
  <c r="JF5" i="59"/>
  <c r="BG5" i="59"/>
  <c r="HM5" i="59"/>
  <c r="IQ5" i="59"/>
  <c r="KA5" i="59"/>
  <c r="JG5" i="59"/>
  <c r="FD5" i="59"/>
  <c r="BA5" i="59"/>
  <c r="CI5" i="59"/>
  <c r="FZ5" i="59"/>
  <c r="AC5" i="59"/>
  <c r="BQ5" i="59"/>
  <c r="CY5" i="59"/>
  <c r="CX5" i="59"/>
  <c r="CG5" i="59"/>
  <c r="EX5" i="59"/>
  <c r="K5" i="59"/>
  <c r="JQ5" i="59"/>
  <c r="AR5" i="59"/>
  <c r="DU5" i="59"/>
  <c r="DW5" i="59"/>
  <c r="AJ5" i="59"/>
  <c r="JB5" i="59"/>
  <c r="CH5" i="59"/>
  <c r="BM5" i="59"/>
  <c r="CF5" i="59"/>
  <c r="CD5" i="59"/>
  <c r="HR5" i="59"/>
  <c r="GW5" i="59"/>
  <c r="II5" i="59"/>
  <c r="I5" i="59"/>
  <c r="FH5" i="59"/>
  <c r="CK5" i="59"/>
  <c r="GV5" i="59"/>
  <c r="EK5" i="59"/>
  <c r="AW5" i="59"/>
  <c r="FC5" i="59"/>
  <c r="DV5" i="59"/>
  <c r="AX5" i="59"/>
  <c r="JT5" i="59"/>
  <c r="G5" i="59"/>
  <c r="GC5" i="59"/>
  <c r="AP5" i="59"/>
  <c r="JI5" i="59"/>
  <c r="AQ5" i="59"/>
  <c r="GA5" i="59"/>
  <c r="HC5" i="59"/>
  <c r="IV5" i="59"/>
  <c r="BP5" i="59"/>
  <c r="CU5" i="59"/>
  <c r="DX5" i="59"/>
  <c r="DK5" i="59"/>
  <c r="IX5" i="59"/>
  <c r="FU5" i="59"/>
  <c r="BT5" i="59"/>
  <c r="ES5" i="59"/>
  <c r="BW5" i="59"/>
  <c r="HO5" i="59"/>
  <c r="DF5" i="59"/>
  <c r="IU5" i="59"/>
  <c r="JV5" i="59"/>
  <c r="V5" i="59"/>
  <c r="JC5" i="59"/>
  <c r="AM5" i="59"/>
  <c r="DT5" i="59"/>
  <c r="AB5" i="59"/>
  <c r="IH5" i="59"/>
  <c r="ER14" i="68" l="1"/>
  <c r="ER12" i="68"/>
  <c r="ER7" i="68"/>
  <c r="ER11" i="68"/>
  <c r="DU25" i="68"/>
  <c r="D147" i="69" s="1"/>
  <c r="DU26" i="68"/>
  <c r="D148" i="69" s="1"/>
  <c r="DU23" i="68"/>
  <c r="D145" i="69" s="1"/>
  <c r="DU18" i="68"/>
  <c r="D140" i="69" s="1"/>
  <c r="DU20" i="68"/>
  <c r="D142" i="69" s="1"/>
  <c r="DU17" i="68"/>
  <c r="D139" i="69" s="1"/>
  <c r="J13" i="68"/>
  <c r="AO13" i="68" s="1"/>
  <c r="AP13" i="68" s="1"/>
  <c r="AQ13" i="68" s="1"/>
  <c r="E16" i="67" s="1"/>
  <c r="BS52" i="63" s="1"/>
  <c r="S82" i="69"/>
  <c r="DU21" i="68"/>
  <c r="D143" i="69" s="1"/>
  <c r="ER17" i="68"/>
  <c r="E139" i="69" s="1"/>
  <c r="DU27" i="68"/>
  <c r="D149" i="69" s="1"/>
  <c r="DU29" i="68"/>
  <c r="D151" i="69" s="1"/>
  <c r="AI21" i="68"/>
  <c r="F15" i="68"/>
  <c r="J15" i="68" s="1"/>
  <c r="AO15" i="68" s="1"/>
  <c r="AP15" i="68" s="1"/>
  <c r="D21" i="66"/>
  <c r="D17" i="69"/>
  <c r="BA13" i="63"/>
  <c r="BC13" i="63"/>
  <c r="J13" i="63" s="1"/>
  <c r="BB13" i="63"/>
  <c r="E14" i="69"/>
  <c r="C15" i="67"/>
  <c r="J12" i="68"/>
  <c r="K12" i="68" s="1"/>
  <c r="J11" i="68"/>
  <c r="AO11" i="68" s="1"/>
  <c r="AP11" i="68" s="1"/>
  <c r="J23" i="68"/>
  <c r="AO23" i="68" s="1"/>
  <c r="J24" i="68"/>
  <c r="J16" i="68"/>
  <c r="C25" i="67"/>
  <c r="J22" i="68"/>
  <c r="K22" i="68" s="1"/>
  <c r="C9" i="67"/>
  <c r="J20" i="68"/>
  <c r="J6" i="68"/>
  <c r="AO6" i="68" s="1"/>
  <c r="AP6" i="68" s="1"/>
  <c r="J8" i="68"/>
  <c r="AO8" i="68" s="1"/>
  <c r="G9" i="69" s="1"/>
  <c r="J28" i="68"/>
  <c r="J29" i="68"/>
  <c r="J27" i="68"/>
  <c r="J14" i="68"/>
  <c r="J21" i="68"/>
  <c r="J26" i="68"/>
  <c r="AO26" i="68" s="1"/>
  <c r="AP26" i="68" s="1"/>
  <c r="J19" i="68"/>
  <c r="J25" i="68"/>
  <c r="E26" i="69" s="1"/>
  <c r="J10" i="68"/>
  <c r="J18" i="68"/>
  <c r="AO18" i="68" s="1"/>
  <c r="AP18" i="68" s="1"/>
  <c r="AQ18" i="68" s="1"/>
  <c r="H19" i="69" s="1"/>
  <c r="J9" i="68"/>
  <c r="AO9" i="68" s="1"/>
  <c r="AP9" i="68" s="1"/>
  <c r="C8" i="67"/>
  <c r="N29" i="68"/>
  <c r="N6" i="68"/>
  <c r="BA6" i="68" s="1"/>
  <c r="BB6" i="68" s="1"/>
  <c r="BC6" i="68" s="1"/>
  <c r="G9" i="67" s="1"/>
  <c r="BU8" i="63" s="1"/>
  <c r="N14" i="68"/>
  <c r="N22" i="68"/>
  <c r="E82" i="69" s="1"/>
  <c r="N5" i="68"/>
  <c r="N23" i="68"/>
  <c r="N8" i="68"/>
  <c r="BA8" i="68" s="1"/>
  <c r="N16" i="68"/>
  <c r="N24" i="68"/>
  <c r="J5" i="68"/>
  <c r="AO5" i="68" s="1"/>
  <c r="AP5" i="68" s="1"/>
  <c r="AQ5" i="68" s="1"/>
  <c r="E8" i="67" s="1"/>
  <c r="BS4" i="63" s="1"/>
  <c r="N20" i="68"/>
  <c r="N13" i="68"/>
  <c r="N9" i="68"/>
  <c r="BA9" i="68" s="1"/>
  <c r="N25" i="68"/>
  <c r="O25" i="68" s="1"/>
  <c r="N10" i="68"/>
  <c r="N18" i="68"/>
  <c r="N26" i="68"/>
  <c r="N11" i="68"/>
  <c r="N19" i="68"/>
  <c r="N27" i="68"/>
  <c r="N12" i="68"/>
  <c r="O12" i="68" s="1"/>
  <c r="N28" i="68"/>
  <c r="N21" i="68"/>
  <c r="D69" i="69"/>
  <c r="D53" i="69"/>
  <c r="AK12" i="68"/>
  <c r="D18" i="69"/>
  <c r="AI23" i="68"/>
  <c r="AK11" i="68"/>
  <c r="AK8" i="68"/>
  <c r="D68" i="69"/>
  <c r="AG14" i="68"/>
  <c r="E149" i="69"/>
  <c r="D24" i="69"/>
  <c r="D28" i="69"/>
  <c r="DR8" i="68"/>
  <c r="DV8" i="68" s="1"/>
  <c r="F130" i="69" s="1"/>
  <c r="DR14" i="68"/>
  <c r="DV14" i="68" s="1"/>
  <c r="F136" i="69" s="1"/>
  <c r="DR11" i="68"/>
  <c r="DV11" i="68" s="1"/>
  <c r="F133" i="69" s="1"/>
  <c r="DR12" i="68"/>
  <c r="DV12" i="68" s="1"/>
  <c r="F134" i="69" s="1"/>
  <c r="DR9" i="68"/>
  <c r="DV9" i="68" s="1"/>
  <c r="F131" i="69" s="1"/>
  <c r="DR6" i="68"/>
  <c r="DV6" i="68" s="1"/>
  <c r="F128" i="69" s="1"/>
  <c r="DR7" i="68"/>
  <c r="DV7" i="68" s="1"/>
  <c r="F129" i="69" s="1"/>
  <c r="D23" i="69"/>
  <c r="AI25" i="68"/>
  <c r="D44" i="69"/>
  <c r="AI17" i="68"/>
  <c r="D7" i="69"/>
  <c r="D8" i="69"/>
  <c r="AI5" i="68"/>
  <c r="AI20" i="68"/>
  <c r="D12" i="69"/>
  <c r="D52" i="69"/>
  <c r="D39" i="69"/>
  <c r="D16" i="69"/>
  <c r="D19" i="69"/>
  <c r="D49" i="69"/>
  <c r="AI27" i="68"/>
  <c r="AG21" i="68"/>
  <c r="D26" i="69"/>
  <c r="D9" i="69"/>
  <c r="D57" i="69"/>
  <c r="D6" i="69"/>
  <c r="D14" i="69"/>
  <c r="AI13" i="68"/>
  <c r="D56" i="69"/>
  <c r="AG20" i="68"/>
  <c r="AI14" i="68"/>
  <c r="AG9" i="68"/>
  <c r="D20" i="69"/>
  <c r="AG19" i="68"/>
  <c r="D27" i="69"/>
  <c r="D40" i="69"/>
  <c r="D45" i="69"/>
  <c r="D43" i="69"/>
  <c r="AI9" i="68"/>
  <c r="AK7" i="68"/>
  <c r="D67" i="69"/>
  <c r="D54" i="69"/>
  <c r="D46" i="69"/>
  <c r="D13" i="69"/>
  <c r="AI16" i="68"/>
  <c r="AI10" i="68"/>
  <c r="AI6" i="68"/>
  <c r="D42" i="69"/>
  <c r="D37" i="69"/>
  <c r="AI7" i="68"/>
  <c r="D66" i="69"/>
  <c r="AK6" i="68"/>
  <c r="D41" i="69"/>
  <c r="AI11" i="68"/>
  <c r="AG24" i="68"/>
  <c r="D25" i="69"/>
  <c r="D48" i="69"/>
  <c r="D38" i="69"/>
  <c r="AI8" i="68"/>
  <c r="D11" i="69"/>
  <c r="AG10" i="68"/>
  <c r="AI18" i="68"/>
  <c r="AK14" i="68"/>
  <c r="D74" i="69"/>
  <c r="BL7" i="68"/>
  <c r="E145" i="69"/>
  <c r="IG19" i="65"/>
  <c r="EC9" i="68"/>
  <c r="ER9" i="68" s="1"/>
  <c r="D25" i="67"/>
  <c r="D29" i="66"/>
  <c r="EC6" i="68"/>
  <c r="IG15" i="65"/>
  <c r="BY12" i="68" s="1"/>
  <c r="BV12" i="68" s="1"/>
  <c r="EC8" i="68"/>
  <c r="GL73" i="65"/>
  <c r="HL73" i="65"/>
  <c r="GL74" i="65"/>
  <c r="HL74" i="65"/>
  <c r="HL75" i="65"/>
  <c r="D15" i="67"/>
  <c r="GL75" i="65"/>
  <c r="D15" i="66"/>
  <c r="IG14" i="65"/>
  <c r="BY11" i="68" s="1"/>
  <c r="BV11" i="68" s="1"/>
  <c r="ED28" i="68"/>
  <c r="FP37" i="65"/>
  <c r="E129" i="69"/>
  <c r="BY9" i="68"/>
  <c r="BV9" i="68" s="1"/>
  <c r="FP35" i="65"/>
  <c r="FP36" i="65"/>
  <c r="DJ45" i="65"/>
  <c r="DK7" i="65" s="1"/>
  <c r="BO7" i="68" s="1"/>
  <c r="E98" i="69" s="1"/>
  <c r="HU36" i="65"/>
  <c r="HS37" i="65"/>
  <c r="HU35" i="65"/>
  <c r="EF28" i="68" s="1"/>
  <c r="HQ35" i="65"/>
  <c r="EB28" i="68" s="1"/>
  <c r="HQ36" i="65"/>
  <c r="HW36" i="65"/>
  <c r="HY35" i="65"/>
  <c r="EJ28" i="68" s="1"/>
  <c r="HW37" i="65"/>
  <c r="EH29" i="68" s="1"/>
  <c r="BK29" i="68"/>
  <c r="GN75" i="65"/>
  <c r="GO75" i="65" s="1"/>
  <c r="IA37" i="65"/>
  <c r="EL29" i="68" s="1"/>
  <c r="IA36" i="65"/>
  <c r="GN74" i="65"/>
  <c r="GO74" i="65" s="1"/>
  <c r="G150" i="69"/>
  <c r="HY36" i="65"/>
  <c r="BI7" i="68"/>
  <c r="BO18" i="68"/>
  <c r="E109" i="69" s="1"/>
  <c r="BL11" i="68"/>
  <c r="BL12" i="68"/>
  <c r="BL9" i="68"/>
  <c r="DJ49" i="65"/>
  <c r="DK11" i="65" s="1"/>
  <c r="BO9" i="68" s="1"/>
  <c r="E100" i="69" s="1"/>
  <c r="DL32" i="65"/>
  <c r="BP25" i="68" s="1"/>
  <c r="F116" i="69" s="1"/>
  <c r="DJ47" i="65"/>
  <c r="DK9" i="65" s="1"/>
  <c r="BO8" i="68" s="1"/>
  <c r="E99" i="69" s="1"/>
  <c r="DL23" i="65"/>
  <c r="BP17" i="68" s="1"/>
  <c r="F108" i="69" s="1"/>
  <c r="DJ44" i="65"/>
  <c r="DK6" i="65" s="1"/>
  <c r="BO6" i="68" s="1"/>
  <c r="E97" i="69" s="1"/>
  <c r="DJ57" i="65"/>
  <c r="DK19" i="65" s="1"/>
  <c r="DL19" i="65" s="1"/>
  <c r="BP14" i="68" s="1"/>
  <c r="F105" i="69" s="1"/>
  <c r="DJ53" i="65"/>
  <c r="DK15" i="65" s="1"/>
  <c r="BO12" i="68" s="1"/>
  <c r="E103" i="69" s="1"/>
  <c r="DJ52" i="65"/>
  <c r="DK14" i="65" s="1"/>
  <c r="DL14" i="65" s="1"/>
  <c r="BP11" i="68" s="1"/>
  <c r="F102" i="69" s="1"/>
  <c r="DL34" i="65"/>
  <c r="BP27" i="68" s="1"/>
  <c r="F118" i="69" s="1"/>
  <c r="BO27" i="68"/>
  <c r="E118" i="69" s="1"/>
  <c r="BH21" i="68"/>
  <c r="BI21" i="68"/>
  <c r="BY27" i="68"/>
  <c r="BV27" i="68" s="1"/>
  <c r="E140" i="69"/>
  <c r="BY18" i="68"/>
  <c r="BV18" i="68" s="1"/>
  <c r="BO23" i="68"/>
  <c r="E114" i="69" s="1"/>
  <c r="DL30" i="65"/>
  <c r="BP23" i="68" s="1"/>
  <c r="F114" i="69" s="1"/>
  <c r="BO21" i="68"/>
  <c r="E112" i="69" s="1"/>
  <c r="DL28" i="65"/>
  <c r="BP21" i="68" s="1"/>
  <c r="F112" i="69" s="1"/>
  <c r="BI18" i="68"/>
  <c r="BH18" i="68"/>
  <c r="BL8" i="68"/>
  <c r="BH26" i="68"/>
  <c r="BI26" i="68"/>
  <c r="BH25" i="68"/>
  <c r="BI25" i="68"/>
  <c r="BO29" i="68"/>
  <c r="E120" i="69" s="1"/>
  <c r="DL37" i="65"/>
  <c r="BP29" i="68" s="1"/>
  <c r="F120" i="69" s="1"/>
  <c r="BL14" i="68"/>
  <c r="BH12" i="68"/>
  <c r="BI12" i="68"/>
  <c r="BH9" i="68"/>
  <c r="BI9" i="68"/>
  <c r="BL6" i="68"/>
  <c r="DL33" i="65"/>
  <c r="BP26" i="68" s="1"/>
  <c r="F117" i="69" s="1"/>
  <c r="BO26" i="68"/>
  <c r="E117" i="69" s="1"/>
  <c r="BY21" i="68"/>
  <c r="BV21" i="68" s="1"/>
  <c r="E143" i="69"/>
  <c r="BH11" i="68"/>
  <c r="BI11" i="68"/>
  <c r="BY26" i="68"/>
  <c r="BV26" i="68" s="1"/>
  <c r="E148" i="69"/>
  <c r="BH27" i="68"/>
  <c r="BI27" i="68"/>
  <c r="BY25" i="68"/>
  <c r="BV25" i="68" s="1"/>
  <c r="E147" i="69"/>
  <c r="BH17" i="68"/>
  <c r="BI17" i="68"/>
  <c r="BO20" i="68"/>
  <c r="E111" i="69" s="1"/>
  <c r="BY20" i="68"/>
  <c r="BV20" i="68" s="1"/>
  <c r="E142" i="69"/>
  <c r="BH20" i="68"/>
  <c r="BI20" i="68"/>
  <c r="Y23" i="59"/>
  <c r="Y37" i="59"/>
  <c r="W14" i="59"/>
  <c r="G14" i="59"/>
  <c r="W30" i="59"/>
  <c r="X44" i="59"/>
  <c r="Y40" i="59"/>
  <c r="V30" i="59"/>
  <c r="V29" i="59"/>
  <c r="W31" i="59"/>
  <c r="W43" i="59"/>
  <c r="Q40" i="59"/>
  <c r="Y42" i="59"/>
  <c r="V11" i="59"/>
  <c r="R43" i="59"/>
  <c r="S45" i="59"/>
  <c r="V6" i="59"/>
  <c r="Y41" i="59"/>
  <c r="E40" i="59"/>
  <c r="V45" i="59"/>
  <c r="T45" i="59"/>
  <c r="X41" i="59"/>
  <c r="Q44" i="59"/>
  <c r="W11" i="59"/>
  <c r="Y31" i="59"/>
  <c r="V26" i="59"/>
  <c r="L40" i="59"/>
  <c r="W37" i="59"/>
  <c r="V40" i="59"/>
  <c r="W40" i="59"/>
  <c r="Y15" i="59"/>
  <c r="S40" i="59"/>
  <c r="P40" i="59"/>
  <c r="R45" i="59"/>
  <c r="O40" i="59"/>
  <c r="T41" i="59"/>
  <c r="W13" i="59"/>
  <c r="W9" i="59"/>
  <c r="W46" i="59"/>
  <c r="X17" i="59"/>
  <c r="N40" i="59"/>
  <c r="V27" i="59"/>
  <c r="Y9" i="59"/>
  <c r="W28" i="59"/>
  <c r="U42" i="59"/>
  <c r="W7" i="59"/>
  <c r="X37" i="59"/>
  <c r="Y44" i="59"/>
  <c r="M40" i="59"/>
  <c r="G40" i="59"/>
  <c r="Y27" i="59"/>
  <c r="Q45" i="59"/>
  <c r="V25" i="59"/>
  <c r="Q42" i="59"/>
  <c r="W41" i="59"/>
  <c r="X14" i="59"/>
  <c r="H40" i="59"/>
  <c r="Y26" i="59"/>
  <c r="Y32" i="59"/>
  <c r="X46" i="59"/>
  <c r="Q46" i="59"/>
  <c r="S42" i="59"/>
  <c r="V28" i="59"/>
  <c r="X21" i="59"/>
  <c r="U41" i="59"/>
  <c r="W34" i="59"/>
  <c r="W45" i="59"/>
  <c r="V23" i="59"/>
  <c r="W25" i="59"/>
  <c r="X34" i="59"/>
  <c r="W17" i="59"/>
  <c r="W23" i="59"/>
  <c r="W26" i="59"/>
  <c r="Y25" i="59"/>
  <c r="Y24" i="59"/>
  <c r="V15" i="59"/>
  <c r="V32" i="59"/>
  <c r="S46" i="59"/>
  <c r="X32" i="59"/>
  <c r="Y28" i="59"/>
  <c r="Y30" i="59"/>
  <c r="W6" i="59"/>
  <c r="X9" i="59"/>
  <c r="V34" i="59"/>
  <c r="V20" i="59"/>
  <c r="U46" i="59"/>
  <c r="U44" i="59"/>
  <c r="U43" i="59"/>
  <c r="X28" i="59"/>
  <c r="X29" i="59"/>
  <c r="W20" i="59"/>
  <c r="Y43" i="59"/>
  <c r="V21" i="59"/>
  <c r="V7" i="59"/>
  <c r="V14" i="59"/>
  <c r="Q43" i="59"/>
  <c r="W32" i="59"/>
  <c r="R46" i="59"/>
  <c r="V41" i="59"/>
  <c r="Y17" i="59"/>
  <c r="W27" i="59"/>
  <c r="X23" i="59"/>
  <c r="T40" i="59"/>
  <c r="X15" i="59"/>
  <c r="X30" i="59"/>
  <c r="S44" i="59"/>
  <c r="F40" i="59"/>
  <c r="W44" i="59"/>
  <c r="E41" i="59"/>
  <c r="Y11" i="59"/>
  <c r="X11" i="59"/>
  <c r="X31" i="59"/>
  <c r="V13" i="59"/>
  <c r="I40" i="59"/>
  <c r="V37" i="59"/>
  <c r="X13" i="59"/>
  <c r="Y21" i="59"/>
  <c r="Y14" i="59"/>
  <c r="J40" i="59"/>
  <c r="X24" i="59"/>
  <c r="V42" i="59"/>
  <c r="T46" i="59"/>
  <c r="X20" i="59"/>
  <c r="W24" i="59"/>
  <c r="K40" i="59"/>
  <c r="V9" i="59"/>
  <c r="V31" i="59"/>
  <c r="V43" i="59"/>
  <c r="X6" i="59"/>
  <c r="X27" i="59"/>
  <c r="S43" i="59"/>
  <c r="Y6" i="59"/>
  <c r="Y45" i="59"/>
  <c r="X43" i="59"/>
  <c r="W21" i="59"/>
  <c r="U45" i="59"/>
  <c r="X25" i="59"/>
  <c r="Y13" i="59"/>
  <c r="Y7" i="59"/>
  <c r="R44" i="59"/>
  <c r="V17" i="59"/>
  <c r="X7" i="59"/>
  <c r="T42" i="59"/>
  <c r="Y29" i="59"/>
  <c r="X45" i="59"/>
  <c r="T43" i="59"/>
  <c r="W42" i="59"/>
  <c r="R40" i="59"/>
  <c r="V46" i="59"/>
  <c r="W29" i="59"/>
  <c r="X42" i="59"/>
  <c r="R41" i="59"/>
  <c r="U40" i="59"/>
  <c r="Y20" i="59"/>
  <c r="Q41" i="59"/>
  <c r="V44" i="59"/>
  <c r="V24" i="59"/>
  <c r="T44" i="59"/>
  <c r="S41" i="59"/>
  <c r="X40" i="59"/>
  <c r="Y46" i="59"/>
  <c r="X26" i="59"/>
  <c r="R42" i="59"/>
  <c r="Y34" i="59"/>
  <c r="W15" i="59"/>
  <c r="K13" i="68" l="1"/>
  <c r="DS33" i="68"/>
  <c r="ER28" i="68"/>
  <c r="DU9" i="68"/>
  <c r="D131" i="69" s="1"/>
  <c r="DU12" i="68"/>
  <c r="D134" i="69" s="1"/>
  <c r="ER8" i="68"/>
  <c r="E130" i="69" s="1"/>
  <c r="ER6" i="68"/>
  <c r="E128" i="69" s="1"/>
  <c r="N15" i="68"/>
  <c r="O15" i="68" s="1"/>
  <c r="DU14" i="68"/>
  <c r="D136" i="69" s="1"/>
  <c r="DU8" i="68"/>
  <c r="D130" i="69" s="1"/>
  <c r="C18" i="67"/>
  <c r="S78" i="69"/>
  <c r="DU6" i="68"/>
  <c r="DU11" i="68"/>
  <c r="D133" i="69" s="1"/>
  <c r="DU7" i="68"/>
  <c r="D129" i="69" s="1"/>
  <c r="AO25" i="68"/>
  <c r="G26" i="69" s="1"/>
  <c r="O22" i="68"/>
  <c r="BH13" i="63"/>
  <c r="K25" i="68"/>
  <c r="CY33" i="68"/>
  <c r="E136" i="69"/>
  <c r="H14" i="69"/>
  <c r="G14" i="69"/>
  <c r="J12" i="63"/>
  <c r="AO12" i="68"/>
  <c r="AP12" i="68" s="1"/>
  <c r="AQ12" i="68" s="1"/>
  <c r="H13" i="69" s="1"/>
  <c r="AP23" i="68"/>
  <c r="G24" i="69"/>
  <c r="BA22" i="68"/>
  <c r="BB22" i="68" s="1"/>
  <c r="E85" i="69"/>
  <c r="BA25" i="68"/>
  <c r="BB25" i="68" s="1"/>
  <c r="G69" i="69"/>
  <c r="BB9" i="68"/>
  <c r="BC9" i="68" s="1"/>
  <c r="H69" i="69" s="1"/>
  <c r="K15" i="68"/>
  <c r="E16" i="69"/>
  <c r="E27" i="69"/>
  <c r="K26" i="68"/>
  <c r="E17" i="69"/>
  <c r="AO16" i="68"/>
  <c r="G17" i="69" s="1"/>
  <c r="K16" i="68"/>
  <c r="K23" i="68"/>
  <c r="E24" i="69"/>
  <c r="E19" i="69"/>
  <c r="K18" i="68"/>
  <c r="AO27" i="68"/>
  <c r="K27" i="68"/>
  <c r="E28" i="69"/>
  <c r="K21" i="68"/>
  <c r="E22" i="69"/>
  <c r="AO21" i="68"/>
  <c r="AP21" i="68" s="1"/>
  <c r="K10" i="68"/>
  <c r="AO10" i="68"/>
  <c r="E11" i="69"/>
  <c r="E30" i="69"/>
  <c r="K29" i="68"/>
  <c r="E29" i="69"/>
  <c r="K28" i="68"/>
  <c r="E25" i="69"/>
  <c r="AO24" i="68"/>
  <c r="K24" i="68"/>
  <c r="E21" i="69"/>
  <c r="K20" i="68"/>
  <c r="K14" i="68"/>
  <c r="AO14" i="68"/>
  <c r="E15" i="69"/>
  <c r="E13" i="69"/>
  <c r="AO20" i="68"/>
  <c r="AP20" i="68" s="1"/>
  <c r="E9" i="69"/>
  <c r="K8" i="68"/>
  <c r="E12" i="69"/>
  <c r="K11" i="68"/>
  <c r="E10" i="69"/>
  <c r="K9" i="68"/>
  <c r="E20" i="69"/>
  <c r="K19" i="68"/>
  <c r="K6" i="68"/>
  <c r="E7" i="69"/>
  <c r="AO19" i="68"/>
  <c r="E79" i="69"/>
  <c r="O19" i="68"/>
  <c r="BA19" i="68"/>
  <c r="E73" i="69"/>
  <c r="BA13" i="68"/>
  <c r="O13" i="68"/>
  <c r="O11" i="68"/>
  <c r="E71" i="69"/>
  <c r="E80" i="69"/>
  <c r="O20" i="68"/>
  <c r="BA20" i="68"/>
  <c r="E86" i="69"/>
  <c r="BA26" i="68"/>
  <c r="O26" i="68"/>
  <c r="E6" i="69"/>
  <c r="K5" i="68"/>
  <c r="E65" i="69"/>
  <c r="O5" i="68"/>
  <c r="BA5" i="68"/>
  <c r="E78" i="69"/>
  <c r="O18" i="68"/>
  <c r="BA18" i="68"/>
  <c r="BA24" i="68"/>
  <c r="E84" i="69"/>
  <c r="O24" i="68"/>
  <c r="E81" i="69"/>
  <c r="O21" i="68"/>
  <c r="BA21" i="68"/>
  <c r="BA10" i="68"/>
  <c r="E70" i="69"/>
  <c r="O10" i="68"/>
  <c r="O16" i="68"/>
  <c r="BA16" i="68"/>
  <c r="G76" i="69" s="1"/>
  <c r="E76" i="69"/>
  <c r="O14" i="68"/>
  <c r="E74" i="69"/>
  <c r="BA14" i="68"/>
  <c r="O28" i="68"/>
  <c r="E88" i="69"/>
  <c r="O8" i="68"/>
  <c r="E68" i="69"/>
  <c r="E66" i="69"/>
  <c r="O6" i="68"/>
  <c r="BA11" i="68"/>
  <c r="E89" i="69"/>
  <c r="O29" i="68"/>
  <c r="O27" i="68"/>
  <c r="E87" i="69"/>
  <c r="BA27" i="68"/>
  <c r="O9" i="68"/>
  <c r="E69" i="69"/>
  <c r="E83" i="69"/>
  <c r="BA23" i="68"/>
  <c r="O23" i="68"/>
  <c r="BB8" i="68"/>
  <c r="G68" i="69"/>
  <c r="G6" i="69"/>
  <c r="H6" i="69"/>
  <c r="G7" i="69"/>
  <c r="EP33" i="68"/>
  <c r="E21" i="67"/>
  <c r="BS77" i="63" s="1"/>
  <c r="G12" i="69"/>
  <c r="G19" i="69"/>
  <c r="G16" i="69"/>
  <c r="AP8" i="68"/>
  <c r="G10" i="69"/>
  <c r="G27" i="69"/>
  <c r="H66" i="69"/>
  <c r="G66" i="69"/>
  <c r="BA12" i="68"/>
  <c r="BB12" i="68" s="1"/>
  <c r="BC12" i="68" s="1"/>
  <c r="G15" i="67" s="1"/>
  <c r="BU40" i="63" s="1"/>
  <c r="E23" i="69"/>
  <c r="AO22" i="68"/>
  <c r="G23" i="69" s="1"/>
  <c r="E133" i="69"/>
  <c r="E72" i="69"/>
  <c r="IG36" i="65"/>
  <c r="ED29" i="68"/>
  <c r="ER29" i="68" s="1"/>
  <c r="IG37" i="65"/>
  <c r="IG35" i="65"/>
  <c r="BY8" i="68"/>
  <c r="BV8" i="68" s="1"/>
  <c r="E134" i="69"/>
  <c r="DL7" i="65"/>
  <c r="BP7" i="68" s="1"/>
  <c r="F98" i="69" s="1"/>
  <c r="BY14" i="68"/>
  <c r="BV14" i="68" s="1"/>
  <c r="BY7" i="68"/>
  <c r="BV7" i="68" s="1"/>
  <c r="BY6" i="68"/>
  <c r="BV6" i="68" s="1"/>
  <c r="E131" i="69"/>
  <c r="G151" i="69"/>
  <c r="BH7" i="68"/>
  <c r="DL9" i="65"/>
  <c r="BP8" i="68" s="1"/>
  <c r="F99" i="69" s="1"/>
  <c r="DL11" i="65"/>
  <c r="BP9" i="68" s="1"/>
  <c r="F100" i="69" s="1"/>
  <c r="DL6" i="65"/>
  <c r="BP6" i="68" s="1"/>
  <c r="F97" i="69" s="1"/>
  <c r="DL15" i="65"/>
  <c r="BP12" i="68" s="1"/>
  <c r="F103" i="69" s="1"/>
  <c r="BO14" i="68"/>
  <c r="E105" i="69" s="1"/>
  <c r="BO11" i="68"/>
  <c r="E102" i="69" s="1"/>
  <c r="BH6" i="68"/>
  <c r="BI6" i="68"/>
  <c r="BH14" i="68"/>
  <c r="BI14" i="68"/>
  <c r="D128" i="69"/>
  <c r="E175" i="67"/>
  <c r="E176" i="67"/>
  <c r="BH8" i="68"/>
  <c r="BI8" i="68"/>
  <c r="E177" i="67"/>
  <c r="L177" i="67" s="1"/>
  <c r="AP25" i="68" l="1"/>
  <c r="E75" i="69"/>
  <c r="BA15" i="68"/>
  <c r="BB15" i="68" s="1"/>
  <c r="G82" i="69"/>
  <c r="G85" i="69"/>
  <c r="G13" i="69"/>
  <c r="E15" i="67"/>
  <c r="BS40" i="63" s="1"/>
  <c r="I7" i="65"/>
  <c r="J7" i="65"/>
  <c r="M7" i="65" s="1"/>
  <c r="G7" i="68" s="1"/>
  <c r="G22" i="69"/>
  <c r="G12" i="67"/>
  <c r="BU24" i="63" s="1"/>
  <c r="G21" i="69"/>
  <c r="AP24" i="68"/>
  <c r="G25" i="69"/>
  <c r="AP27" i="68"/>
  <c r="AQ27" i="68" s="1"/>
  <c r="G28" i="69"/>
  <c r="AP14" i="68"/>
  <c r="AQ14" i="68" s="1"/>
  <c r="G15" i="69"/>
  <c r="AP19" i="68"/>
  <c r="G20" i="69"/>
  <c r="AP10" i="68"/>
  <c r="AQ10" i="68" s="1"/>
  <c r="G11" i="69"/>
  <c r="BB20" i="68"/>
  <c r="BC20" i="68" s="1"/>
  <c r="G80" i="69"/>
  <c r="BB23" i="68"/>
  <c r="G83" i="69"/>
  <c r="G84" i="69"/>
  <c r="BB24" i="68"/>
  <c r="BB13" i="68"/>
  <c r="G73" i="69"/>
  <c r="G78" i="69"/>
  <c r="BB18" i="68"/>
  <c r="G74" i="69"/>
  <c r="BB14" i="68"/>
  <c r="G70" i="69"/>
  <c r="BB10" i="68"/>
  <c r="G86" i="69"/>
  <c r="BB26" i="68"/>
  <c r="BB19" i="68"/>
  <c r="G79" i="69"/>
  <c r="G71" i="69"/>
  <c r="BB11" i="68"/>
  <c r="BC11" i="68" s="1"/>
  <c r="BB21" i="68"/>
  <c r="G81" i="69"/>
  <c r="G87" i="69"/>
  <c r="BB27" i="68"/>
  <c r="BB5" i="68"/>
  <c r="G65" i="69"/>
  <c r="G72" i="69"/>
  <c r="H72" i="69"/>
  <c r="AP22" i="68"/>
  <c r="AQ22" i="68" s="1"/>
  <c r="H23" i="69" s="1"/>
  <c r="N176" i="67"/>
  <c r="L176" i="67"/>
  <c r="L175" i="67"/>
  <c r="N175" i="67"/>
  <c r="N177" i="67"/>
  <c r="G75" i="69" l="1"/>
  <c r="E87" i="67"/>
  <c r="D10" i="67"/>
  <c r="L7" i="65"/>
  <c r="H15" i="69"/>
  <c r="E17" i="67"/>
  <c r="BS56" i="63" s="1"/>
  <c r="H28" i="69"/>
  <c r="E30" i="67"/>
  <c r="BS119" i="63" s="1"/>
  <c r="H11" i="69"/>
  <c r="E13" i="67"/>
  <c r="BS32" i="63" s="1"/>
  <c r="H71" i="69"/>
  <c r="G14" i="67"/>
  <c r="BU36" i="63" s="1"/>
  <c r="H80" i="69"/>
  <c r="G23" i="67"/>
  <c r="BU85" i="63" s="1"/>
  <c r="E25" i="67"/>
  <c r="BS97" i="63" s="1"/>
  <c r="CC67" i="59"/>
  <c r="GM68" i="59"/>
  <c r="G43" i="59"/>
  <c r="GJ63" i="59"/>
  <c r="IY58" i="59"/>
  <c r="IY63" i="59"/>
  <c r="AF16" i="59"/>
  <c r="JU65" i="59"/>
  <c r="BK66" i="59"/>
  <c r="P62" i="59"/>
  <c r="BG12" i="59"/>
  <c r="JF66" i="59"/>
  <c r="BS59" i="59"/>
  <c r="BK12" i="59"/>
  <c r="GC19" i="59"/>
  <c r="CE58" i="59"/>
  <c r="JG10" i="59"/>
  <c r="AA66" i="59"/>
  <c r="JZ30" i="59"/>
  <c r="DG10" i="59"/>
  <c r="BV36" i="59"/>
  <c r="EW66" i="59"/>
  <c r="EY65" i="59"/>
  <c r="CE64" i="59"/>
  <c r="EN59" i="59"/>
  <c r="GV66" i="59"/>
  <c r="EA10" i="59"/>
  <c r="BQ18" i="59"/>
  <c r="FG54" i="59"/>
  <c r="EQ68" i="59"/>
  <c r="E66" i="59"/>
  <c r="DZ63" i="59"/>
  <c r="HQ63" i="59"/>
  <c r="AQ58" i="59"/>
  <c r="JF68" i="59"/>
  <c r="FU66" i="59"/>
  <c r="GI52" i="59"/>
  <c r="CU64" i="59"/>
  <c r="IE68" i="59"/>
  <c r="BV64" i="59"/>
  <c r="N35" i="59"/>
  <c r="JO63" i="59"/>
  <c r="HQ62" i="59"/>
  <c r="AZ67" i="59"/>
  <c r="GY63" i="59"/>
  <c r="GA68" i="59"/>
  <c r="IM35" i="59"/>
  <c r="V19" i="59"/>
  <c r="EW62" i="59"/>
  <c r="I43" i="59"/>
  <c r="GG68" i="59"/>
  <c r="AL65" i="59"/>
  <c r="CQ27" i="59"/>
  <c r="GY10" i="59"/>
  <c r="EM36" i="59"/>
  <c r="BZ59" i="59"/>
  <c r="CZ67" i="59"/>
  <c r="IF16" i="59"/>
  <c r="DZ55" i="59"/>
  <c r="IC66" i="59"/>
  <c r="U22" i="59"/>
  <c r="CP22" i="59"/>
  <c r="GH67" i="59"/>
  <c r="DD67" i="59"/>
  <c r="JY62" i="59"/>
  <c r="KB67" i="59"/>
  <c r="FN12" i="59"/>
  <c r="JP66" i="59"/>
  <c r="FM64" i="59"/>
  <c r="JA58" i="59"/>
  <c r="JG67" i="59"/>
  <c r="EP66" i="59"/>
  <c r="G12" i="59"/>
  <c r="FQ51" i="59"/>
  <c r="CZ58" i="59"/>
  <c r="EY63" i="59"/>
  <c r="EH28" i="59"/>
  <c r="DO64" i="59"/>
  <c r="JL64" i="59"/>
  <c r="BH65" i="59"/>
  <c r="FM63" i="59"/>
  <c r="IB22" i="59"/>
  <c r="HB10" i="59"/>
  <c r="ID12" i="59"/>
  <c r="FS64" i="59"/>
  <c r="HX22" i="59"/>
  <c r="JR67" i="59"/>
  <c r="FC64" i="59"/>
  <c r="GC66" i="59"/>
  <c r="AR63" i="59"/>
  <c r="AF22" i="59"/>
  <c r="GE59" i="59"/>
  <c r="DF65" i="59"/>
  <c r="DW62" i="59"/>
  <c r="FI10" i="59"/>
  <c r="IZ63" i="59"/>
  <c r="EY59" i="59"/>
  <c r="EC33" i="59"/>
  <c r="FY65" i="59"/>
  <c r="BJ59" i="59"/>
  <c r="EX33" i="59"/>
  <c r="DI58" i="59"/>
  <c r="BE21" i="59"/>
  <c r="HM58" i="59"/>
  <c r="HQ68" i="59"/>
  <c r="CO65" i="59"/>
  <c r="FY66" i="59"/>
  <c r="I58" i="59"/>
  <c r="AX24" i="59"/>
  <c r="EG64" i="59"/>
  <c r="II36" i="59"/>
  <c r="GF59" i="59"/>
  <c r="AD58" i="59"/>
  <c r="HH66" i="59"/>
  <c r="BE35" i="59"/>
  <c r="DU66" i="59"/>
  <c r="IW66" i="59"/>
  <c r="JY66" i="59"/>
  <c r="KC63" i="59"/>
  <c r="HO68" i="59"/>
  <c r="BB66" i="59"/>
  <c r="EM65" i="59"/>
  <c r="Y68" i="59"/>
  <c r="HL64" i="59"/>
  <c r="BY68" i="59"/>
  <c r="FO64" i="59"/>
  <c r="IU36" i="59"/>
  <c r="ET59" i="59"/>
  <c r="FH64" i="59"/>
  <c r="DB65" i="59"/>
  <c r="IS36" i="59"/>
  <c r="HM63" i="59"/>
  <c r="BZ36" i="59"/>
  <c r="AN68" i="59"/>
  <c r="FL10" i="59"/>
  <c r="IQ58" i="59"/>
  <c r="HJ19" i="59"/>
  <c r="BV63" i="59"/>
  <c r="FY53" i="59"/>
  <c r="JT68" i="59"/>
  <c r="FE67" i="59"/>
  <c r="EZ66" i="59"/>
  <c r="CL63" i="59"/>
  <c r="CM68" i="59"/>
  <c r="FG35" i="59"/>
  <c r="EG59" i="59"/>
  <c r="IF67" i="59"/>
  <c r="FT63" i="59"/>
  <c r="BP68" i="59"/>
  <c r="HI66" i="59"/>
  <c r="AP65" i="59"/>
  <c r="GB67" i="59"/>
  <c r="CD63" i="59"/>
  <c r="EV65" i="59"/>
  <c r="AH22" i="59"/>
  <c r="IP58" i="59"/>
  <c r="JL67" i="59"/>
  <c r="GL59" i="59"/>
  <c r="GQ58" i="59"/>
  <c r="JQ10" i="59"/>
  <c r="HY33" i="59"/>
  <c r="GH64" i="59"/>
  <c r="FJ36" i="59"/>
  <c r="IE35" i="59"/>
  <c r="IT35" i="59"/>
  <c r="IU62" i="59"/>
  <c r="HJ68" i="59"/>
  <c r="JO67" i="59"/>
  <c r="CO27" i="59"/>
  <c r="AI58" i="59"/>
  <c r="GH59" i="59"/>
  <c r="JO59" i="59"/>
  <c r="BQ66" i="59"/>
  <c r="BE62" i="59"/>
  <c r="FL65" i="59"/>
  <c r="HA59" i="59"/>
  <c r="HR64" i="59"/>
  <c r="EP64" i="59"/>
  <c r="GQ26" i="59"/>
  <c r="IX59" i="59"/>
  <c r="BA36" i="59"/>
  <c r="IB64" i="59"/>
  <c r="HM32" i="59"/>
  <c r="DY66" i="59"/>
  <c r="IH67" i="59"/>
  <c r="IQ68" i="59"/>
  <c r="CP58" i="59"/>
  <c r="AW59" i="59"/>
  <c r="DC10" i="59"/>
  <c r="DV59" i="59"/>
  <c r="HB36" i="59"/>
  <c r="GG62" i="59"/>
  <c r="AU59" i="59"/>
  <c r="HE22" i="59"/>
  <c r="HL59" i="59"/>
  <c r="EX64" i="59"/>
  <c r="AD35" i="59"/>
  <c r="GL68" i="59"/>
  <c r="JW12" i="59"/>
  <c r="EX66" i="59"/>
  <c r="IR25" i="59"/>
  <c r="BX59" i="59"/>
  <c r="GZ62" i="59"/>
  <c r="IY64" i="59"/>
  <c r="AK59" i="59"/>
  <c r="JG21" i="59"/>
  <c r="CC18" i="59"/>
  <c r="GR68" i="59"/>
  <c r="BK67" i="59"/>
  <c r="FY67" i="59"/>
  <c r="CE22" i="59"/>
  <c r="CP64" i="59"/>
  <c r="Y10" i="59"/>
  <c r="BQ58" i="59"/>
  <c r="CB64" i="59"/>
  <c r="FQ62" i="59"/>
  <c r="G16" i="59"/>
  <c r="DP52" i="59"/>
  <c r="JZ31" i="59"/>
  <c r="IY65" i="59"/>
  <c r="G18" i="59"/>
  <c r="CT22" i="59"/>
  <c r="CD34" i="59"/>
  <c r="FO36" i="59"/>
  <c r="HN62" i="59"/>
  <c r="IB35" i="59"/>
  <c r="FP63" i="59"/>
  <c r="FD68" i="59"/>
  <c r="P45" i="59"/>
  <c r="JB65" i="59"/>
  <c r="IP10" i="59"/>
  <c r="DG59" i="59"/>
  <c r="IF12" i="59"/>
  <c r="AY59" i="59"/>
  <c r="CT68" i="59"/>
  <c r="GS22" i="59"/>
  <c r="FM27" i="59"/>
  <c r="CH10" i="59"/>
  <c r="I20" i="59"/>
  <c r="FL63" i="59"/>
  <c r="EE67" i="59"/>
  <c r="P41" i="59"/>
  <c r="GN22" i="59"/>
  <c r="BP66" i="59"/>
  <c r="JD67" i="59"/>
  <c r="CH64" i="59"/>
  <c r="GG18" i="59"/>
  <c r="IA16" i="59"/>
  <c r="HH68" i="59"/>
  <c r="DV36" i="59"/>
  <c r="AT67" i="59"/>
  <c r="CM67" i="59"/>
  <c r="EH66" i="59"/>
  <c r="AA59" i="59"/>
  <c r="DC68" i="59"/>
  <c r="AI67" i="59"/>
  <c r="K46" i="59"/>
  <c r="AA64" i="59"/>
  <c r="AI68" i="59"/>
  <c r="CI58" i="59"/>
  <c r="BC65" i="59"/>
  <c r="F45" i="59"/>
  <c r="IG66" i="59"/>
  <c r="EE68" i="59"/>
  <c r="GO68" i="59"/>
  <c r="JE66" i="59"/>
  <c r="IF62" i="59"/>
  <c r="AP68" i="59"/>
  <c r="FR68" i="59"/>
  <c r="O65" i="59"/>
  <c r="JS65" i="59"/>
  <c r="GV59" i="59"/>
  <c r="BM66" i="59"/>
  <c r="JK12" i="59"/>
  <c r="CB67" i="59"/>
  <c r="BV65" i="59"/>
  <c r="HF64" i="59"/>
  <c r="FL62" i="59"/>
  <c r="GD12" i="59"/>
  <c r="AE64" i="59"/>
  <c r="GF32" i="59"/>
  <c r="KC59" i="59"/>
  <c r="BX66" i="59"/>
  <c r="Q68" i="59"/>
  <c r="DO22" i="59"/>
  <c r="F67" i="59"/>
  <c r="JM25" i="59"/>
  <c r="GG66" i="59"/>
  <c r="AD64" i="59"/>
  <c r="BC64" i="59"/>
  <c r="JZ65" i="59"/>
  <c r="DY68" i="59"/>
  <c r="CJ62" i="59"/>
  <c r="BK33" i="59"/>
  <c r="CM66" i="59"/>
  <c r="JO36" i="59"/>
  <c r="FA66" i="59"/>
  <c r="EZ33" i="59"/>
  <c r="BN33" i="59"/>
  <c r="GS62" i="59"/>
  <c r="FW12" i="59"/>
  <c r="HD22" i="59"/>
  <c r="HJ10" i="59"/>
  <c r="DE36" i="59"/>
  <c r="EG10" i="59"/>
  <c r="AH59" i="59"/>
  <c r="P19" i="59"/>
  <c r="KA18" i="59"/>
  <c r="IB59" i="59"/>
  <c r="HS64" i="59"/>
  <c r="L44" i="59"/>
  <c r="GC59" i="59"/>
  <c r="GP63" i="59"/>
  <c r="EY18" i="59"/>
  <c r="CB63" i="59"/>
  <c r="HF67" i="59"/>
  <c r="AL16" i="59"/>
  <c r="N65" i="59"/>
  <c r="GN18" i="59"/>
  <c r="HJ67" i="59"/>
  <c r="FD54" i="59"/>
  <c r="FK12" i="59"/>
  <c r="IW64" i="59"/>
  <c r="EH64" i="59"/>
  <c r="IW10" i="59"/>
  <c r="EO63" i="59"/>
  <c r="GS63" i="59"/>
  <c r="CA10" i="59"/>
  <c r="BM19" i="59"/>
  <c r="BG63" i="59"/>
  <c r="BM67" i="59"/>
  <c r="FT54" i="59"/>
  <c r="AH65" i="59"/>
  <c r="AJ35" i="59"/>
  <c r="CT59" i="59"/>
  <c r="IM66" i="59"/>
  <c r="BU64" i="59"/>
  <c r="CO67" i="59"/>
  <c r="FR62" i="59"/>
  <c r="HV66" i="59"/>
  <c r="EH33" i="59"/>
  <c r="R36" i="59"/>
  <c r="JO18" i="59"/>
  <c r="EP22" i="59"/>
  <c r="HD65" i="59"/>
  <c r="FM55" i="59"/>
  <c r="EL67" i="59"/>
  <c r="HB66" i="59"/>
  <c r="AT62" i="59"/>
  <c r="FS65" i="59"/>
  <c r="CA64" i="59"/>
  <c r="GI36" i="59"/>
  <c r="BG36" i="59"/>
  <c r="FY35" i="59"/>
  <c r="ES15" i="59"/>
  <c r="GA65" i="59"/>
  <c r="AC12" i="59"/>
  <c r="CG26" i="59"/>
  <c r="IR22" i="59"/>
  <c r="FJ67" i="59"/>
  <c r="AI63" i="59"/>
  <c r="JC68" i="59"/>
  <c r="F68" i="59"/>
  <c r="EU67" i="59"/>
  <c r="DD10" i="59"/>
  <c r="IW36" i="59"/>
  <c r="FW16" i="59"/>
  <c r="GX63" i="59"/>
  <c r="IM67" i="59"/>
  <c r="BQ65" i="59"/>
  <c r="JI64" i="59"/>
  <c r="EG58" i="59"/>
  <c r="DQ63" i="59"/>
  <c r="HV62" i="59"/>
  <c r="AQ66" i="59"/>
  <c r="EQ64" i="59"/>
  <c r="IR10" i="59"/>
  <c r="T64" i="59"/>
  <c r="FZ29" i="59"/>
  <c r="BG28" i="59"/>
  <c r="H35" i="59"/>
  <c r="FD10" i="59"/>
  <c r="DO65" i="59"/>
  <c r="JB68" i="59"/>
  <c r="Q36" i="59"/>
  <c r="HE67" i="59"/>
  <c r="HJ66" i="59"/>
  <c r="AF32" i="59"/>
  <c r="AB64" i="59"/>
  <c r="EM68" i="59"/>
  <c r="DI67" i="59"/>
  <c r="GZ58" i="59"/>
  <c r="DZ62" i="59"/>
  <c r="CO10" i="59"/>
  <c r="HL36" i="59"/>
  <c r="HN31" i="59"/>
  <c r="BF36" i="59"/>
  <c r="BP37" i="59"/>
  <c r="JV35" i="59"/>
  <c r="GL58" i="59"/>
  <c r="BY62" i="59"/>
  <c r="IK62" i="59"/>
  <c r="GR63" i="59"/>
  <c r="FO68" i="59"/>
  <c r="F64" i="59"/>
  <c r="CV33" i="59"/>
  <c r="IW68" i="59"/>
  <c r="EP33" i="59"/>
  <c r="KB64" i="59"/>
  <c r="GO66" i="59"/>
  <c r="HR66" i="59"/>
  <c r="FE63" i="59"/>
  <c r="AG10" i="59"/>
  <c r="AG36" i="59"/>
  <c r="R66" i="59"/>
  <c r="GK35" i="59"/>
  <c r="HY67" i="59"/>
  <c r="IJ66" i="59"/>
  <c r="HB68" i="59"/>
  <c r="BC59" i="59"/>
  <c r="FL16" i="59"/>
  <c r="FN66" i="59"/>
  <c r="GB33" i="59"/>
  <c r="DE66" i="59"/>
  <c r="IV68" i="59"/>
  <c r="DP63" i="59"/>
  <c r="DW64" i="59"/>
  <c r="BD63" i="59"/>
  <c r="HT62" i="59"/>
  <c r="AR66" i="59"/>
  <c r="IA66" i="59"/>
  <c r="CE66" i="59"/>
  <c r="EZ68" i="59"/>
  <c r="H62" i="59"/>
  <c r="BH59" i="59"/>
  <c r="R19" i="59"/>
  <c r="CR35" i="59"/>
  <c r="W66" i="59"/>
  <c r="HI68" i="59"/>
  <c r="DT64" i="59"/>
  <c r="M65" i="59"/>
  <c r="BS63" i="59"/>
  <c r="FJ68" i="59"/>
  <c r="FI67" i="59"/>
  <c r="M43" i="59"/>
  <c r="AS36" i="59"/>
  <c r="EZ28" i="59"/>
  <c r="JM58" i="59"/>
  <c r="IS64" i="59"/>
  <c r="HK62" i="59"/>
  <c r="GU62" i="59"/>
  <c r="JZ62" i="59"/>
  <c r="EW59" i="59"/>
  <c r="JC36" i="59"/>
  <c r="JV64" i="59"/>
  <c r="JS58" i="59"/>
  <c r="JU59" i="59"/>
  <c r="AT68" i="59"/>
  <c r="EV68" i="59"/>
  <c r="IZ18" i="59"/>
  <c r="BT68" i="59"/>
  <c r="FR59" i="59"/>
  <c r="HG64" i="59"/>
  <c r="EJ68" i="59"/>
  <c r="BY67" i="59"/>
  <c r="ET68" i="59"/>
  <c r="CM59" i="59"/>
  <c r="CV22" i="59"/>
  <c r="IB68" i="59"/>
  <c r="DT59" i="59"/>
  <c r="HK68" i="59"/>
  <c r="CY58" i="59"/>
  <c r="AG33" i="59"/>
  <c r="O68" i="59"/>
  <c r="S36" i="59"/>
  <c r="CX10" i="59"/>
  <c r="HW30" i="59"/>
  <c r="CL64" i="59"/>
  <c r="EW63" i="59"/>
  <c r="FE64" i="59"/>
  <c r="K22" i="59"/>
  <c r="AC63" i="59"/>
  <c r="HM64" i="59"/>
  <c r="FZ67" i="59"/>
  <c r="J66" i="59"/>
  <c r="DO59" i="59"/>
  <c r="JJ64" i="59"/>
  <c r="AG63" i="59"/>
  <c r="JO66" i="59"/>
  <c r="AX22" i="59"/>
  <c r="IV26" i="59"/>
  <c r="ER58" i="59"/>
  <c r="P68" i="59"/>
  <c r="BH62" i="59"/>
  <c r="HU63" i="59"/>
  <c r="BA10" i="59"/>
  <c r="GX62" i="59"/>
  <c r="CS67" i="59"/>
  <c r="AT63" i="59"/>
  <c r="JW65" i="59"/>
  <c r="P67" i="59"/>
  <c r="EZ62" i="59"/>
  <c r="BE65" i="59"/>
  <c r="IB62" i="59"/>
  <c r="AS62" i="59"/>
  <c r="FY49" i="59"/>
  <c r="DV64" i="59"/>
  <c r="JZ64" i="59"/>
  <c r="J46" i="59"/>
  <c r="JZ67" i="59"/>
  <c r="AO66" i="59"/>
  <c r="CF65" i="59"/>
  <c r="CR68" i="59"/>
  <c r="HO62" i="59"/>
  <c r="JN63" i="59"/>
  <c r="DV65" i="59"/>
  <c r="BJ66" i="59"/>
  <c r="S63" i="59"/>
  <c r="KB65" i="59"/>
  <c r="E67" i="59"/>
  <c r="GD58" i="59"/>
  <c r="ET35" i="59"/>
  <c r="AO67" i="59"/>
  <c r="HS10" i="59"/>
  <c r="JV66" i="59"/>
  <c r="GO12" i="59"/>
  <c r="AC62" i="59"/>
  <c r="JQ62" i="59"/>
  <c r="GJ67" i="59"/>
  <c r="AG68" i="59"/>
  <c r="IF68" i="59"/>
  <c r="IP35" i="59"/>
  <c r="AG65" i="59"/>
  <c r="EG67" i="59"/>
  <c r="CD25" i="59"/>
  <c r="L64" i="59"/>
  <c r="DP10" i="59"/>
  <c r="GQ23" i="59"/>
  <c r="O21" i="59"/>
  <c r="JC35" i="59"/>
  <c r="CY59" i="59"/>
  <c r="BI68" i="59"/>
  <c r="EJ65" i="59"/>
  <c r="CW67" i="59"/>
  <c r="GI65" i="59"/>
  <c r="II62" i="59"/>
  <c r="FC36" i="59"/>
  <c r="GX66" i="59"/>
  <c r="T62" i="59"/>
  <c r="DO36" i="59"/>
  <c r="JD59" i="59"/>
  <c r="BG35" i="59"/>
  <c r="BS68" i="59"/>
  <c r="G62" i="59"/>
  <c r="G59" i="59"/>
  <c r="HN65" i="59"/>
  <c r="EP62" i="59"/>
  <c r="V64" i="59"/>
  <c r="DD63" i="59"/>
  <c r="EG68" i="59"/>
  <c r="BH67" i="59"/>
  <c r="DE67" i="59"/>
  <c r="GR19" i="59"/>
  <c r="BT65" i="59"/>
  <c r="J44" i="59"/>
  <c r="O45" i="59"/>
  <c r="CR67" i="59"/>
  <c r="Q22" i="59"/>
  <c r="GC33" i="59"/>
  <c r="JU64" i="59"/>
  <c r="FP12" i="59"/>
  <c r="BI33" i="59"/>
  <c r="AH35" i="59"/>
  <c r="HG35" i="59"/>
  <c r="EY67" i="59"/>
  <c r="JU68" i="59"/>
  <c r="HD59" i="59"/>
  <c r="F41" i="59"/>
  <c r="JF58" i="59"/>
  <c r="BD68" i="59"/>
  <c r="GQ63" i="59"/>
  <c r="ID65" i="59"/>
  <c r="II35" i="59"/>
  <c r="BC67" i="59"/>
  <c r="J67" i="59"/>
  <c r="AN64" i="59"/>
  <c r="JI36" i="59"/>
  <c r="JR65" i="59"/>
  <c r="HZ65" i="59"/>
  <c r="IT67" i="59"/>
  <c r="DF67" i="59"/>
  <c r="JG62" i="59"/>
  <c r="JB22" i="59"/>
  <c r="FZ59" i="59"/>
  <c r="IY59" i="59"/>
  <c r="GB68" i="59"/>
  <c r="FM62" i="59"/>
  <c r="H42" i="59"/>
  <c r="DB67" i="59"/>
  <c r="EO65" i="59"/>
  <c r="JP59" i="59"/>
  <c r="AZ62" i="59"/>
  <c r="BT62" i="59"/>
  <c r="DM64" i="59"/>
  <c r="FD22" i="59"/>
  <c r="CA59" i="59"/>
  <c r="FZ66" i="59"/>
  <c r="HW67" i="59"/>
  <c r="GD21" i="59"/>
  <c r="AS65" i="59"/>
  <c r="X62" i="59"/>
  <c r="H31" i="59"/>
  <c r="HF62" i="59"/>
  <c r="JV58" i="59"/>
  <c r="O64" i="59"/>
  <c r="IA29" i="59"/>
  <c r="CL33" i="59"/>
  <c r="ID32" i="59"/>
  <c r="ER36" i="59"/>
  <c r="BO26" i="59"/>
  <c r="DD59" i="59"/>
  <c r="HM67" i="59"/>
  <c r="HB63" i="59"/>
  <c r="FV10" i="59"/>
  <c r="JQ27" i="59"/>
  <c r="G10" i="59"/>
  <c r="GI10" i="59"/>
  <c r="HX30" i="59"/>
  <c r="HN67" i="59"/>
  <c r="GP10" i="59"/>
  <c r="HK36" i="59"/>
  <c r="AP64" i="59"/>
  <c r="EP19" i="59"/>
  <c r="JG15" i="59"/>
  <c r="JA12" i="59"/>
  <c r="KB58" i="59"/>
  <c r="JM68" i="59"/>
  <c r="AF65" i="59"/>
  <c r="IF64" i="59"/>
  <c r="IA68" i="59"/>
  <c r="EN65" i="59"/>
  <c r="IS66" i="59"/>
  <c r="K67" i="59"/>
  <c r="GL67" i="59"/>
  <c r="JI68" i="59"/>
  <c r="H66" i="59"/>
  <c r="IZ64" i="59"/>
  <c r="R64" i="59"/>
  <c r="GE68" i="59"/>
  <c r="AR10" i="59"/>
  <c r="N16" i="59"/>
  <c r="GD54" i="59"/>
  <c r="JT66" i="59"/>
  <c r="JY67" i="59"/>
  <c r="U64" i="59"/>
  <c r="DR67" i="59"/>
  <c r="AO12" i="59"/>
  <c r="AS63" i="59"/>
  <c r="HC67" i="59"/>
  <c r="FR28" i="59"/>
  <c r="BH35" i="59"/>
  <c r="AX64" i="59"/>
  <c r="HZ36" i="59"/>
  <c r="IO62" i="59"/>
  <c r="EN22" i="59"/>
  <c r="CU18" i="59"/>
  <c r="IS65" i="59"/>
  <c r="CC66" i="59"/>
  <c r="GF67" i="59"/>
  <c r="IQ67" i="59"/>
  <c r="DM59" i="59"/>
  <c r="HX35" i="59"/>
  <c r="ER68" i="59"/>
  <c r="CV10" i="59"/>
  <c r="F59" i="59"/>
  <c r="I63" i="59"/>
  <c r="DY63" i="59"/>
  <c r="HA12" i="59"/>
  <c r="EO23" i="59"/>
  <c r="BL68" i="59"/>
  <c r="HG68" i="59"/>
  <c r="DH28" i="59"/>
  <c r="IK64" i="59"/>
  <c r="DA33" i="59"/>
  <c r="CS64" i="59"/>
  <c r="T33" i="59"/>
  <c r="GY58" i="59"/>
  <c r="DZ67" i="59"/>
  <c r="DK58" i="59"/>
  <c r="IA59" i="59"/>
  <c r="HN68" i="59"/>
  <c r="AW58" i="59"/>
  <c r="GC68" i="59"/>
  <c r="HF33" i="59"/>
  <c r="EB65" i="59"/>
  <c r="EA66" i="59"/>
  <c r="IQ62" i="59"/>
  <c r="DL68" i="59"/>
  <c r="AH67" i="59"/>
  <c r="AD37" i="59"/>
  <c r="J64" i="59"/>
  <c r="JM35" i="59"/>
  <c r="IA10" i="59"/>
  <c r="DU19" i="59"/>
  <c r="AQ64" i="59"/>
  <c r="FV50" i="59"/>
  <c r="JY10" i="59"/>
  <c r="JP68" i="59"/>
  <c r="X67" i="59"/>
  <c r="FR27" i="59"/>
  <c r="FU19" i="59"/>
  <c r="DC26" i="59"/>
  <c r="CJ66" i="59"/>
  <c r="JZ35" i="59"/>
  <c r="EW16" i="59"/>
  <c r="Q64" i="59"/>
  <c r="DD65" i="59"/>
  <c r="CL18" i="59"/>
  <c r="GA50" i="59"/>
  <c r="HT10" i="59"/>
  <c r="IM28" i="59"/>
  <c r="FA67" i="59"/>
  <c r="JQ66" i="59"/>
  <c r="DU67" i="59"/>
  <c r="FZ22" i="59"/>
  <c r="FO66" i="59"/>
  <c r="BB65" i="59"/>
  <c r="HX66" i="59"/>
  <c r="GP66" i="59"/>
  <c r="T16" i="59"/>
  <c r="BI67" i="59"/>
  <c r="BS67" i="59"/>
  <c r="FQ21" i="59"/>
  <c r="GX35" i="59"/>
  <c r="U35" i="59"/>
  <c r="IN59" i="59"/>
  <c r="FP68" i="59"/>
  <c r="HF66" i="59"/>
  <c r="DL65" i="59"/>
  <c r="M33" i="59"/>
  <c r="AY25" i="59"/>
  <c r="DU64" i="59"/>
  <c r="FJ10" i="59"/>
  <c r="HN66" i="59"/>
  <c r="DV49" i="59"/>
  <c r="AE37" i="59"/>
  <c r="AW15" i="59"/>
  <c r="EC64" i="59"/>
  <c r="DR64" i="59"/>
  <c r="HC62" i="59"/>
  <c r="BP64" i="59"/>
  <c r="AM62" i="59"/>
  <c r="FC58" i="59"/>
  <c r="DA36" i="59"/>
  <c r="BE34" i="59"/>
  <c r="IO16" i="59"/>
  <c r="JC22" i="59"/>
  <c r="FW22" i="59"/>
  <c r="GX59" i="59"/>
  <c r="JS37" i="59"/>
  <c r="CZ62" i="59"/>
  <c r="HS62" i="59"/>
  <c r="CS62" i="59"/>
  <c r="AE35" i="59"/>
  <c r="Q63" i="59"/>
  <c r="DR10" i="59"/>
  <c r="FI65" i="59"/>
  <c r="L59" i="59"/>
  <c r="O67" i="59"/>
  <c r="KA12" i="59"/>
  <c r="GS66" i="59"/>
  <c r="I66" i="59"/>
  <c r="FT67" i="59"/>
  <c r="DU68" i="59"/>
  <c r="IN12" i="59"/>
  <c r="X63" i="59"/>
  <c r="CA67" i="59"/>
  <c r="JQ68" i="59"/>
  <c r="FQ10" i="59"/>
  <c r="AH63" i="59"/>
  <c r="EE28" i="59"/>
  <c r="CY68" i="59"/>
  <c r="GI28" i="59"/>
  <c r="HT63" i="59"/>
  <c r="CW66" i="59"/>
  <c r="HM66" i="59"/>
  <c r="EM66" i="59"/>
  <c r="ES58" i="59"/>
  <c r="IQ59" i="59"/>
  <c r="CI67" i="59"/>
  <c r="BO68" i="59"/>
  <c r="ID64" i="59"/>
  <c r="HC58" i="59"/>
  <c r="BN63" i="59"/>
  <c r="FY33" i="59"/>
  <c r="HE65" i="59"/>
  <c r="AQ65" i="59"/>
  <c r="CH63" i="59"/>
  <c r="JR10" i="59"/>
  <c r="AM65" i="59"/>
  <c r="EQ33" i="59"/>
  <c r="JG66" i="59"/>
  <c r="AG67" i="59"/>
  <c r="CF29" i="59"/>
  <c r="AL63" i="59"/>
  <c r="BV22" i="59"/>
  <c r="GD66" i="59"/>
  <c r="AS59" i="59"/>
  <c r="BH18" i="59"/>
  <c r="CS68" i="59"/>
  <c r="DI33" i="59"/>
  <c r="FG63" i="59"/>
  <c r="DK68" i="59"/>
  <c r="CJ65" i="59"/>
  <c r="DM10" i="59"/>
  <c r="CF67" i="59"/>
  <c r="HG67" i="59"/>
  <c r="BK64" i="59"/>
  <c r="AS10" i="59"/>
  <c r="HS65" i="59"/>
  <c r="DA59" i="59"/>
  <c r="AO33" i="59"/>
  <c r="FK62" i="59"/>
  <c r="CT66" i="59"/>
  <c r="AN16" i="59"/>
  <c r="DC19" i="59"/>
  <c r="HR35" i="59"/>
  <c r="IH65" i="59"/>
  <c r="AS35" i="59"/>
  <c r="V62" i="59"/>
  <c r="EH62" i="59"/>
  <c r="GX12" i="59"/>
  <c r="DF27" i="59"/>
  <c r="BY59" i="59"/>
  <c r="DH68" i="59"/>
  <c r="CG59" i="59"/>
  <c r="AM68" i="59"/>
  <c r="FR67" i="59"/>
  <c r="EW67" i="59"/>
  <c r="M44" i="59"/>
  <c r="AG62" i="59"/>
  <c r="KC67" i="59"/>
  <c r="X59" i="59"/>
  <c r="FD62" i="59"/>
  <c r="CX66" i="59"/>
  <c r="BX65" i="59"/>
  <c r="IF33" i="59"/>
  <c r="DV58" i="59"/>
  <c r="EA36" i="59"/>
  <c r="CE59" i="59"/>
  <c r="CI64" i="59"/>
  <c r="EA22" i="59"/>
  <c r="HI36" i="59"/>
  <c r="HY62" i="59"/>
  <c r="CC63" i="59"/>
  <c r="O43" i="59"/>
  <c r="L43" i="59"/>
  <c r="IE22" i="59"/>
  <c r="HL66" i="59"/>
  <c r="FN35" i="59"/>
  <c r="CD18" i="59"/>
  <c r="HL33" i="59"/>
  <c r="CS12" i="59"/>
  <c r="HT65" i="59"/>
  <c r="FE62" i="59"/>
  <c r="GR55" i="59"/>
  <c r="DN62" i="59"/>
  <c r="DG64" i="59"/>
  <c r="AY63" i="59"/>
  <c r="AF59" i="59"/>
  <c r="BM64" i="59"/>
  <c r="Y66" i="59"/>
  <c r="CU67" i="59"/>
  <c r="ET36" i="59"/>
  <c r="GG65" i="59"/>
  <c r="GQ67" i="59"/>
  <c r="CP68" i="59"/>
  <c r="HW58" i="59"/>
  <c r="AF10" i="59"/>
  <c r="JV59" i="59"/>
  <c r="Y64" i="59"/>
  <c r="FM66" i="59"/>
  <c r="HD64" i="59"/>
  <c r="GG59" i="59"/>
  <c r="CD67" i="59"/>
  <c r="JT35" i="59"/>
  <c r="BL30" i="59"/>
  <c r="DY22" i="59"/>
  <c r="AQ68" i="59"/>
  <c r="AP33" i="59"/>
  <c r="GN62" i="59"/>
  <c r="FF64" i="59"/>
  <c r="JW62" i="59"/>
  <c r="ER59" i="59"/>
  <c r="BP10" i="59"/>
  <c r="FI35" i="59"/>
  <c r="AZ68" i="59"/>
  <c r="IK66" i="59"/>
  <c r="CI62" i="59"/>
  <c r="DC65" i="59"/>
  <c r="HE64" i="59"/>
  <c r="EN64" i="59"/>
  <c r="DN18" i="59"/>
  <c r="IW67" i="59"/>
  <c r="CU9" i="59"/>
  <c r="JW68" i="59"/>
  <c r="GU66" i="59"/>
  <c r="DD19" i="59"/>
  <c r="JY19" i="59"/>
  <c r="BL63" i="59"/>
  <c r="N58" i="59"/>
  <c r="GJ10" i="59"/>
  <c r="EZ19" i="59"/>
  <c r="G65" i="59"/>
  <c r="KB33" i="59"/>
  <c r="DW66" i="59"/>
  <c r="HQ67" i="59"/>
  <c r="GC64" i="59"/>
  <c r="GE35" i="59"/>
  <c r="HM65" i="59"/>
  <c r="CX21" i="59"/>
  <c r="BS62" i="59"/>
  <c r="JL10" i="59"/>
  <c r="EL12" i="59"/>
  <c r="GR58" i="59"/>
  <c r="GB29" i="59"/>
  <c r="JQ67" i="59"/>
  <c r="DB66" i="59"/>
  <c r="EG66" i="59"/>
  <c r="AW62" i="59"/>
  <c r="EU66" i="59"/>
  <c r="IR66" i="59"/>
  <c r="JC66" i="59"/>
  <c r="DB10" i="59"/>
  <c r="JJ65" i="59"/>
  <c r="ET62" i="59"/>
  <c r="AQ59" i="59"/>
  <c r="GP68" i="59"/>
  <c r="IZ66" i="59"/>
  <c r="IS68" i="59"/>
  <c r="JA67" i="59"/>
  <c r="JX6" i="59"/>
  <c r="JB62" i="59"/>
  <c r="GO19" i="59"/>
  <c r="IX62" i="59"/>
  <c r="GS64" i="59"/>
  <c r="EQ10" i="59"/>
  <c r="IC68" i="59"/>
  <c r="GU22" i="59"/>
  <c r="EJ33" i="59"/>
  <c r="CA14" i="59"/>
  <c r="DQ33" i="59"/>
  <c r="DT21" i="59"/>
  <c r="AQ18" i="59"/>
  <c r="G46" i="59"/>
  <c r="GF63" i="59"/>
  <c r="IF66" i="59"/>
  <c r="JE35" i="59"/>
  <c r="HA65" i="59"/>
  <c r="BO64" i="59"/>
  <c r="FM33" i="59"/>
  <c r="IT66" i="59"/>
  <c r="FE50" i="59"/>
  <c r="GB16" i="59"/>
  <c r="EQ16" i="59"/>
  <c r="JS30" i="59"/>
  <c r="HT37" i="59"/>
  <c r="EV64" i="59"/>
  <c r="FR30" i="59"/>
  <c r="CL68" i="59"/>
  <c r="JU66" i="59"/>
  <c r="JQ59" i="59"/>
  <c r="ER26" i="59"/>
  <c r="IW18" i="59"/>
  <c r="DW63" i="59"/>
  <c r="JJ33" i="59"/>
  <c r="R62" i="59"/>
  <c r="EM67" i="59"/>
  <c r="DF10" i="59"/>
  <c r="EY68" i="59"/>
  <c r="DX53" i="59"/>
  <c r="JS59" i="59"/>
  <c r="FI68" i="59"/>
  <c r="HC19" i="59"/>
  <c r="K41" i="59"/>
  <c r="CZ59" i="59"/>
  <c r="FF65" i="59"/>
  <c r="IT62" i="59"/>
  <c r="JR66" i="59"/>
  <c r="IZ32" i="59"/>
  <c r="KC65" i="59"/>
  <c r="CB16" i="59"/>
  <c r="AT28" i="59"/>
  <c r="EX24" i="59"/>
  <c r="W67" i="59"/>
  <c r="JU33" i="59"/>
  <c r="JL58" i="59"/>
  <c r="EP30" i="59"/>
  <c r="FP59" i="59"/>
  <c r="IM36" i="59"/>
  <c r="AS64" i="59"/>
  <c r="HW66" i="59"/>
  <c r="AH12" i="59"/>
  <c r="EZ10" i="59"/>
  <c r="EB62" i="59"/>
  <c r="ER33" i="59"/>
  <c r="JY63" i="59"/>
  <c r="DN34" i="59"/>
  <c r="EN66" i="59"/>
  <c r="ED17" i="59"/>
  <c r="E59" i="59"/>
  <c r="CQ33" i="59"/>
  <c r="GW59" i="59"/>
  <c r="CJ37" i="59"/>
  <c r="I42" i="59"/>
  <c r="IV63" i="59"/>
  <c r="FA12" i="59"/>
  <c r="II63" i="59"/>
  <c r="BS65" i="59"/>
  <c r="DY65" i="59"/>
  <c r="IR65" i="59"/>
  <c r="FG52" i="59"/>
  <c r="AM10" i="59"/>
  <c r="GV62" i="59"/>
  <c r="EB35" i="59"/>
  <c r="CM20" i="59"/>
  <c r="AB36" i="59"/>
  <c r="IZ22" i="59"/>
  <c r="DL58" i="59"/>
  <c r="EB68" i="59"/>
  <c r="GX22" i="59"/>
  <c r="AY36" i="59"/>
  <c r="BV10" i="59"/>
  <c r="JG58" i="59"/>
  <c r="BD59" i="59"/>
  <c r="HD67" i="59"/>
  <c r="FN63" i="59"/>
  <c r="GS67" i="59"/>
  <c r="DS68" i="59"/>
  <c r="HI64" i="59"/>
  <c r="GR64" i="59"/>
  <c r="KC64" i="59"/>
  <c r="EB59" i="59"/>
  <c r="CM58" i="59"/>
  <c r="II68" i="59"/>
  <c r="BM22" i="59"/>
  <c r="HR10" i="59"/>
  <c r="CV68" i="59"/>
  <c r="EB10" i="59"/>
  <c r="ER35" i="59"/>
  <c r="FM12" i="59"/>
  <c r="DI62" i="59"/>
  <c r="DS66" i="59"/>
  <c r="DY54" i="59"/>
  <c r="DZ65" i="59"/>
  <c r="JA65" i="59"/>
  <c r="JR64" i="59"/>
  <c r="GB54" i="59"/>
  <c r="K68" i="59"/>
  <c r="W62" i="59"/>
  <c r="HN12" i="59"/>
  <c r="DN54" i="59"/>
  <c r="ER22" i="59"/>
  <c r="GY66" i="59"/>
  <c r="EL35" i="59"/>
  <c r="BB67" i="59"/>
  <c r="FY62" i="59"/>
  <c r="IY66" i="59"/>
  <c r="GZ65" i="59"/>
  <c r="GV64" i="59"/>
  <c r="AJ64" i="59"/>
  <c r="BL58" i="59"/>
  <c r="BU67" i="59"/>
  <c r="GC65" i="59"/>
  <c r="EK63" i="59"/>
  <c r="JB64" i="59"/>
  <c r="BS58" i="59"/>
  <c r="IY31" i="59"/>
  <c r="JF22" i="59"/>
  <c r="JC58" i="59"/>
  <c r="BS37" i="59"/>
  <c r="AO65" i="59"/>
  <c r="FD58" i="59"/>
  <c r="DP59" i="59"/>
  <c r="BP67" i="59"/>
  <c r="BZ68" i="59"/>
  <c r="AO68" i="59"/>
  <c r="GA64" i="59"/>
  <c r="AQ16" i="59"/>
  <c r="JU67" i="59"/>
  <c r="AZ66" i="59"/>
  <c r="EC66" i="59"/>
  <c r="BL12" i="59"/>
  <c r="IQ13" i="59"/>
  <c r="BW65" i="59"/>
  <c r="BU59" i="59"/>
  <c r="DL63" i="59"/>
  <c r="DH67" i="59"/>
  <c r="DZ52" i="59"/>
  <c r="GK66" i="59"/>
  <c r="JA59" i="59"/>
  <c r="Q59" i="59"/>
  <c r="HZ68" i="59"/>
  <c r="M42" i="59"/>
  <c r="HO66" i="59"/>
  <c r="IE10" i="59"/>
  <c r="DO67" i="59"/>
  <c r="AR65" i="59"/>
  <c r="FT66" i="59"/>
  <c r="CA62" i="59"/>
  <c r="GZ59" i="59"/>
  <c r="DW6" i="59"/>
  <c r="DS65" i="59"/>
  <c r="HU58" i="59"/>
  <c r="EL62" i="59"/>
  <c r="N42" i="59"/>
  <c r="GC63" i="59"/>
  <c r="GQ52" i="59"/>
  <c r="BJ63" i="59"/>
  <c r="FI33" i="59"/>
  <c r="FO59" i="59"/>
  <c r="S65" i="59"/>
  <c r="FM59" i="59"/>
  <c r="EE36" i="59"/>
  <c r="IC59" i="59"/>
  <c r="IV33" i="59"/>
  <c r="EJ12" i="59"/>
  <c r="BQ68" i="59"/>
  <c r="G41" i="59"/>
  <c r="HI16" i="59"/>
  <c r="BU10" i="59"/>
  <c r="GU64" i="59"/>
  <c r="KC68" i="59"/>
  <c r="IN36" i="59"/>
  <c r="AE36" i="59"/>
  <c r="HV68" i="59"/>
  <c r="HX58" i="59"/>
  <c r="JO65" i="59"/>
  <c r="DF66" i="59"/>
  <c r="FW53" i="59"/>
  <c r="BN64" i="59"/>
  <c r="JF64" i="59"/>
  <c r="JY65" i="59"/>
  <c r="IX58" i="59"/>
  <c r="BP65" i="59"/>
  <c r="CO36" i="59"/>
  <c r="AB63" i="59"/>
  <c r="GC52" i="59"/>
  <c r="GO53" i="59"/>
  <c r="FP58" i="59"/>
  <c r="HU33" i="59"/>
  <c r="JB36" i="59"/>
  <c r="GM18" i="59"/>
  <c r="IR67" i="59"/>
  <c r="IF34" i="59"/>
  <c r="DE58" i="59"/>
  <c r="IK28" i="59"/>
  <c r="AD59" i="59"/>
  <c r="DT62" i="59"/>
  <c r="DX62" i="59"/>
  <c r="FO67" i="59"/>
  <c r="CV35" i="59"/>
  <c r="CR34" i="59"/>
  <c r="DD62" i="59"/>
  <c r="AL64" i="59"/>
  <c r="KA67" i="59"/>
  <c r="JS64" i="59"/>
  <c r="EX65" i="59"/>
  <c r="JA28" i="59"/>
  <c r="EE64" i="59"/>
  <c r="BZ35" i="59"/>
  <c r="ER65" i="59"/>
  <c r="HJ35" i="59"/>
  <c r="AU64" i="59"/>
  <c r="AU58" i="59"/>
  <c r="BN13" i="59"/>
  <c r="GB22" i="59"/>
  <c r="GD19" i="59"/>
  <c r="BW22" i="59"/>
  <c r="GN68" i="59"/>
  <c r="FS62" i="59"/>
  <c r="JR58" i="59"/>
  <c r="R15" i="59"/>
  <c r="Q66" i="59"/>
  <c r="IA58" i="59"/>
  <c r="JD66" i="59"/>
  <c r="FE35" i="59"/>
  <c r="JC12" i="59"/>
  <c r="DR49" i="59"/>
  <c r="CI63" i="59"/>
  <c r="IB10" i="59"/>
  <c r="DO27" i="59"/>
  <c r="DP66" i="59"/>
  <c r="DS62" i="59"/>
  <c r="IW65" i="59"/>
  <c r="FZ28" i="59"/>
  <c r="DN59" i="59"/>
  <c r="IV67" i="59"/>
  <c r="BO35" i="59"/>
  <c r="BW64" i="59"/>
  <c r="G68" i="59"/>
  <c r="GL65" i="59"/>
  <c r="FN33" i="59"/>
  <c r="T59" i="59"/>
  <c r="JJ68" i="59"/>
  <c r="AC35" i="59"/>
  <c r="BE67" i="59"/>
  <c r="GS68" i="59"/>
  <c r="GH33" i="59"/>
  <c r="IJ64" i="59"/>
  <c r="HY65" i="59"/>
  <c r="CQ67" i="59"/>
  <c r="JB63" i="59"/>
  <c r="AY64" i="59"/>
  <c r="EI64" i="59"/>
  <c r="EX62" i="59"/>
  <c r="EC62" i="59"/>
  <c r="FP50" i="59"/>
  <c r="HY66" i="59"/>
  <c r="CL58" i="59"/>
  <c r="FV66" i="59"/>
  <c r="EY64" i="59"/>
  <c r="EE66" i="59"/>
  <c r="GO55" i="59"/>
  <c r="JU63" i="59"/>
  <c r="CW22" i="59"/>
  <c r="FS67" i="59"/>
  <c r="GC21" i="59"/>
  <c r="CZ31" i="59"/>
  <c r="AA32" i="59"/>
  <c r="JN33" i="59"/>
  <c r="BN34" i="59"/>
  <c r="N34" i="59"/>
  <c r="Y35" i="59"/>
  <c r="IT59" i="59"/>
  <c r="AU27" i="59"/>
  <c r="CK68" i="59"/>
  <c r="DH64" i="59"/>
  <c r="HI58" i="59"/>
  <c r="DH9" i="59"/>
  <c r="ED62" i="59"/>
  <c r="GN59" i="59"/>
  <c r="AU66" i="59"/>
  <c r="II65" i="59"/>
  <c r="EI65" i="59"/>
  <c r="AY22" i="59"/>
  <c r="GP50" i="59"/>
  <c r="DK18" i="59"/>
  <c r="E34" i="59"/>
  <c r="GI27" i="59"/>
  <c r="JL62" i="59"/>
  <c r="DP35" i="59"/>
  <c r="X66" i="59"/>
  <c r="GQ55" i="59"/>
  <c r="AY35" i="59"/>
  <c r="EM14" i="59"/>
  <c r="CA68" i="59"/>
  <c r="I23" i="59"/>
  <c r="JW18" i="59"/>
  <c r="HK10" i="59"/>
  <c r="II66" i="59"/>
  <c r="DT68" i="59"/>
  <c r="GK16" i="59"/>
  <c r="ET15" i="59"/>
  <c r="GI32" i="59"/>
  <c r="GW33" i="59"/>
  <c r="DB64" i="59"/>
  <c r="CA66" i="59"/>
  <c r="ID67" i="59"/>
  <c r="P65" i="59"/>
  <c r="BZ67" i="59"/>
  <c r="JD63" i="59"/>
  <c r="AB65" i="59"/>
  <c r="AW65" i="59"/>
  <c r="AE10" i="59"/>
  <c r="EE62" i="59"/>
  <c r="JM37" i="59"/>
  <c r="BA65" i="59"/>
  <c r="HA15" i="59"/>
  <c r="BC68" i="59"/>
  <c r="FA62" i="59"/>
  <c r="EW68" i="59"/>
  <c r="EY58" i="59"/>
  <c r="AE12" i="59"/>
  <c r="GO35" i="59"/>
  <c r="DA65" i="59"/>
  <c r="E42" i="59"/>
  <c r="GJ34" i="59"/>
  <c r="FV30" i="59"/>
  <c r="GM59" i="59"/>
  <c r="JS21" i="59"/>
  <c r="FO58" i="59"/>
  <c r="CD22" i="59"/>
  <c r="DT66" i="59"/>
  <c r="FG22" i="59"/>
  <c r="FW54" i="59"/>
  <c r="AO64" i="59"/>
  <c r="DN64" i="59"/>
  <c r="GR59" i="59"/>
  <c r="HC12" i="59"/>
  <c r="ID68" i="59"/>
  <c r="W65" i="59"/>
  <c r="N66" i="59"/>
  <c r="II33" i="59"/>
  <c r="CT58" i="59"/>
  <c r="EW58" i="59"/>
  <c r="CM33" i="59"/>
  <c r="JG32" i="59"/>
  <c r="G63" i="59"/>
  <c r="H58" i="59"/>
  <c r="AK58" i="59"/>
  <c r="DU30" i="59"/>
  <c r="DK66" i="59"/>
  <c r="BE59" i="59"/>
  <c r="EV67" i="59"/>
  <c r="BO67" i="59"/>
  <c r="AL33" i="59"/>
  <c r="HB22" i="59"/>
  <c r="GA10" i="59"/>
  <c r="BI58" i="59"/>
  <c r="AD67" i="59"/>
  <c r="AE65" i="59"/>
  <c r="HB64" i="59"/>
  <c r="BN59" i="59"/>
  <c r="EV63" i="59"/>
  <c r="AG66" i="59"/>
  <c r="EY10" i="59"/>
  <c r="GA33" i="59"/>
  <c r="EB66" i="59"/>
  <c r="AX33" i="59"/>
  <c r="DY62" i="59"/>
  <c r="HG22" i="59"/>
  <c r="EN27" i="59"/>
  <c r="EI36" i="59"/>
  <c r="KA63" i="59"/>
  <c r="EZ36" i="59"/>
  <c r="HC63" i="59"/>
  <c r="JO22" i="59"/>
  <c r="CV59" i="59"/>
  <c r="FL54" i="59"/>
  <c r="FU49" i="59"/>
  <c r="IG12" i="59"/>
  <c r="GN25" i="59"/>
  <c r="JI32" i="59"/>
  <c r="AP10" i="59"/>
  <c r="GD27" i="59"/>
  <c r="IQ64" i="59"/>
  <c r="IY62" i="59"/>
  <c r="FP64" i="59"/>
  <c r="EH10" i="59"/>
  <c r="FV63" i="59"/>
  <c r="GF68" i="59"/>
  <c r="BI63" i="59"/>
  <c r="KC10" i="59"/>
  <c r="BU12" i="59"/>
  <c r="Q37" i="59"/>
  <c r="EE22" i="59"/>
  <c r="DX68" i="59"/>
  <c r="HZ16" i="59"/>
  <c r="AH33" i="59"/>
  <c r="GE66" i="59"/>
  <c r="CZ22" i="59"/>
  <c r="FH66" i="59"/>
  <c r="JC64" i="59"/>
  <c r="GR27" i="59"/>
  <c r="HA67" i="59"/>
  <c r="DW53" i="59"/>
  <c r="FR19" i="59"/>
  <c r="FZ24" i="59"/>
  <c r="BT13" i="59"/>
  <c r="IE36" i="59"/>
  <c r="EP18" i="59"/>
  <c r="Y16" i="59"/>
  <c r="JO28" i="59"/>
  <c r="DR23" i="59"/>
  <c r="FW28" i="59"/>
  <c r="IU68" i="59"/>
  <c r="P35" i="59"/>
  <c r="BT10" i="59"/>
  <c r="HC6" i="59"/>
  <c r="CO59" i="59"/>
  <c r="DW68" i="59"/>
  <c r="JX65" i="59"/>
  <c r="FU64" i="59"/>
  <c r="JU37" i="59"/>
  <c r="GQ51" i="59"/>
  <c r="DP19" i="59"/>
  <c r="DX31" i="59"/>
  <c r="CO66" i="59"/>
  <c r="JQ34" i="59"/>
  <c r="CG28" i="59"/>
  <c r="H68" i="59"/>
  <c r="GI68" i="59"/>
  <c r="AX66" i="59"/>
  <c r="BQ59" i="59"/>
  <c r="JT62" i="59"/>
  <c r="FY64" i="59"/>
  <c r="FC63" i="59"/>
  <c r="HL24" i="59"/>
  <c r="DQ68" i="59"/>
  <c r="IR63" i="59"/>
  <c r="AE16" i="59"/>
  <c r="HW68" i="59"/>
  <c r="IT68" i="59"/>
  <c r="N30" i="59"/>
  <c r="HJ65" i="59"/>
  <c r="GC6" i="59"/>
  <c r="CR65" i="59"/>
  <c r="EB58" i="59"/>
  <c r="HU36" i="59"/>
  <c r="DM28" i="59"/>
  <c r="BS19" i="59"/>
  <c r="DR16" i="59"/>
  <c r="O59" i="59"/>
  <c r="I62" i="59"/>
  <c r="DS36" i="59"/>
  <c r="EC36" i="59"/>
  <c r="GE28" i="59"/>
  <c r="HY58" i="59"/>
  <c r="DG62" i="59"/>
  <c r="CB62" i="59"/>
  <c r="ET23" i="59"/>
  <c r="AZ19" i="59"/>
  <c r="IY67" i="59"/>
  <c r="IK68" i="59"/>
  <c r="CB59" i="59"/>
  <c r="FF37" i="59"/>
  <c r="DX26" i="59"/>
  <c r="CB18" i="59"/>
  <c r="FA65" i="59"/>
  <c r="GH58" i="59"/>
  <c r="FS36" i="59"/>
  <c r="CS66" i="59"/>
  <c r="IP65" i="59"/>
  <c r="DS10" i="59"/>
  <c r="V65" i="59"/>
  <c r="HR22" i="59"/>
  <c r="AH24" i="59"/>
  <c r="BZ62" i="59"/>
  <c r="IH63" i="59"/>
  <c r="GB55" i="59"/>
  <c r="FC66" i="59"/>
  <c r="CK12" i="59"/>
  <c r="EM35" i="59"/>
  <c r="FR66" i="59"/>
  <c r="GM10" i="59"/>
  <c r="ID58" i="59"/>
  <c r="FL35" i="59"/>
  <c r="EU68" i="59"/>
  <c r="N41" i="59"/>
  <c r="ED68" i="59"/>
  <c r="GI23" i="59"/>
  <c r="CB19" i="59"/>
  <c r="DM58" i="59"/>
  <c r="FF63" i="59"/>
  <c r="GH68" i="59"/>
  <c r="HC64" i="59"/>
  <c r="CW35" i="59"/>
  <c r="JK65" i="59"/>
  <c r="DF64" i="59"/>
  <c r="BH12" i="59"/>
  <c r="DC59" i="59"/>
  <c r="EH58" i="59"/>
  <c r="BG10" i="59"/>
  <c r="IZ10" i="59"/>
  <c r="FQ68" i="59"/>
  <c r="BX29" i="59"/>
  <c r="HD12" i="59"/>
  <c r="BC12" i="59"/>
  <c r="JN37" i="59"/>
  <c r="DA19" i="59"/>
  <c r="GL62" i="59"/>
  <c r="CA65" i="59"/>
  <c r="ER67" i="59"/>
  <c r="BF64" i="59"/>
  <c r="GM65" i="59"/>
  <c r="JG35" i="59"/>
  <c r="HE68" i="59"/>
  <c r="AN36" i="59"/>
  <c r="EV36" i="59"/>
  <c r="BZ65" i="59"/>
  <c r="EN63" i="59"/>
  <c r="IQ27" i="59"/>
  <c r="CC58" i="59"/>
  <c r="JS63" i="59"/>
  <c r="DO68" i="59"/>
  <c r="FD26" i="59"/>
  <c r="BU35" i="59"/>
  <c r="IP68" i="59"/>
  <c r="BJ12" i="59"/>
  <c r="AW19" i="59"/>
  <c r="K10" i="59"/>
  <c r="AJ10" i="59"/>
  <c r="AB9" i="59"/>
  <c r="GQ59" i="59"/>
  <c r="HK30" i="59"/>
  <c r="GH16" i="59"/>
  <c r="EP12" i="59"/>
  <c r="BP28" i="59"/>
  <c r="HH63" i="59"/>
  <c r="DU12" i="59"/>
  <c r="AO32" i="59"/>
  <c r="CV58" i="59"/>
  <c r="DS67" i="59"/>
  <c r="IT25" i="59"/>
  <c r="T68" i="59"/>
  <c r="ES68" i="59"/>
  <c r="GE67" i="59"/>
  <c r="H43" i="59"/>
  <c r="DY18" i="59"/>
  <c r="AJ59" i="59"/>
  <c r="DZ25" i="59"/>
  <c r="AN23" i="59"/>
  <c r="CI32" i="59"/>
  <c r="AS29" i="59"/>
  <c r="CC34" i="59"/>
  <c r="JK28" i="59"/>
  <c r="BQ67" i="59"/>
  <c r="GD50" i="59"/>
  <c r="KC66" i="59"/>
  <c r="KB10" i="59"/>
  <c r="W64" i="59"/>
  <c r="GF65" i="59"/>
  <c r="JY64" i="59"/>
  <c r="AW68" i="59"/>
  <c r="CZ68" i="59"/>
  <c r="JB58" i="59"/>
  <c r="FY16" i="59"/>
  <c r="IR59" i="59"/>
  <c r="K43" i="59"/>
  <c r="EM63" i="59"/>
  <c r="U68" i="59"/>
  <c r="M68" i="59"/>
  <c r="AQ63" i="59"/>
  <c r="JD64" i="59"/>
  <c r="IX64" i="59"/>
  <c r="DZ16" i="59"/>
  <c r="FC68" i="59"/>
  <c r="HI10" i="59"/>
  <c r="N44" i="59"/>
  <c r="IS12" i="59"/>
  <c r="GQ66" i="59"/>
  <c r="O44" i="59"/>
  <c r="IC67" i="59"/>
  <c r="DX64" i="59"/>
  <c r="IE62" i="59"/>
  <c r="CC28" i="59"/>
  <c r="IV64" i="59"/>
  <c r="DH26" i="59"/>
  <c r="EY66" i="59"/>
  <c r="IR68" i="59"/>
  <c r="JQ28" i="59"/>
  <c r="K65" i="59"/>
  <c r="FJ18" i="59"/>
  <c r="N67" i="59"/>
  <c r="KC19" i="59"/>
  <c r="AT25" i="59"/>
  <c r="K64" i="59"/>
  <c r="AM66" i="59"/>
  <c r="DA68" i="59"/>
  <c r="EO35" i="59"/>
  <c r="FA63" i="59"/>
  <c r="GP65" i="59"/>
  <c r="GD37" i="59"/>
  <c r="BX58" i="59"/>
  <c r="L42" i="59"/>
  <c r="DZ64" i="59"/>
  <c r="BX64" i="59"/>
  <c r="JD35" i="59"/>
  <c r="S64" i="59"/>
  <c r="DW65" i="59"/>
  <c r="EO28" i="59"/>
  <c r="H14" i="59"/>
  <c r="CL65" i="59"/>
  <c r="HE10" i="59"/>
  <c r="Y62" i="59"/>
  <c r="GK67" i="59"/>
  <c r="FW35" i="59"/>
  <c r="JY9" i="59"/>
  <c r="EH68" i="59"/>
  <c r="IC62" i="59"/>
  <c r="FW52" i="59"/>
  <c r="IG18" i="59"/>
  <c r="FT65" i="59"/>
  <c r="P42" i="59"/>
  <c r="G66" i="59"/>
  <c r="AK24" i="59"/>
  <c r="JK66" i="59"/>
  <c r="GI59" i="59"/>
  <c r="IP62" i="59"/>
  <c r="HN58" i="59"/>
  <c r="CH68" i="59"/>
  <c r="IC36" i="59"/>
  <c r="HG65" i="59"/>
  <c r="IE67" i="59"/>
  <c r="IZ62" i="59"/>
  <c r="GL63" i="59"/>
  <c r="DA63" i="59"/>
  <c r="DP53" i="59"/>
  <c r="IQ63" i="59"/>
  <c r="IJ58" i="59"/>
  <c r="GZ35" i="59"/>
  <c r="FI63" i="59"/>
  <c r="BP35" i="59"/>
  <c r="GI63" i="59"/>
  <c r="BC58" i="59"/>
  <c r="FI27" i="59"/>
  <c r="DN66" i="59"/>
  <c r="DH12" i="59"/>
  <c r="JX30" i="59"/>
  <c r="ER63" i="59"/>
  <c r="KC62" i="59"/>
  <c r="EW15" i="59"/>
  <c r="JA62" i="59"/>
  <c r="FJ51" i="59"/>
  <c r="IG63" i="59"/>
  <c r="ED59" i="59"/>
  <c r="JX67" i="59"/>
  <c r="DZ27" i="59"/>
  <c r="AX68" i="59"/>
  <c r="HS35" i="59"/>
  <c r="GQ33" i="59"/>
  <c r="DL16" i="59"/>
  <c r="JL59" i="59"/>
  <c r="GV19" i="59"/>
  <c r="CU59" i="59"/>
  <c r="HY59" i="59"/>
  <c r="EK33" i="59"/>
  <c r="IB67" i="59"/>
  <c r="FS37" i="59"/>
  <c r="J43" i="59"/>
  <c r="KA28" i="59"/>
  <c r="BW62" i="59"/>
  <c r="DY19" i="59"/>
  <c r="GB58" i="59"/>
  <c r="IO65" i="59"/>
  <c r="II16" i="59"/>
  <c r="JZ66" i="59"/>
  <c r="BX10" i="59"/>
  <c r="R67" i="59"/>
  <c r="GR65" i="59"/>
  <c r="IZ68" i="59"/>
  <c r="FU67" i="59"/>
  <c r="AP31" i="59"/>
  <c r="CQ64" i="59"/>
  <c r="GF64" i="59"/>
  <c r="CS22" i="59"/>
  <c r="CY22" i="59"/>
  <c r="HV36" i="59"/>
  <c r="JF10" i="59"/>
  <c r="BG16" i="59"/>
  <c r="FR63" i="59"/>
  <c r="FN67" i="59"/>
  <c r="AT59" i="59"/>
  <c r="FI53" i="59"/>
  <c r="BE12" i="59"/>
  <c r="HL65" i="59"/>
  <c r="HC65" i="59"/>
  <c r="DZ31" i="59"/>
  <c r="FP66" i="59"/>
  <c r="DK63" i="59"/>
  <c r="CW65" i="59"/>
  <c r="Y59" i="59"/>
  <c r="I64" i="59"/>
  <c r="CP65" i="59"/>
  <c r="HS66" i="59"/>
  <c r="GL36" i="59"/>
  <c r="GG63" i="59"/>
  <c r="HG33" i="59"/>
  <c r="GO63" i="59"/>
  <c r="BQ36" i="59"/>
  <c r="GP67" i="59"/>
  <c r="GX21" i="59"/>
  <c r="FM35" i="59"/>
  <c r="EN33" i="59"/>
  <c r="IO64" i="59"/>
  <c r="HH64" i="59"/>
  <c r="JB59" i="59"/>
  <c r="BK63" i="59"/>
  <c r="BK59" i="59"/>
  <c r="EH63" i="59"/>
  <c r="FL64" i="59"/>
  <c r="HU7" i="59"/>
  <c r="IM63" i="59"/>
  <c r="HJ58" i="59"/>
  <c r="II64" i="59"/>
  <c r="CY10" i="59"/>
  <c r="AD62" i="59"/>
  <c r="IH10" i="59"/>
  <c r="FH49" i="59"/>
  <c r="GD10" i="59"/>
  <c r="BO65" i="59"/>
  <c r="E68" i="59"/>
  <c r="GK24" i="59"/>
  <c r="DY59" i="59"/>
  <c r="O42" i="59"/>
  <c r="HD68" i="59"/>
  <c r="EZ32" i="59"/>
  <c r="GY64" i="59"/>
  <c r="BT64" i="59"/>
  <c r="FD59" i="59"/>
  <c r="DB68" i="59"/>
  <c r="FQ33" i="59"/>
  <c r="FV65" i="59"/>
  <c r="FR34" i="59"/>
  <c r="DV27" i="59"/>
  <c r="GN28" i="59"/>
  <c r="GI62" i="59"/>
  <c r="FH68" i="59"/>
  <c r="CY65" i="59"/>
  <c r="CG19" i="59"/>
  <c r="DK22" i="59"/>
  <c r="HU62" i="59"/>
  <c r="IE65" i="59"/>
  <c r="HZ63" i="59"/>
  <c r="BJ64" i="59"/>
  <c r="GN65" i="59"/>
  <c r="AB68" i="59"/>
  <c r="FQ34" i="59"/>
  <c r="BB63" i="59"/>
  <c r="EC37" i="59"/>
  <c r="IE66" i="59"/>
  <c r="JN30" i="59"/>
  <c r="Q65" i="59"/>
  <c r="BU63" i="59"/>
  <c r="AH66" i="59"/>
  <c r="GH36" i="59"/>
  <c r="EM59" i="59"/>
  <c r="IH19" i="59"/>
  <c r="JA63" i="59"/>
  <c r="CZ12" i="59"/>
  <c r="JZ68" i="59"/>
  <c r="IX30" i="59"/>
  <c r="DW22" i="59"/>
  <c r="HO59" i="59"/>
  <c r="JE58" i="59"/>
  <c r="JP18" i="59"/>
  <c r="JF33" i="59"/>
  <c r="EV59" i="59"/>
  <c r="HT68" i="59"/>
  <c r="GA67" i="59"/>
  <c r="P44" i="59"/>
  <c r="BH34" i="59"/>
  <c r="HC18" i="59"/>
  <c r="DG67" i="59"/>
  <c r="AL29" i="59"/>
  <c r="GO25" i="59"/>
  <c r="GV13" i="59"/>
  <c r="GD30" i="59"/>
  <c r="M30" i="59"/>
  <c r="FH62" i="59"/>
  <c r="IT36" i="59"/>
  <c r="DG24" i="59"/>
  <c r="FV52" i="59"/>
  <c r="IC34" i="59"/>
  <c r="P66" i="59"/>
  <c r="IH36" i="59"/>
  <c r="H28" i="59"/>
  <c r="AF36" i="59"/>
  <c r="EV19" i="59"/>
  <c r="T67" i="59"/>
  <c r="BE68" i="59"/>
  <c r="DO10" i="59"/>
  <c r="GD59" i="59"/>
  <c r="JW66" i="59"/>
  <c r="BG31" i="59"/>
  <c r="CE62" i="59"/>
  <c r="JJ21" i="59"/>
  <c r="P58" i="59"/>
  <c r="CI24" i="59"/>
  <c r="EK67" i="59"/>
  <c r="DE18" i="59"/>
  <c r="BT19" i="59"/>
  <c r="AK64" i="59"/>
  <c r="HB65" i="59"/>
  <c r="DH33" i="59"/>
  <c r="BF58" i="59"/>
  <c r="FZ63" i="59"/>
  <c r="DV33" i="59"/>
  <c r="AY26" i="59"/>
  <c r="AP67" i="59"/>
  <c r="IZ59" i="59"/>
  <c r="HA66" i="59"/>
  <c r="FK28" i="59"/>
  <c r="GJ53" i="59"/>
  <c r="EY23" i="59"/>
  <c r="CC68" i="59"/>
  <c r="CT10" i="59"/>
  <c r="AB62" i="59"/>
  <c r="JR23" i="59"/>
  <c r="HY22" i="59"/>
  <c r="JW63" i="59"/>
  <c r="BI65" i="59"/>
  <c r="JF24" i="59"/>
  <c r="AW67" i="59"/>
  <c r="EH59" i="59"/>
  <c r="JT59" i="59"/>
  <c r="Y67" i="59"/>
  <c r="IM16" i="59"/>
  <c r="BM10" i="59"/>
  <c r="JG65" i="59"/>
  <c r="AU22" i="59"/>
  <c r="HR31" i="59"/>
  <c r="FV55" i="59"/>
  <c r="DP12" i="59"/>
  <c r="IO14" i="59"/>
  <c r="DY51" i="59"/>
  <c r="GQ20" i="59"/>
  <c r="AF62" i="59"/>
  <c r="CP24" i="59"/>
  <c r="EP10" i="59"/>
  <c r="DC64" i="59"/>
  <c r="BU27" i="59"/>
  <c r="GA23" i="59"/>
  <c r="BQ63" i="59"/>
  <c r="FV53" i="59"/>
  <c r="KA35" i="59"/>
  <c r="ES66" i="59"/>
  <c r="FK65" i="59"/>
  <c r="IY68" i="59"/>
  <c r="EB11" i="59"/>
  <c r="FW64" i="59"/>
  <c r="DL34" i="59"/>
  <c r="GH63" i="59"/>
  <c r="DZ10" i="59"/>
  <c r="AO35" i="59"/>
  <c r="FT64" i="59"/>
  <c r="GE51" i="59"/>
  <c r="HT36" i="59"/>
  <c r="EV62" i="59"/>
  <c r="DS35" i="59"/>
  <c r="BM68" i="59"/>
  <c r="HI65" i="59"/>
  <c r="HB58" i="59"/>
  <c r="DI22" i="59"/>
  <c r="JN62" i="59"/>
  <c r="GW63" i="59"/>
  <c r="JM12" i="59"/>
  <c r="DF35" i="59"/>
  <c r="F42" i="59"/>
  <c r="GA52" i="59"/>
  <c r="CH58" i="59"/>
  <c r="CX22" i="59"/>
  <c r="FM16" i="59"/>
  <c r="FI12" i="59"/>
  <c r="FQ28" i="59"/>
  <c r="CP6" i="59"/>
  <c r="BV68" i="59"/>
  <c r="HJ63" i="59"/>
  <c r="CG67" i="59"/>
  <c r="HM14" i="59"/>
  <c r="BS22" i="59"/>
  <c r="BQ31" i="59"/>
  <c r="AM18" i="59"/>
  <c r="BP36" i="59"/>
  <c r="O66" i="59"/>
  <c r="DG68" i="59"/>
  <c r="DW28" i="59"/>
  <c r="P36" i="59"/>
  <c r="IE7" i="59"/>
  <c r="DN51" i="59"/>
  <c r="DB14" i="59"/>
  <c r="DT50" i="59"/>
  <c r="ET34" i="59"/>
  <c r="L63" i="59"/>
  <c r="JO16" i="59"/>
  <c r="ID62" i="59"/>
  <c r="FR10" i="59"/>
  <c r="HF68" i="59"/>
  <c r="FO22" i="59"/>
  <c r="GU11" i="59"/>
  <c r="GP59" i="59"/>
  <c r="BL66" i="59"/>
  <c r="AI36" i="59"/>
  <c r="ED65" i="59"/>
  <c r="CJ21" i="59"/>
  <c r="HC34" i="59"/>
  <c r="Q62" i="59"/>
  <c r="AM11" i="59"/>
  <c r="JS33" i="59"/>
  <c r="EE33" i="59"/>
  <c r="FU50" i="59"/>
  <c r="BG7" i="59"/>
  <c r="FD63" i="59"/>
  <c r="FJ21" i="59"/>
  <c r="DO62" i="59"/>
  <c r="AN10" i="59"/>
  <c r="IQ10" i="59"/>
  <c r="HQ66" i="59"/>
  <c r="FZ58" i="59"/>
  <c r="IZ65" i="59"/>
  <c r="HW64" i="59"/>
  <c r="Y65" i="59"/>
  <c r="DT36" i="59"/>
  <c r="JE68" i="59"/>
  <c r="GX65" i="59"/>
  <c r="FM67" i="59"/>
  <c r="GJ66" i="59"/>
  <c r="EP68" i="59"/>
  <c r="CV6" i="59"/>
  <c r="GL22" i="59"/>
  <c r="IE28" i="59"/>
  <c r="JK22" i="59"/>
  <c r="DE35" i="59"/>
  <c r="CM27" i="59"/>
  <c r="AD30" i="59"/>
  <c r="I28" i="59"/>
  <c r="EW12" i="59"/>
  <c r="GR24" i="59"/>
  <c r="JT64" i="59"/>
  <c r="BT22" i="59"/>
  <c r="IA36" i="59"/>
  <c r="GL19" i="59"/>
  <c r="IW59" i="59"/>
  <c r="GD33" i="59"/>
  <c r="DV53" i="59"/>
  <c r="GR62" i="59"/>
  <c r="IF30" i="59"/>
  <c r="BT21" i="59"/>
  <c r="DK37" i="59"/>
  <c r="BA59" i="59"/>
  <c r="GW62" i="59"/>
  <c r="AE67" i="59"/>
  <c r="W68" i="59"/>
  <c r="AE66" i="59"/>
  <c r="JP20" i="59"/>
  <c r="I16" i="59"/>
  <c r="AR33" i="59"/>
  <c r="HB19" i="59"/>
  <c r="DT35" i="59"/>
  <c r="FP67" i="59"/>
  <c r="DV28" i="59"/>
  <c r="CC12" i="59"/>
  <c r="AG28" i="59"/>
  <c r="AB67" i="59"/>
  <c r="FW24" i="59"/>
  <c r="AU33" i="59"/>
  <c r="GH21" i="59"/>
  <c r="FG65" i="59"/>
  <c r="CZ65" i="59"/>
  <c r="JT65" i="59"/>
  <c r="DI66" i="59"/>
  <c r="EE35" i="59"/>
  <c r="CX33" i="59"/>
  <c r="X65" i="59"/>
  <c r="AD26" i="59"/>
  <c r="EK59" i="59"/>
  <c r="DT12" i="59"/>
  <c r="Q35" i="59"/>
  <c r="BN30" i="59"/>
  <c r="AA62" i="59"/>
  <c r="BJ67" i="59"/>
  <c r="FJ16" i="59"/>
  <c r="JF67" i="59"/>
  <c r="BL64" i="59"/>
  <c r="IV24" i="59"/>
  <c r="FW58" i="59"/>
  <c r="HL13" i="59"/>
  <c r="IN33" i="59"/>
  <c r="AP36" i="59"/>
  <c r="DU53" i="59"/>
  <c r="L22" i="59"/>
  <c r="HF65" i="59"/>
  <c r="JT58" i="59"/>
  <c r="IU10" i="59"/>
  <c r="GU19" i="59"/>
  <c r="DF36" i="59"/>
  <c r="EA68" i="59"/>
  <c r="EJ59" i="59"/>
  <c r="BN66" i="59"/>
  <c r="BY18" i="59"/>
  <c r="EC63" i="59"/>
  <c r="IX67" i="59"/>
  <c r="CO64" i="59"/>
  <c r="GY23" i="59"/>
  <c r="HC14" i="59"/>
  <c r="J24" i="59"/>
  <c r="EP36" i="59"/>
  <c r="IX28" i="59"/>
  <c r="HA32" i="59"/>
  <c r="CC23" i="59"/>
  <c r="EB28" i="59"/>
  <c r="CB14" i="59"/>
  <c r="JU29" i="59"/>
  <c r="HF32" i="59"/>
  <c r="GM64" i="59"/>
  <c r="AH64" i="59"/>
  <c r="JG18" i="59"/>
  <c r="BT33" i="59"/>
  <c r="JV65" i="59"/>
  <c r="GL33" i="59"/>
  <c r="G19" i="59"/>
  <c r="BM58" i="59"/>
  <c r="AF33" i="59"/>
  <c r="BU19" i="59"/>
  <c r="Y22" i="59"/>
  <c r="CD64" i="59"/>
  <c r="HS22" i="59"/>
  <c r="O10" i="59"/>
  <c r="AM31" i="59"/>
  <c r="EZ27" i="59"/>
  <c r="CZ63" i="59"/>
  <c r="FP53" i="59"/>
  <c r="EB31" i="59"/>
  <c r="HL35" i="59"/>
  <c r="HQ18" i="59"/>
  <c r="FK26" i="59"/>
  <c r="GB62" i="59"/>
  <c r="AH14" i="59"/>
  <c r="CW58" i="59"/>
  <c r="DI10" i="59"/>
  <c r="AQ19" i="59"/>
  <c r="CO25" i="59"/>
  <c r="AG18" i="59"/>
  <c r="CJ67" i="59"/>
  <c r="HB62" i="59"/>
  <c r="EO68" i="59"/>
  <c r="HJ59" i="59"/>
  <c r="BH63" i="59"/>
  <c r="GK62" i="59"/>
  <c r="BD62" i="59"/>
  <c r="DN68" i="59"/>
  <c r="DV68" i="59"/>
  <c r="CP63" i="59"/>
  <c r="GQ36" i="59"/>
  <c r="JI7" i="59"/>
  <c r="AC67" i="59"/>
  <c r="CO23" i="59"/>
  <c r="EQ36" i="59"/>
  <c r="JI66" i="59"/>
  <c r="JQ35" i="59"/>
  <c r="V33" i="59"/>
  <c r="JB32" i="59"/>
  <c r="CS59" i="59"/>
  <c r="IJ25" i="59"/>
  <c r="KB63" i="59"/>
  <c r="G42" i="59"/>
  <c r="AX62" i="59"/>
  <c r="EY36" i="59"/>
  <c r="JA13" i="59"/>
  <c r="EW21" i="59"/>
  <c r="EA49" i="59"/>
  <c r="BF62" i="59"/>
  <c r="AF6" i="59"/>
  <c r="AJ13" i="59"/>
  <c r="DZ32" i="59"/>
  <c r="I37" i="59"/>
  <c r="HB20" i="59"/>
  <c r="AY58" i="59"/>
  <c r="GX67" i="59"/>
  <c r="FW30" i="59"/>
  <c r="DO28" i="59"/>
  <c r="ET64" i="59"/>
  <c r="HK64" i="59"/>
  <c r="IW31" i="59"/>
  <c r="GF23" i="59"/>
  <c r="BS66" i="59"/>
  <c r="FT59" i="59"/>
  <c r="CY34" i="59"/>
  <c r="CR58" i="59"/>
  <c r="HJ36" i="59"/>
  <c r="DG65" i="59"/>
  <c r="P43" i="59"/>
  <c r="AJ63" i="59"/>
  <c r="HH35" i="59"/>
  <c r="EU19" i="59"/>
  <c r="AI65" i="59"/>
  <c r="EJ14" i="59"/>
  <c r="GV68" i="59"/>
  <c r="IT14" i="59"/>
  <c r="EZ13" i="59"/>
  <c r="BJ62" i="59"/>
  <c r="CX68" i="59"/>
  <c r="EM18" i="59"/>
  <c r="IV12" i="59"/>
  <c r="CW31" i="59"/>
  <c r="EQ66" i="59"/>
  <c r="IA31" i="59"/>
  <c r="CS58" i="59"/>
  <c r="S67" i="59"/>
  <c r="DP22" i="59"/>
  <c r="CL66" i="59"/>
  <c r="EE9" i="59"/>
  <c r="BU62" i="59"/>
  <c r="HT66" i="59"/>
  <c r="DL64" i="59"/>
  <c r="JS68" i="59"/>
  <c r="FF68" i="59"/>
  <c r="IC18" i="59"/>
  <c r="N59" i="59"/>
  <c r="CF62" i="59"/>
  <c r="CE36" i="59"/>
  <c r="DO66" i="59"/>
  <c r="FT10" i="59"/>
  <c r="AX63" i="59"/>
  <c r="BP30" i="59"/>
  <c r="FQ53" i="59"/>
  <c r="ES35" i="59"/>
  <c r="DQ64" i="59"/>
  <c r="JT19" i="59"/>
  <c r="ER66" i="59"/>
  <c r="CW62" i="59"/>
  <c r="FY68" i="59"/>
  <c r="BL36" i="59"/>
  <c r="AJ66" i="59"/>
  <c r="BB31" i="59"/>
  <c r="EQ58" i="59"/>
  <c r="BW68" i="59"/>
  <c r="JD25" i="59"/>
  <c r="AR25" i="59"/>
  <c r="DV67" i="59"/>
  <c r="KB62" i="59"/>
  <c r="DX67" i="59"/>
  <c r="EW25" i="59"/>
  <c r="JG63" i="59"/>
  <c r="IJ67" i="59"/>
  <c r="FI34" i="59"/>
  <c r="BQ32" i="59"/>
  <c r="CO35" i="59"/>
  <c r="IU27" i="59"/>
  <c r="DH22" i="59"/>
  <c r="AA67" i="59"/>
  <c r="JU18" i="59"/>
  <c r="IU59" i="59"/>
  <c r="FN34" i="59"/>
  <c r="CY31" i="59"/>
  <c r="IM37" i="59"/>
  <c r="HT23" i="59"/>
  <c r="JX10" i="59"/>
  <c r="BX20" i="59"/>
  <c r="AU67" i="59"/>
  <c r="JZ36" i="59"/>
  <c r="GI25" i="59"/>
  <c r="GC31" i="59"/>
  <c r="AR18" i="59"/>
  <c r="EE65" i="59"/>
  <c r="FW11" i="59"/>
  <c r="AQ27" i="59"/>
  <c r="BP31" i="59"/>
  <c r="IG64" i="59"/>
  <c r="J59" i="59"/>
  <c r="JM22" i="59"/>
  <c r="CT63" i="59"/>
  <c r="JU12" i="59"/>
  <c r="CG65" i="59"/>
  <c r="JE64" i="59"/>
  <c r="DF58" i="59"/>
  <c r="FW67" i="59"/>
  <c r="GP58" i="59"/>
  <c r="CC62" i="59"/>
  <c r="J63" i="59"/>
  <c r="DS18" i="59"/>
  <c r="JT22" i="59"/>
  <c r="BP63" i="59"/>
  <c r="FF53" i="59"/>
  <c r="IP17" i="59"/>
  <c r="L68" i="59"/>
  <c r="JV68" i="59"/>
  <c r="BA66" i="59"/>
  <c r="AG59" i="59"/>
  <c r="IV10" i="59"/>
  <c r="GU10" i="59"/>
  <c r="AI12" i="59"/>
  <c r="BD36" i="59"/>
  <c r="DQ35" i="59"/>
  <c r="BS33" i="59"/>
  <c r="AU62" i="59"/>
  <c r="AR64" i="59"/>
  <c r="IA35" i="59"/>
  <c r="CF64" i="59"/>
  <c r="EE59" i="59"/>
  <c r="FG10" i="59"/>
  <c r="IE24" i="59"/>
  <c r="HT59" i="59"/>
  <c r="JE36" i="59"/>
  <c r="E46" i="59"/>
  <c r="BN68" i="59"/>
  <c r="IJ65" i="59"/>
  <c r="GB63" i="59"/>
  <c r="EE31" i="59"/>
  <c r="CF12" i="59"/>
  <c r="DO20" i="59"/>
  <c r="AC18" i="59"/>
  <c r="AN37" i="59"/>
  <c r="IP66" i="59"/>
  <c r="DW19" i="59"/>
  <c r="CF21" i="59"/>
  <c r="II12" i="59"/>
  <c r="CK62" i="59"/>
  <c r="FT55" i="59"/>
  <c r="EK18" i="59"/>
  <c r="ED19" i="59"/>
  <c r="AY68" i="59"/>
  <c r="JT67" i="59"/>
  <c r="AU63" i="59"/>
  <c r="CA35" i="59"/>
  <c r="FW62" i="59"/>
  <c r="GB10" i="59"/>
  <c r="AS68" i="59"/>
  <c r="BT27" i="59"/>
  <c r="ED27" i="59"/>
  <c r="HM30" i="59"/>
  <c r="CH19" i="59"/>
  <c r="IO22" i="59"/>
  <c r="HA16" i="59"/>
  <c r="FQ36" i="59"/>
  <c r="J10" i="59"/>
  <c r="CQ28" i="59"/>
  <c r="GD68" i="59"/>
  <c r="AD16" i="59"/>
  <c r="BT14" i="59"/>
  <c r="HW63" i="59"/>
  <c r="AM35" i="59"/>
  <c r="AI16" i="59"/>
  <c r="BA64" i="59"/>
  <c r="FH35" i="59"/>
  <c r="JU10" i="59"/>
  <c r="CT33" i="59"/>
  <c r="FK64" i="59"/>
  <c r="CS31" i="59"/>
  <c r="FY29" i="59"/>
  <c r="IE19" i="59"/>
  <c r="FH36" i="59"/>
  <c r="AL68" i="59"/>
  <c r="BQ64" i="59"/>
  <c r="IH68" i="59"/>
  <c r="IM62" i="59"/>
  <c r="IO31" i="59"/>
  <c r="BD58" i="59"/>
  <c r="AN29" i="59"/>
  <c r="U67" i="59"/>
  <c r="BW59" i="59"/>
  <c r="GH12" i="59"/>
  <c r="GF54" i="59"/>
  <c r="U14" i="59"/>
  <c r="EJ19" i="59"/>
  <c r="FS52" i="59"/>
  <c r="O46" i="59"/>
  <c r="IG19" i="59"/>
  <c r="DL35" i="59"/>
  <c r="CV16" i="59"/>
  <c r="O26" i="59"/>
  <c r="IA63" i="59"/>
  <c r="KB35" i="59"/>
  <c r="JN21" i="59"/>
  <c r="GU58" i="59"/>
  <c r="JU58" i="59"/>
  <c r="IA18" i="59"/>
  <c r="HF30" i="59"/>
  <c r="JE15" i="59"/>
  <c r="FM50" i="59"/>
  <c r="HX37" i="59"/>
  <c r="GA16" i="59"/>
  <c r="AW16" i="59"/>
  <c r="BE30" i="59"/>
  <c r="IY10" i="59"/>
  <c r="AK62" i="59"/>
  <c r="FU32" i="59"/>
  <c r="CB13" i="59"/>
  <c r="FT30" i="59"/>
  <c r="FK33" i="59"/>
  <c r="BY32" i="59"/>
  <c r="BC15" i="59"/>
  <c r="DM66" i="59"/>
  <c r="BJ19" i="59"/>
  <c r="JI23" i="59"/>
  <c r="H63" i="59"/>
  <c r="BU68" i="59"/>
  <c r="IA64" i="59"/>
  <c r="M41" i="59"/>
  <c r="GN64" i="59"/>
  <c r="DZ18" i="59"/>
  <c r="EH65" i="59"/>
  <c r="CC10" i="59"/>
  <c r="BP62" i="59"/>
  <c r="W59" i="59"/>
  <c r="JM65" i="59"/>
  <c r="JN16" i="59"/>
  <c r="HY64" i="59"/>
  <c r="BV11" i="59"/>
  <c r="FE33" i="59"/>
  <c r="K62" i="59"/>
  <c r="JJ32" i="59"/>
  <c r="DC23" i="59"/>
  <c r="EY35" i="59"/>
  <c r="FV31" i="59"/>
  <c r="JX58" i="59"/>
  <c r="EU33" i="59"/>
  <c r="HD26" i="59"/>
  <c r="JU35" i="59"/>
  <c r="DM68" i="59"/>
  <c r="CT67" i="59"/>
  <c r="HM28" i="59"/>
  <c r="CU20" i="59"/>
  <c r="DL67" i="59"/>
  <c r="FM13" i="59"/>
  <c r="JM62" i="59"/>
  <c r="AU36" i="59"/>
  <c r="CL35" i="59"/>
  <c r="HZ58" i="59"/>
  <c r="DH63" i="59"/>
  <c r="JO33" i="59"/>
  <c r="DR65" i="59"/>
  <c r="DK54" i="59"/>
  <c r="HK59" i="59"/>
  <c r="BH68" i="59"/>
  <c r="ED36" i="59"/>
  <c r="BH9" i="59"/>
  <c r="BI62" i="59"/>
  <c r="JF62" i="59"/>
  <c r="JX63" i="59"/>
  <c r="U59" i="59"/>
  <c r="N63" i="59"/>
  <c r="IH31" i="59"/>
  <c r="AO18" i="59"/>
  <c r="BW63" i="59"/>
  <c r="FP9" i="59"/>
  <c r="FE23" i="59"/>
  <c r="FI50" i="59"/>
  <c r="HA10" i="59"/>
  <c r="HN35" i="59"/>
  <c r="J42" i="59"/>
  <c r="JW64" i="59"/>
  <c r="EV18" i="59"/>
  <c r="FE51" i="59"/>
  <c r="AQ35" i="59"/>
  <c r="AM36" i="59"/>
  <c r="BX68" i="59"/>
  <c r="GM66" i="59"/>
  <c r="FK16" i="59"/>
  <c r="HJ33" i="59"/>
  <c r="AA34" i="59"/>
  <c r="GN67" i="59"/>
  <c r="FO21" i="59"/>
  <c r="DU62" i="59"/>
  <c r="DE65" i="59"/>
  <c r="EB67" i="59"/>
  <c r="BH16" i="59"/>
  <c r="HY27" i="59"/>
  <c r="DR54" i="59"/>
  <c r="GB59" i="59"/>
  <c r="HO58" i="59"/>
  <c r="FY10" i="59"/>
  <c r="JO29" i="59"/>
  <c r="BT29" i="59"/>
  <c r="EL59" i="59"/>
  <c r="JJ16" i="59"/>
  <c r="IS10" i="59"/>
  <c r="IG37" i="59"/>
  <c r="DX58" i="59"/>
  <c r="EI33" i="59"/>
  <c r="IA33" i="59"/>
  <c r="GQ15" i="59"/>
  <c r="BW67" i="59"/>
  <c r="CI10" i="59"/>
  <c r="ID18" i="59"/>
  <c r="GA35" i="59"/>
  <c r="IH66" i="59"/>
  <c r="IA65" i="59"/>
  <c r="IF63" i="59"/>
  <c r="F19" i="59"/>
  <c r="HD36" i="59"/>
  <c r="AA16" i="59"/>
  <c r="AF35" i="59"/>
  <c r="GD36" i="59"/>
  <c r="GS59" i="59"/>
  <c r="HW18" i="59"/>
  <c r="CG24" i="59"/>
  <c r="DY33" i="59"/>
  <c r="FJ58" i="59"/>
  <c r="FS34" i="59"/>
  <c r="DV21" i="59"/>
  <c r="JF12" i="59"/>
  <c r="HX62" i="59"/>
  <c r="IP31" i="59"/>
  <c r="GN10" i="59"/>
  <c r="JO58" i="59"/>
  <c r="FH58" i="59"/>
  <c r="CV64" i="59"/>
  <c r="JB13" i="59"/>
  <c r="IF20" i="59"/>
  <c r="JF20" i="59"/>
  <c r="EA51" i="59"/>
  <c r="DI64" i="59"/>
  <c r="FF13" i="59"/>
  <c r="FQ25" i="59"/>
  <c r="DA34" i="59"/>
  <c r="R16" i="59"/>
  <c r="II58" i="59"/>
  <c r="GV58" i="59"/>
  <c r="T65" i="59"/>
  <c r="BM65" i="59"/>
  <c r="EK68" i="59"/>
  <c r="HO30" i="59"/>
  <c r="JE31" i="59"/>
  <c r="HK19" i="59"/>
  <c r="JP32" i="59"/>
  <c r="FN68" i="59"/>
  <c r="CR64" i="59"/>
  <c r="CD66" i="59"/>
  <c r="CF18" i="59"/>
  <c r="GY68" i="59"/>
  <c r="FW66" i="59"/>
  <c r="EU65" i="59"/>
  <c r="E44" i="59"/>
  <c r="HV19" i="59"/>
  <c r="CX63" i="59"/>
  <c r="IO59" i="59"/>
  <c r="BA15" i="59"/>
  <c r="FL58" i="59"/>
  <c r="DH59" i="59"/>
  <c r="JD36" i="59"/>
  <c r="HA63" i="59"/>
  <c r="ER20" i="59"/>
  <c r="FZ65" i="59"/>
  <c r="FC20" i="59"/>
  <c r="CK65" i="59"/>
  <c r="HO14" i="59"/>
  <c r="HJ30" i="59"/>
  <c r="IW35" i="59"/>
  <c r="BN16" i="59"/>
  <c r="H44" i="59"/>
  <c r="IV66" i="59"/>
  <c r="IG58" i="59"/>
  <c r="CZ35" i="59"/>
  <c r="AE58" i="59"/>
  <c r="CL22" i="59"/>
  <c r="IY16" i="59"/>
  <c r="EL64" i="59"/>
  <c r="GA62" i="59"/>
  <c r="JL33" i="59"/>
  <c r="EA67" i="59"/>
  <c r="DR58" i="59"/>
  <c r="CL10" i="59"/>
  <c r="IM58" i="59"/>
  <c r="I59" i="59"/>
  <c r="GQ12" i="59"/>
  <c r="AY16" i="59"/>
  <c r="M45" i="59"/>
  <c r="GC67" i="59"/>
  <c r="IQ21" i="59"/>
  <c r="HK27" i="59"/>
  <c r="Q16" i="59"/>
  <c r="CD30" i="59"/>
  <c r="BA35" i="59"/>
  <c r="P64" i="59"/>
  <c r="N33" i="59"/>
  <c r="IS13" i="59"/>
  <c r="CT65" i="59"/>
  <c r="AJ68" i="59"/>
  <c r="DF31" i="59"/>
  <c r="GI19" i="59"/>
  <c r="BT32" i="59"/>
  <c r="IM21" i="59"/>
  <c r="JF31" i="59"/>
  <c r="JD19" i="59"/>
  <c r="FJ65" i="59"/>
  <c r="IN16" i="59"/>
  <c r="FN10" i="59"/>
  <c r="BX32" i="59"/>
  <c r="BM35" i="59"/>
  <c r="AR26" i="59"/>
  <c r="BX19" i="59"/>
  <c r="HH6" i="59"/>
  <c r="HV67" i="59"/>
  <c r="EJ22" i="59"/>
  <c r="ET12" i="59"/>
  <c r="FF35" i="59"/>
  <c r="JL35" i="59"/>
  <c r="GJ13" i="59"/>
  <c r="ET31" i="59"/>
  <c r="CK64" i="59"/>
  <c r="CC22" i="59"/>
  <c r="HI59" i="59"/>
  <c r="JC19" i="59"/>
  <c r="AJ33" i="59"/>
  <c r="R18" i="59"/>
  <c r="IU64" i="59"/>
  <c r="HC10" i="59"/>
  <c r="FU65" i="59"/>
  <c r="CH65" i="59"/>
  <c r="DW35" i="59"/>
  <c r="BI66" i="59"/>
  <c r="BD33" i="59"/>
  <c r="HB12" i="59"/>
  <c r="N45" i="59"/>
  <c r="IG9" i="59"/>
  <c r="II19" i="59"/>
  <c r="BG22" i="59"/>
  <c r="BO11" i="59"/>
  <c r="FM18" i="59"/>
  <c r="HQ25" i="59"/>
  <c r="FG62" i="59"/>
  <c r="HD66" i="59"/>
  <c r="DN55" i="59"/>
  <c r="CR29" i="59"/>
  <c r="FF49" i="59"/>
  <c r="DF32" i="59"/>
  <c r="IN66" i="59"/>
  <c r="DT37" i="59"/>
  <c r="BL22" i="59"/>
  <c r="FT21" i="59"/>
  <c r="BH31" i="59"/>
  <c r="IR19" i="59"/>
  <c r="FE28" i="59"/>
  <c r="JR36" i="59"/>
  <c r="BV31" i="59"/>
  <c r="CM62" i="59"/>
  <c r="IZ35" i="59"/>
  <c r="BE33" i="59"/>
  <c r="GR36" i="59"/>
  <c r="Q7" i="59"/>
  <c r="ED54" i="59"/>
  <c r="DD23" i="59"/>
  <c r="AG64" i="59"/>
  <c r="FZ33" i="59"/>
  <c r="BQ62" i="59"/>
  <c r="IT20" i="59"/>
  <c r="EE49" i="59"/>
  <c r="DA29" i="59"/>
  <c r="DZ58" i="59"/>
  <c r="CC65" i="59"/>
  <c r="HA17" i="59"/>
  <c r="JW22" i="59"/>
  <c r="HR62" i="59"/>
  <c r="GK21" i="59"/>
  <c r="FF62" i="59"/>
  <c r="EJ62" i="59"/>
  <c r="DL51" i="59"/>
  <c r="JQ65" i="59"/>
  <c r="FQ64" i="59"/>
  <c r="CG64" i="59"/>
  <c r="DE63" i="59"/>
  <c r="BV59" i="59"/>
  <c r="EA37" i="59"/>
  <c r="DY13" i="59"/>
  <c r="IX14" i="59"/>
  <c r="HH22" i="59"/>
  <c r="EW34" i="59"/>
  <c r="BF67" i="59"/>
  <c r="GP18" i="59"/>
  <c r="BW34" i="59"/>
  <c r="DT33" i="59"/>
  <c r="BY6" i="59"/>
  <c r="CJ11" i="59"/>
  <c r="JB28" i="59"/>
  <c r="JP16" i="59"/>
  <c r="JU6" i="59"/>
  <c r="AS58" i="59"/>
  <c r="CT20" i="59"/>
  <c r="CM63" i="59"/>
  <c r="DH6" i="59"/>
  <c r="DA11" i="59"/>
  <c r="BZ63" i="59"/>
  <c r="CO33" i="59"/>
  <c r="GD62" i="59"/>
  <c r="HV22" i="59"/>
  <c r="AM58" i="59"/>
  <c r="DF19" i="59"/>
  <c r="FQ9" i="59"/>
  <c r="JE16" i="59"/>
  <c r="HX29" i="59"/>
  <c r="GW66" i="59"/>
  <c r="JD23" i="59"/>
  <c r="IE64" i="59"/>
  <c r="IE18" i="59"/>
  <c r="IN30" i="59"/>
  <c r="JP65" i="59"/>
  <c r="FZ55" i="59"/>
  <c r="DI35" i="59"/>
  <c r="BL67" i="59"/>
  <c r="EW19" i="59"/>
  <c r="EC53" i="59"/>
  <c r="JW19" i="59"/>
  <c r="HM17" i="59"/>
  <c r="HC37" i="59"/>
  <c r="CM36" i="59"/>
  <c r="HR68" i="59"/>
  <c r="KA68" i="59"/>
  <c r="EI35" i="59"/>
  <c r="HE18" i="59"/>
  <c r="BV67" i="59"/>
  <c r="BE37" i="59"/>
  <c r="EE27" i="59"/>
  <c r="FD24" i="59"/>
  <c r="BS64" i="59"/>
  <c r="DX59" i="59"/>
  <c r="JI62" i="59"/>
  <c r="FP62" i="59"/>
  <c r="CM10" i="59"/>
  <c r="GJ55" i="59"/>
  <c r="BE31" i="59"/>
  <c r="GO58" i="59"/>
  <c r="JU19" i="59"/>
  <c r="GR34" i="59"/>
  <c r="EC59" i="59"/>
  <c r="HQ36" i="59"/>
  <c r="HI67" i="59"/>
  <c r="JX64" i="59"/>
  <c r="GM67" i="59"/>
  <c r="CS26" i="59"/>
  <c r="DV25" i="59"/>
  <c r="BD19" i="59"/>
  <c r="GQ21" i="59"/>
  <c r="CY30" i="59"/>
  <c r="IW22" i="59"/>
  <c r="HL19" i="59"/>
  <c r="FM6" i="59"/>
  <c r="IB66" i="59"/>
  <c r="AT36" i="59"/>
  <c r="AK23" i="59"/>
  <c r="JP37" i="59"/>
  <c r="FT36" i="59"/>
  <c r="DE16" i="59"/>
  <c r="CR66" i="59"/>
  <c r="AB12" i="59"/>
  <c r="CA6" i="59"/>
  <c r="CP19" i="59"/>
  <c r="DI26" i="59"/>
  <c r="CI28" i="59"/>
  <c r="HR18" i="59"/>
  <c r="HA68" i="59"/>
  <c r="BN35" i="59"/>
  <c r="JZ19" i="59"/>
  <c r="HR67" i="59"/>
  <c r="GD67" i="59"/>
  <c r="T66" i="59"/>
  <c r="HV26" i="59"/>
  <c r="IN65" i="59"/>
  <c r="HZ59" i="59"/>
  <c r="IE30" i="59"/>
  <c r="JB23" i="59"/>
  <c r="KA64" i="59"/>
  <c r="FV21" i="59"/>
  <c r="JE30" i="59"/>
  <c r="HQ32" i="59"/>
  <c r="CY66" i="59"/>
  <c r="CK25" i="59"/>
  <c r="FA23" i="59"/>
  <c r="BC13" i="59"/>
  <c r="JF63" i="59"/>
  <c r="EI22" i="59"/>
  <c r="JW25" i="59"/>
  <c r="DX37" i="59"/>
  <c r="EW13" i="59"/>
  <c r="AF68" i="59"/>
  <c r="IO10" i="59"/>
  <c r="JM18" i="59"/>
  <c r="IV19" i="59"/>
  <c r="GS37" i="59"/>
  <c r="II20" i="59"/>
  <c r="N10" i="59"/>
  <c r="IT64" i="59"/>
  <c r="HQ19" i="59"/>
  <c r="EI7" i="59"/>
  <c r="BJ10" i="59"/>
  <c r="E62" i="59"/>
  <c r="FU15" i="59"/>
  <c r="AD29" i="59"/>
  <c r="DT11" i="59"/>
  <c r="FL18" i="59"/>
  <c r="CG33" i="59"/>
  <c r="FN58" i="59"/>
  <c r="JF59" i="59"/>
  <c r="CV19" i="59"/>
  <c r="GH35" i="59"/>
  <c r="DM35" i="59"/>
  <c r="BN10" i="59"/>
  <c r="IJ31" i="59"/>
  <c r="GF55" i="59"/>
  <c r="JJ19" i="59"/>
  <c r="ET24" i="59"/>
  <c r="HG19" i="59"/>
  <c r="K59" i="59"/>
  <c r="AQ10" i="59"/>
  <c r="GH62" i="59"/>
  <c r="DD18" i="59"/>
  <c r="EN36" i="59"/>
  <c r="F12" i="59"/>
  <c r="IO23" i="59"/>
  <c r="DU20" i="59"/>
  <c r="EL19" i="59"/>
  <c r="EP58" i="59"/>
  <c r="HO22" i="59"/>
  <c r="EK34" i="59"/>
  <c r="BQ26" i="59"/>
  <c r="CR11" i="59"/>
  <c r="HQ33" i="59"/>
  <c r="EO31" i="59"/>
  <c r="HO17" i="59"/>
  <c r="EY32" i="59"/>
  <c r="BE64" i="59"/>
  <c r="FK35" i="59"/>
  <c r="AI34" i="59"/>
  <c r="CY67" i="59"/>
  <c r="CY16" i="59"/>
  <c r="FG36" i="59"/>
  <c r="DD9" i="59"/>
  <c r="BC19" i="59"/>
  <c r="FR14" i="59"/>
  <c r="AZ18" i="59"/>
  <c r="BC28" i="59"/>
  <c r="BG68" i="59"/>
  <c r="HO11" i="59"/>
  <c r="BG17" i="59"/>
  <c r="BG62" i="59"/>
  <c r="DR62" i="59"/>
  <c r="KB12" i="59"/>
  <c r="ID35" i="59"/>
  <c r="IT18" i="59"/>
  <c r="JJ66" i="59"/>
  <c r="JR18" i="59"/>
  <c r="HX16" i="59"/>
  <c r="BC11" i="59"/>
  <c r="CD26" i="59"/>
  <c r="BC21" i="59"/>
  <c r="IW63" i="59"/>
  <c r="JM6" i="59"/>
  <c r="CF58" i="59"/>
  <c r="CY15" i="59"/>
  <c r="ES36" i="59"/>
  <c r="AZ58" i="59"/>
  <c r="FV27" i="59"/>
  <c r="T10" i="59"/>
  <c r="AT65" i="59"/>
  <c r="FR22" i="59"/>
  <c r="AT13" i="59"/>
  <c r="DI31" i="59"/>
  <c r="DY50" i="59"/>
  <c r="DI12" i="59"/>
  <c r="HD58" i="59"/>
  <c r="FV67" i="59"/>
  <c r="CF9" i="59"/>
  <c r="L46" i="59"/>
  <c r="Y63" i="59"/>
  <c r="HQ34" i="59"/>
  <c r="V59" i="59"/>
  <c r="EW32" i="59"/>
  <c r="GS32" i="59"/>
  <c r="AO59" i="59"/>
  <c r="BN36" i="59"/>
  <c r="GQ16" i="59"/>
  <c r="GQ68" i="59"/>
  <c r="DR35" i="59"/>
  <c r="DN29" i="59"/>
  <c r="AA58" i="59"/>
  <c r="IO68" i="59"/>
  <c r="GV32" i="59"/>
  <c r="JZ13" i="59"/>
  <c r="DX66" i="59"/>
  <c r="AW23" i="59"/>
  <c r="GR12" i="59"/>
  <c r="FD67" i="59"/>
  <c r="BL35" i="59"/>
  <c r="FP22" i="59"/>
  <c r="AC65" i="59"/>
  <c r="GI64" i="59"/>
  <c r="BQ10" i="59"/>
  <c r="IC26" i="59"/>
  <c r="IW62" i="59"/>
  <c r="GH32" i="59"/>
  <c r="JQ23" i="59"/>
  <c r="GE10" i="59"/>
  <c r="CK16" i="59"/>
  <c r="EI19" i="59"/>
  <c r="P20" i="59"/>
  <c r="CX31" i="59"/>
  <c r="GS52" i="59"/>
  <c r="EM62" i="59"/>
  <c r="DS55" i="59"/>
  <c r="AG29" i="59"/>
  <c r="AZ21" i="59"/>
  <c r="FC59" i="59"/>
  <c r="GP22" i="59"/>
  <c r="K33" i="59"/>
  <c r="AC68" i="59"/>
  <c r="IQ12" i="59"/>
  <c r="BH58" i="59"/>
  <c r="FU33" i="59"/>
  <c r="DW27" i="59"/>
  <c r="CT19" i="59"/>
  <c r="DQ14" i="59"/>
  <c r="K12" i="59"/>
  <c r="EN19" i="59"/>
  <c r="FV33" i="59"/>
  <c r="AT27" i="59"/>
  <c r="FE66" i="59"/>
  <c r="DE59" i="59"/>
  <c r="ER27" i="59"/>
  <c r="FE22" i="59"/>
  <c r="DU22" i="59"/>
  <c r="DQ62" i="59"/>
  <c r="CJ68" i="59"/>
  <c r="HA19" i="59"/>
  <c r="AK33" i="59"/>
  <c r="E33" i="59"/>
  <c r="FH59" i="59"/>
  <c r="DL23" i="59"/>
  <c r="DG63" i="59"/>
  <c r="O41" i="59"/>
  <c r="AO58" i="59"/>
  <c r="FM58" i="59"/>
  <c r="CM30" i="59"/>
  <c r="K36" i="59"/>
  <c r="GD64" i="59"/>
  <c r="P11" i="59"/>
  <c r="BF12" i="59"/>
  <c r="JM28" i="59"/>
  <c r="BW66" i="59"/>
  <c r="FU14" i="59"/>
  <c r="IR62" i="59"/>
  <c r="BZ18" i="59"/>
  <c r="GH50" i="59"/>
  <c r="H12" i="59"/>
  <c r="JQ63" i="59"/>
  <c r="T35" i="59"/>
  <c r="IU22" i="59"/>
  <c r="FD33" i="59"/>
  <c r="EH16" i="59"/>
  <c r="FN49" i="59"/>
  <c r="HE30" i="59"/>
  <c r="FD51" i="59"/>
  <c r="GK53" i="59"/>
  <c r="M10" i="59"/>
  <c r="HN63" i="59"/>
  <c r="CS11" i="59"/>
  <c r="AP58" i="59"/>
  <c r="EZ16" i="59"/>
  <c r="FG14" i="59"/>
  <c r="IG67" i="59"/>
  <c r="HD62" i="59"/>
  <c r="R21" i="59"/>
  <c r="AG16" i="59"/>
  <c r="DA66" i="59"/>
  <c r="FV13" i="59"/>
  <c r="DD36" i="59"/>
  <c r="ER64" i="59"/>
  <c r="HW28" i="59"/>
  <c r="AB30" i="59"/>
  <c r="BZ30" i="59"/>
  <c r="DN10" i="59"/>
  <c r="IM9" i="59"/>
  <c r="IK37" i="59"/>
  <c r="AL59" i="59"/>
  <c r="EU25" i="59"/>
  <c r="FS49" i="59"/>
  <c r="HN28" i="59"/>
  <c r="CY35" i="59"/>
  <c r="HK35" i="59"/>
  <c r="FW26" i="59"/>
  <c r="DP62" i="59"/>
  <c r="CT25" i="59"/>
  <c r="HM12" i="59"/>
  <c r="IZ28" i="59"/>
  <c r="AH10" i="59"/>
  <c r="GX28" i="59"/>
  <c r="BL20" i="59"/>
  <c r="EE55" i="59"/>
  <c r="IE37" i="59"/>
  <c r="AX7" i="59"/>
  <c r="FT19" i="59"/>
  <c r="DD34" i="59"/>
  <c r="FV18" i="59"/>
  <c r="EV6" i="59"/>
  <c r="AA19" i="59"/>
  <c r="HJ26" i="59"/>
  <c r="HF10" i="59"/>
  <c r="DW33" i="59"/>
  <c r="DM21" i="59"/>
  <c r="IJ6" i="59"/>
  <c r="BW20" i="59"/>
  <c r="KC22" i="59"/>
  <c r="FD65" i="59"/>
  <c r="AX59" i="59"/>
  <c r="FV6" i="59"/>
  <c r="JB19" i="59"/>
  <c r="EE21" i="59"/>
  <c r="GK17" i="59"/>
  <c r="FV59" i="59"/>
  <c r="CF19" i="59"/>
  <c r="IJ19" i="59"/>
  <c r="JJ7" i="59"/>
  <c r="HZ14" i="59"/>
  <c r="DP25" i="59"/>
  <c r="AT32" i="59"/>
  <c r="DZ66" i="59"/>
  <c r="FA28" i="59"/>
  <c r="DB22" i="59"/>
  <c r="JJ67" i="59"/>
  <c r="DY49" i="59"/>
  <c r="DN19" i="59"/>
  <c r="FM21" i="59"/>
  <c r="CA18" i="59"/>
  <c r="FL29" i="59"/>
  <c r="HV65" i="59"/>
  <c r="CR36" i="59"/>
  <c r="AK63" i="59"/>
  <c r="DU35" i="59"/>
  <c r="GB15" i="59"/>
  <c r="AE19" i="59"/>
  <c r="FP15" i="59"/>
  <c r="AR19" i="59"/>
  <c r="BO62" i="59"/>
  <c r="GA55" i="59"/>
  <c r="FS54" i="59"/>
  <c r="HO19" i="59"/>
  <c r="JV19" i="59"/>
  <c r="BQ11" i="59"/>
  <c r="GL34" i="59"/>
  <c r="P22" i="59"/>
  <c r="EC25" i="59"/>
  <c r="GJ58" i="59"/>
  <c r="FQ52" i="59"/>
  <c r="GS35" i="59"/>
  <c r="JZ37" i="59"/>
  <c r="AK18" i="59"/>
  <c r="BM30" i="59"/>
  <c r="HW65" i="59"/>
  <c r="GR10" i="59"/>
  <c r="HA20" i="59"/>
  <c r="CF6" i="59"/>
  <c r="FK63" i="59"/>
  <c r="HX34" i="59"/>
  <c r="IB14" i="59"/>
  <c r="AH32" i="59"/>
  <c r="FH67" i="59"/>
  <c r="JV27" i="59"/>
  <c r="GX15" i="59"/>
  <c r="EC9" i="59"/>
  <c r="EZ24" i="59"/>
  <c r="GS27" i="59"/>
  <c r="FV25" i="59"/>
  <c r="JL63" i="59"/>
  <c r="FF33" i="59"/>
  <c r="DN52" i="59"/>
  <c r="EM58" i="59"/>
  <c r="IC12" i="59"/>
  <c r="S25" i="59"/>
  <c r="EK35" i="59"/>
  <c r="GF22" i="59"/>
  <c r="DX52" i="59"/>
  <c r="HH18" i="59"/>
  <c r="FK50" i="59"/>
  <c r="FS63" i="59"/>
  <c r="E36" i="59"/>
  <c r="DT29" i="59"/>
  <c r="DI65" i="59"/>
  <c r="AC15" i="59"/>
  <c r="CH25" i="59"/>
  <c r="CR10" i="59"/>
  <c r="FQ58" i="59"/>
  <c r="GE62" i="59"/>
  <c r="CW36" i="59"/>
  <c r="DU63" i="59"/>
  <c r="ET63" i="59"/>
  <c r="JR27" i="59"/>
  <c r="ES64" i="59"/>
  <c r="DQ65" i="59"/>
  <c r="JJ22" i="59"/>
  <c r="JT36" i="59"/>
  <c r="GW35" i="59"/>
  <c r="AM67" i="59"/>
  <c r="EE30" i="59"/>
  <c r="IK10" i="59"/>
  <c r="FO52" i="59"/>
  <c r="CQ63" i="59"/>
  <c r="KA36" i="59"/>
  <c r="ED64" i="59"/>
  <c r="BO34" i="59"/>
  <c r="G26" i="59"/>
  <c r="G20" i="59"/>
  <c r="EE16" i="59"/>
  <c r="FC33" i="59"/>
  <c r="BK34" i="59"/>
  <c r="DB15" i="59"/>
  <c r="GO10" i="59"/>
  <c r="ER29" i="59"/>
  <c r="JV26" i="59"/>
  <c r="K19" i="59"/>
  <c r="K44" i="59"/>
  <c r="CR23" i="59"/>
  <c r="DY31" i="59"/>
  <c r="J22" i="59"/>
  <c r="BS35" i="59"/>
  <c r="GO36" i="59"/>
  <c r="EH14" i="59"/>
  <c r="AT66" i="59"/>
  <c r="AX16" i="59"/>
  <c r="CU31" i="59"/>
  <c r="CM16" i="59"/>
  <c r="BT63" i="59"/>
  <c r="BY65" i="59"/>
  <c r="IP67" i="59"/>
  <c r="FT24" i="59"/>
  <c r="HW62" i="59"/>
  <c r="GN63" i="59"/>
  <c r="JI63" i="59"/>
  <c r="EJ67" i="59"/>
  <c r="GN66" i="59"/>
  <c r="KC36" i="59"/>
  <c r="HJ64" i="59"/>
  <c r="FT52" i="59"/>
  <c r="BB68" i="59"/>
  <c r="FF21" i="59"/>
  <c r="GE31" i="59"/>
  <c r="DX10" i="59"/>
  <c r="FF16" i="59"/>
  <c r="KB18" i="59"/>
  <c r="W18" i="59"/>
  <c r="IC28" i="59"/>
  <c r="AR21" i="59"/>
  <c r="FD19" i="59"/>
  <c r="DC7" i="59"/>
  <c r="DX54" i="59"/>
  <c r="FE54" i="59"/>
  <c r="EV33" i="59"/>
  <c r="GX64" i="59"/>
  <c r="BA12" i="59"/>
  <c r="HZ15" i="59"/>
  <c r="IB24" i="59"/>
  <c r="JU62" i="59"/>
  <c r="DY7" i="59"/>
  <c r="FY50" i="59"/>
  <c r="CJ32" i="59"/>
  <c r="BD10" i="59"/>
  <c r="CK14" i="59"/>
  <c r="BL62" i="59"/>
  <c r="BN12" i="59"/>
  <c r="DN33" i="59"/>
  <c r="DO12" i="59"/>
  <c r="EP59" i="59"/>
  <c r="HM33" i="59"/>
  <c r="HK58" i="59"/>
  <c r="GA66" i="59"/>
  <c r="JP35" i="59"/>
  <c r="FI51" i="59"/>
  <c r="EN10" i="59"/>
  <c r="HL28" i="59"/>
  <c r="AJ25" i="59"/>
  <c r="CG66" i="59"/>
  <c r="JP64" i="59"/>
  <c r="CQ35" i="59"/>
  <c r="JR59" i="59"/>
  <c r="DF30" i="59"/>
  <c r="IJ12" i="59"/>
  <c r="HO18" i="59"/>
  <c r="JF19" i="59"/>
  <c r="GW25" i="59"/>
  <c r="N12" i="59"/>
  <c r="HM15" i="59"/>
  <c r="V18" i="59"/>
  <c r="FP26" i="59"/>
  <c r="JY15" i="59"/>
  <c r="HL63" i="59"/>
  <c r="FO65" i="59"/>
  <c r="EC10" i="59"/>
  <c r="BV37" i="59"/>
  <c r="DP55" i="59"/>
  <c r="GA51" i="59"/>
  <c r="GK58" i="59"/>
  <c r="BO25" i="59"/>
  <c r="EQ18" i="59"/>
  <c r="CH59" i="59"/>
  <c r="DT51" i="59"/>
  <c r="JU36" i="59"/>
  <c r="JN35" i="59"/>
  <c r="IO63" i="59"/>
  <c r="GK52" i="59"/>
  <c r="N68" i="59"/>
  <c r="AJ65" i="59"/>
  <c r="JI9" i="59"/>
  <c r="M27" i="59"/>
  <c r="DL49" i="59"/>
  <c r="EV17" i="59"/>
  <c r="AK65" i="59"/>
  <c r="FM22" i="59"/>
  <c r="HS33" i="59"/>
  <c r="AT35" i="59"/>
  <c r="BB64" i="59"/>
  <c r="AI66" i="59"/>
  <c r="FJ9" i="59"/>
  <c r="JK63" i="59"/>
  <c r="JJ23" i="59"/>
  <c r="JQ26" i="59"/>
  <c r="EM64" i="59"/>
  <c r="BK68" i="59"/>
  <c r="FT27" i="59"/>
  <c r="DP27" i="59"/>
  <c r="DW37" i="59"/>
  <c r="CF68" i="59"/>
  <c r="GY62" i="59"/>
  <c r="GE17" i="59"/>
  <c r="FE59" i="59"/>
  <c r="BX34" i="59"/>
  <c r="CR22" i="59"/>
  <c r="BV25" i="59"/>
  <c r="CY6" i="59"/>
  <c r="GZ19" i="59"/>
  <c r="HU16" i="59"/>
  <c r="EV29" i="59"/>
  <c r="DN53" i="59"/>
  <c r="GU18" i="59"/>
  <c r="HX23" i="59"/>
  <c r="GD15" i="59"/>
  <c r="HD20" i="59"/>
  <c r="II10" i="59"/>
  <c r="GG36" i="59"/>
  <c r="O12" i="59"/>
  <c r="DY29" i="59"/>
  <c r="E35" i="59"/>
  <c r="DZ9" i="59"/>
  <c r="BS27" i="59"/>
  <c r="Q14" i="59"/>
  <c r="DH10" i="59"/>
  <c r="E19" i="59"/>
  <c r="FP33" i="59"/>
  <c r="KA30" i="59"/>
  <c r="AG6" i="59"/>
  <c r="IO67" i="59"/>
  <c r="JD65" i="59"/>
  <c r="CL34" i="59"/>
  <c r="AO10" i="59"/>
  <c r="BC35" i="59"/>
  <c r="CL36" i="59"/>
  <c r="HF25" i="59"/>
  <c r="EG63" i="59"/>
  <c r="IU16" i="59"/>
  <c r="GG16" i="59"/>
  <c r="J30" i="59"/>
  <c r="FS66" i="59"/>
  <c r="GC7" i="59"/>
  <c r="W58" i="59"/>
  <c r="EJ18" i="59"/>
  <c r="EH19" i="59"/>
  <c r="JA10" i="59"/>
  <c r="DF20" i="59"/>
  <c r="JO24" i="59"/>
  <c r="AL21" i="59"/>
  <c r="FD66" i="59"/>
  <c r="JJ12" i="59"/>
  <c r="BB19" i="59"/>
  <c r="HK67" i="59"/>
  <c r="AA63" i="59"/>
  <c r="HD28" i="59"/>
  <c r="DC33" i="59"/>
  <c r="FN62" i="59"/>
  <c r="FS68" i="59"/>
  <c r="AP23" i="59"/>
  <c r="CE24" i="59"/>
  <c r="F26" i="59"/>
  <c r="HG59" i="59"/>
  <c r="FU59" i="59"/>
  <c r="DU50" i="59"/>
  <c r="GJ6" i="59"/>
  <c r="FH30" i="59"/>
  <c r="BJ6" i="59"/>
  <c r="IH22" i="59"/>
  <c r="HE13" i="59"/>
  <c r="IK16" i="59"/>
  <c r="FI16" i="59"/>
  <c r="FY18" i="59"/>
  <c r="HR7" i="59"/>
  <c r="FZ26" i="59"/>
  <c r="IB12" i="59"/>
  <c r="O29" i="59"/>
  <c r="BH17" i="59"/>
  <c r="IC17" i="59"/>
  <c r="DL27" i="59"/>
  <c r="ET7" i="59"/>
  <c r="BF22" i="59"/>
  <c r="FI58" i="59"/>
  <c r="DV62" i="59"/>
  <c r="IR16" i="59"/>
  <c r="O20" i="59"/>
  <c r="DV26" i="59"/>
  <c r="AS16" i="59"/>
  <c r="JE32" i="59"/>
  <c r="G25" i="59"/>
  <c r="AJ19" i="59"/>
  <c r="AA68" i="59"/>
  <c r="GZ31" i="59"/>
  <c r="DS25" i="59"/>
  <c r="JJ63" i="59"/>
  <c r="FC67" i="59"/>
  <c r="HX65" i="59"/>
  <c r="JA68" i="59"/>
  <c r="EN68" i="59"/>
  <c r="IN10" i="59"/>
  <c r="BW18" i="59"/>
  <c r="EU22" i="59"/>
  <c r="GZ34" i="59"/>
  <c r="BP12" i="59"/>
  <c r="IX24" i="59"/>
  <c r="J62" i="59"/>
  <c r="DK49" i="59"/>
  <c r="AQ37" i="59"/>
  <c r="R27" i="59"/>
  <c r="DW25" i="59"/>
  <c r="FS22" i="59"/>
  <c r="JS66" i="59"/>
  <c r="JD68" i="59"/>
  <c r="L41" i="59"/>
  <c r="ED51" i="59"/>
  <c r="GJ51" i="59"/>
  <c r="EP35" i="59"/>
  <c r="ED33" i="59"/>
  <c r="IM22" i="59"/>
  <c r="IQ23" i="59"/>
  <c r="DI59" i="59"/>
  <c r="FT32" i="59"/>
  <c r="BA62" i="59"/>
  <c r="BK37" i="59"/>
  <c r="GI66" i="59"/>
  <c r="Q34" i="59"/>
  <c r="JT15" i="59"/>
  <c r="EN67" i="59"/>
  <c r="EA65" i="59"/>
  <c r="BG9" i="59"/>
  <c r="EC49" i="59"/>
  <c r="DD66" i="59"/>
  <c r="DA62" i="59"/>
  <c r="FQ30" i="59"/>
  <c r="GO62" i="59"/>
  <c r="HK22" i="59"/>
  <c r="HK28" i="59"/>
  <c r="IT22" i="59"/>
  <c r="JK67" i="59"/>
  <c r="HL34" i="59"/>
  <c r="JN18" i="59"/>
  <c r="AI59" i="59"/>
  <c r="S58" i="59"/>
  <c r="BV35" i="59"/>
  <c r="CF66" i="59"/>
  <c r="GW10" i="59"/>
  <c r="FV26" i="59"/>
  <c r="IM23" i="59"/>
  <c r="JJ34" i="59"/>
  <c r="HZ18" i="59"/>
  <c r="EO67" i="59"/>
  <c r="HR12" i="59"/>
  <c r="GI51" i="59"/>
  <c r="W63" i="59"/>
  <c r="EI68" i="59"/>
  <c r="CM26" i="59"/>
  <c r="DQ59" i="59"/>
  <c r="BQ12" i="59"/>
  <c r="FU27" i="59"/>
  <c r="EK22" i="59"/>
  <c r="FJ54" i="59"/>
  <c r="EO32" i="59"/>
  <c r="O33" i="59"/>
  <c r="DW13" i="59"/>
  <c r="AT58" i="59"/>
  <c r="CL67" i="59"/>
  <c r="HQ59" i="59"/>
  <c r="JD33" i="59"/>
  <c r="GK54" i="59"/>
  <c r="FJ33" i="59"/>
  <c r="GF25" i="59"/>
  <c r="EZ64" i="59"/>
  <c r="JZ20" i="59"/>
  <c r="JP67" i="59"/>
  <c r="IU34" i="59"/>
  <c r="DT67" i="59"/>
  <c r="JR6" i="59"/>
  <c r="BF34" i="59"/>
  <c r="FK17" i="59"/>
  <c r="GQ13" i="59"/>
  <c r="GV11" i="59"/>
  <c r="HV63" i="59"/>
  <c r="EI10" i="59"/>
  <c r="IG59" i="59"/>
  <c r="CV29" i="59"/>
  <c r="Q12" i="59"/>
  <c r="GP15" i="59"/>
  <c r="IJ32" i="59"/>
  <c r="HX67" i="59"/>
  <c r="IT10" i="59"/>
  <c r="BM16" i="59"/>
  <c r="FS58" i="59"/>
  <c r="HJ13" i="59"/>
  <c r="GB23" i="59"/>
  <c r="BI32" i="59"/>
  <c r="IN15" i="59"/>
  <c r="ED63" i="59"/>
  <c r="HH62" i="59"/>
  <c r="GY33" i="59"/>
  <c r="FI29" i="59"/>
  <c r="CG62" i="59"/>
  <c r="R65" i="59"/>
  <c r="BU30" i="59"/>
  <c r="JX59" i="59"/>
  <c r="KC25" i="59"/>
  <c r="AP13" i="59"/>
  <c r="DK65" i="59"/>
  <c r="JN64" i="59"/>
  <c r="FN26" i="59"/>
  <c r="IK12" i="59"/>
  <c r="HN34" i="59"/>
  <c r="HT14" i="59"/>
  <c r="JR35" i="59"/>
  <c r="IJ18" i="59"/>
  <c r="EY30" i="59"/>
  <c r="ET21" i="59"/>
  <c r="BH19" i="59"/>
  <c r="GB64" i="59"/>
  <c r="F22" i="59"/>
  <c r="DX7" i="59"/>
  <c r="DL52" i="59"/>
  <c r="HY34" i="59"/>
  <c r="HE34" i="59"/>
  <c r="AH30" i="59"/>
  <c r="GE49" i="59"/>
  <c r="HE63" i="59"/>
  <c r="FU28" i="59"/>
  <c r="EE58" i="59"/>
  <c r="IP64" i="59"/>
  <c r="HO35" i="59"/>
  <c r="BF20" i="59"/>
  <c r="CW28" i="59"/>
  <c r="KA23" i="59"/>
  <c r="H46" i="59"/>
  <c r="CR18" i="59"/>
  <c r="EO21" i="59"/>
  <c r="HO21" i="59"/>
  <c r="J19" i="59"/>
  <c r="IT16" i="59"/>
  <c r="GM35" i="59"/>
  <c r="IC22" i="59"/>
  <c r="BI36" i="59"/>
  <c r="IP33" i="59"/>
  <c r="DK27" i="59"/>
  <c r="EA31" i="59"/>
  <c r="GL12" i="59"/>
  <c r="GG67" i="59"/>
  <c r="AL36" i="59"/>
  <c r="JE59" i="59"/>
  <c r="CL14" i="59"/>
  <c r="AK67" i="59"/>
  <c r="P63" i="59"/>
  <c r="DU58" i="59"/>
  <c r="R14" i="59"/>
  <c r="DR18" i="59"/>
  <c r="AF29" i="59"/>
  <c r="BG33" i="59"/>
  <c r="BL10" i="59"/>
  <c r="JL16" i="59"/>
  <c r="BY21" i="59"/>
  <c r="IO66" i="59"/>
  <c r="HN20" i="59"/>
  <c r="DX12" i="59"/>
  <c r="ES12" i="59"/>
  <c r="EJ23" i="59"/>
  <c r="GK30" i="59"/>
  <c r="U66" i="59"/>
  <c r="I27" i="59"/>
  <c r="DU51" i="59"/>
  <c r="BG37" i="59"/>
  <c r="CD10" i="59"/>
  <c r="IR14" i="59"/>
  <c r="EW24" i="59"/>
  <c r="GE25" i="59"/>
  <c r="FH21" i="59"/>
  <c r="FU9" i="59"/>
  <c r="AP34" i="59"/>
  <c r="IA28" i="59"/>
  <c r="AB66" i="59"/>
  <c r="DS58" i="59"/>
  <c r="AQ12" i="59"/>
  <c r="EL58" i="59"/>
  <c r="JG11" i="59"/>
  <c r="U21" i="59"/>
  <c r="T17" i="59"/>
  <c r="FP32" i="59"/>
  <c r="GN51" i="59"/>
  <c r="HE66" i="59"/>
  <c r="JP58" i="59"/>
  <c r="FP23" i="59"/>
  <c r="AU17" i="59"/>
  <c r="GM31" i="59"/>
  <c r="HV10" i="59"/>
  <c r="J41" i="59"/>
  <c r="CU65" i="59"/>
  <c r="DR36" i="59"/>
  <c r="R33" i="59"/>
  <c r="BI37" i="59"/>
  <c r="FA10" i="59"/>
  <c r="GA59" i="59"/>
  <c r="CC64" i="59"/>
  <c r="DW50" i="59"/>
  <c r="CG63" i="59"/>
  <c r="FD21" i="59"/>
  <c r="GJ16" i="59"/>
  <c r="CL16" i="59"/>
  <c r="BM59" i="59"/>
  <c r="E31" i="59"/>
  <c r="K16" i="59"/>
  <c r="DW10" i="59"/>
  <c r="EY62" i="59"/>
  <c r="EB16" i="59"/>
  <c r="BY12" i="59"/>
  <c r="BU66" i="59"/>
  <c r="BD35" i="59"/>
  <c r="S31" i="59"/>
  <c r="FZ49" i="59"/>
  <c r="FG53" i="59"/>
  <c r="CW33" i="59"/>
  <c r="IE11" i="59"/>
  <c r="EP32" i="59"/>
  <c r="CS16" i="59"/>
  <c r="CI22" i="59"/>
  <c r="EM27" i="59"/>
  <c r="CM22" i="59"/>
  <c r="GZ68" i="59"/>
  <c r="JS25" i="59"/>
  <c r="EH12" i="59"/>
  <c r="GY67" i="59"/>
  <c r="FW33" i="59"/>
  <c r="IH59" i="59"/>
  <c r="BD67" i="59"/>
  <c r="ES67" i="59"/>
  <c r="HE6" i="59"/>
  <c r="IG65" i="59"/>
  <c r="BT18" i="59"/>
  <c r="FJ11" i="59"/>
  <c r="FV19" i="59"/>
  <c r="HM35" i="59"/>
  <c r="DK32" i="59"/>
  <c r="FE31" i="59"/>
  <c r="EN58" i="59"/>
  <c r="EQ28" i="59"/>
  <c r="DX9" i="59"/>
  <c r="DH27" i="59"/>
  <c r="CJ22" i="59"/>
  <c r="GJ12" i="59"/>
  <c r="EG12" i="59"/>
  <c r="HQ65" i="59"/>
  <c r="ET58" i="59"/>
  <c r="HN59" i="59"/>
  <c r="AW17" i="59"/>
  <c r="IC35" i="59"/>
  <c r="CA33" i="59"/>
  <c r="GR35" i="59"/>
  <c r="AU10" i="59"/>
  <c r="JP36" i="59"/>
  <c r="FK53" i="59"/>
  <c r="EI26" i="59"/>
  <c r="BG67" i="59"/>
  <c r="GS19" i="59"/>
  <c r="JW28" i="59"/>
  <c r="FK68" i="59"/>
  <c r="FH18" i="59"/>
  <c r="JM16" i="59"/>
  <c r="JC32" i="59"/>
  <c r="E12" i="59"/>
  <c r="GJ15" i="59"/>
  <c r="KA13" i="59"/>
  <c r="IX22" i="59"/>
  <c r="JN67" i="59"/>
  <c r="EG29" i="59"/>
  <c r="DI29" i="59"/>
  <c r="GP28" i="59"/>
  <c r="BP9" i="59"/>
  <c r="M67" i="59"/>
  <c r="GD18" i="59"/>
  <c r="DM6" i="59"/>
  <c r="IY19" i="59"/>
  <c r="IN67" i="59"/>
  <c r="DE20" i="59"/>
  <c r="U63" i="59"/>
  <c r="BK19" i="59"/>
  <c r="DB62" i="59"/>
  <c r="FM68" i="59"/>
  <c r="BK10" i="59"/>
  <c r="BN65" i="59"/>
  <c r="GZ18" i="59"/>
  <c r="BW33" i="59"/>
  <c r="GW36" i="59"/>
  <c r="JB66" i="59"/>
  <c r="JB67" i="59"/>
  <c r="U58" i="59"/>
  <c r="J45" i="59"/>
  <c r="BN15" i="59"/>
  <c r="AZ36" i="59"/>
  <c r="AD6" i="59"/>
  <c r="JT26" i="59"/>
  <c r="I67" i="59"/>
  <c r="FV64" i="59"/>
  <c r="U62" i="59"/>
  <c r="HB59" i="59"/>
  <c r="GQ28" i="59"/>
  <c r="P10" i="59"/>
  <c r="GP33" i="59"/>
  <c r="AT37" i="59"/>
  <c r="HM36" i="59"/>
  <c r="HX19" i="59"/>
  <c r="GJ62" i="59"/>
  <c r="JP10" i="59"/>
  <c r="EM32" i="59"/>
  <c r="DX30" i="59"/>
  <c r="IJ17" i="59"/>
  <c r="JT12" i="59"/>
  <c r="GY36" i="59"/>
  <c r="CC17" i="59"/>
  <c r="S19" i="59"/>
  <c r="EG23" i="59"/>
  <c r="JT10" i="59"/>
  <c r="JZ27" i="59"/>
  <c r="U12" i="59"/>
  <c r="GA36" i="59"/>
  <c r="EP34" i="59"/>
  <c r="BF65" i="59"/>
  <c r="AE63" i="59"/>
  <c r="IX11" i="59"/>
  <c r="EI20" i="59"/>
  <c r="BN62" i="59"/>
  <c r="EG35" i="59"/>
  <c r="V36" i="59"/>
  <c r="CQ16" i="59"/>
  <c r="DR68" i="59"/>
  <c r="BF63" i="59"/>
  <c r="FU51" i="59"/>
  <c r="IS62" i="59"/>
  <c r="CE68" i="59"/>
  <c r="JZ12" i="59"/>
  <c r="JB16" i="59"/>
  <c r="HA26" i="59"/>
  <c r="EB33" i="59"/>
  <c r="BC62" i="59"/>
  <c r="JY28" i="59"/>
  <c r="CD12" i="59"/>
  <c r="FQ27" i="59"/>
  <c r="EA59" i="59"/>
  <c r="CS36" i="59"/>
  <c r="N46" i="59"/>
  <c r="IY36" i="59"/>
  <c r="KA59" i="59"/>
  <c r="CY63" i="59"/>
  <c r="JA25" i="59"/>
  <c r="GY65" i="59"/>
  <c r="FT7" i="59"/>
  <c r="CI30" i="59"/>
  <c r="KB20" i="59"/>
  <c r="EI18" i="59"/>
  <c r="GC55" i="59"/>
  <c r="HX59" i="59"/>
  <c r="IW19" i="59"/>
  <c r="AZ35" i="59"/>
  <c r="FS21" i="59"/>
  <c r="IB13" i="59"/>
  <c r="S35" i="59"/>
  <c r="JQ36" i="59"/>
  <c r="DW58" i="59"/>
  <c r="CZ66" i="59"/>
  <c r="CJ10" i="59"/>
  <c r="M29" i="59"/>
  <c r="CW68" i="59"/>
  <c r="AI62" i="59"/>
  <c r="FZ16" i="59"/>
  <c r="T19" i="59"/>
  <c r="P33" i="59"/>
  <c r="AJ67" i="59"/>
  <c r="HT13" i="59"/>
  <c r="GZ12" i="59"/>
  <c r="FM65" i="59"/>
  <c r="BJ68" i="59"/>
  <c r="HD14" i="59"/>
  <c r="AQ67" i="59"/>
  <c r="DP64" i="59"/>
  <c r="DH18" i="59"/>
  <c r="JW58" i="59"/>
  <c r="HJ28" i="59"/>
  <c r="L66" i="59"/>
  <c r="DX24" i="59"/>
  <c r="DQ58" i="59"/>
  <c r="IS35" i="59"/>
  <c r="M35" i="59"/>
  <c r="J29" i="59"/>
  <c r="HJ17" i="59"/>
  <c r="AR23" i="59"/>
  <c r="BQ25" i="59"/>
  <c r="AO22" i="59"/>
  <c r="FT51" i="59"/>
  <c r="HE12" i="59"/>
  <c r="AE28" i="59"/>
  <c r="BS17" i="59"/>
  <c r="JG16" i="59"/>
  <c r="JG33" i="59"/>
  <c r="AS30" i="59"/>
  <c r="IX33" i="59"/>
  <c r="AM63" i="59"/>
  <c r="EV27" i="59"/>
  <c r="AL67" i="59"/>
  <c r="DA21" i="59"/>
  <c r="BP59" i="59"/>
  <c r="JR16" i="59"/>
  <c r="FP19" i="59"/>
  <c r="EA29" i="59"/>
  <c r="GV20" i="59"/>
  <c r="JZ58" i="59"/>
  <c r="GJ35" i="59"/>
  <c r="CH22" i="59"/>
  <c r="GU26" i="59"/>
  <c r="FQ55" i="59"/>
  <c r="DV10" i="59"/>
  <c r="HI62" i="59"/>
  <c r="GK6" i="59"/>
  <c r="EL65" i="59"/>
  <c r="CP10" i="59"/>
  <c r="DW7" i="59"/>
  <c r="FF19" i="59"/>
  <c r="BG19" i="59"/>
  <c r="HZ22" i="59"/>
  <c r="AG37" i="59"/>
  <c r="DY24" i="59"/>
  <c r="KA14" i="59"/>
  <c r="FD37" i="59"/>
  <c r="CU16" i="59"/>
  <c r="JU16" i="59"/>
  <c r="AO31" i="59"/>
  <c r="DA35" i="59"/>
  <c r="ER23" i="59"/>
  <c r="EP63" i="59"/>
  <c r="IE25" i="59"/>
  <c r="AK12" i="59"/>
  <c r="GV16" i="59"/>
  <c r="DX49" i="59"/>
  <c r="IC10" i="59"/>
  <c r="DG37" i="59"/>
  <c r="IV36" i="59"/>
  <c r="ET27" i="59"/>
  <c r="AI26" i="59"/>
  <c r="GI20" i="59"/>
  <c r="AZ63" i="59"/>
  <c r="AD21" i="59"/>
  <c r="HS68" i="59"/>
  <c r="HZ12" i="59"/>
  <c r="BE6" i="59"/>
  <c r="IS11" i="59"/>
  <c r="EW22" i="59"/>
  <c r="HR20" i="59"/>
  <c r="AS21" i="59"/>
  <c r="GF36" i="59"/>
  <c r="CD9" i="59"/>
  <c r="AL37" i="59"/>
  <c r="DC67" i="59"/>
  <c r="HT11" i="59"/>
  <c r="JG6" i="59"/>
  <c r="HB21" i="59"/>
  <c r="GX36" i="59"/>
  <c r="IW13" i="59"/>
  <c r="CW29" i="59"/>
  <c r="FH24" i="59"/>
  <c r="IU65" i="59"/>
  <c r="HH58" i="59"/>
  <c r="HF14" i="59"/>
  <c r="CP36" i="59"/>
  <c r="AO63" i="59"/>
  <c r="HN16" i="59"/>
  <c r="CD15" i="59"/>
  <c r="GI67" i="59"/>
  <c r="H13" i="59"/>
  <c r="FY51" i="59"/>
  <c r="EH11" i="59"/>
  <c r="AU7" i="59"/>
  <c r="IZ26" i="59"/>
  <c r="IX31" i="59"/>
  <c r="FD52" i="59"/>
  <c r="GB24" i="59"/>
  <c r="BZ25" i="59"/>
  <c r="AL23" i="59"/>
  <c r="GO30" i="59"/>
  <c r="DT28" i="59"/>
  <c r="FD11" i="59"/>
  <c r="EH23" i="59"/>
  <c r="I45" i="59"/>
  <c r="CZ64" i="59"/>
  <c r="IY29" i="59"/>
  <c r="ED50" i="59"/>
  <c r="DM32" i="59"/>
  <c r="JY18" i="59"/>
  <c r="GQ27" i="59"/>
  <c r="AU6" i="59"/>
  <c r="IV23" i="59"/>
  <c r="BL25" i="59"/>
  <c r="AX67" i="59"/>
  <c r="FM29" i="59"/>
  <c r="DZ15" i="59"/>
  <c r="IM64" i="59"/>
  <c r="EY27" i="59"/>
  <c r="AR68" i="59"/>
  <c r="EW64" i="59"/>
  <c r="EE18" i="59"/>
  <c r="FT62" i="59"/>
  <c r="IF10" i="59"/>
  <c r="DR20" i="59"/>
  <c r="HS27" i="59"/>
  <c r="K6" i="59"/>
  <c r="CF34" i="59"/>
  <c r="I30" i="59"/>
  <c r="IJ59" i="59"/>
  <c r="IS67" i="59"/>
  <c r="BW31" i="59"/>
  <c r="HQ28" i="59"/>
  <c r="DY37" i="59"/>
  <c r="HW25" i="59"/>
  <c r="BU21" i="59"/>
  <c r="IR28" i="59"/>
  <c r="CC21" i="59"/>
  <c r="FM52" i="59"/>
  <c r="AY11" i="59"/>
  <c r="DU52" i="59"/>
  <c r="CV37" i="59"/>
  <c r="JO10" i="59"/>
  <c r="GA27" i="59"/>
  <c r="AS27" i="59"/>
  <c r="CX65" i="59"/>
  <c r="IJ10" i="59"/>
  <c r="HT67" i="59"/>
  <c r="EC14" i="59"/>
  <c r="HE33" i="59"/>
  <c r="CV30" i="59"/>
  <c r="ID20" i="59"/>
  <c r="HM6" i="59"/>
  <c r="IV13" i="59"/>
  <c r="BJ28" i="59"/>
  <c r="GR21" i="59"/>
  <c r="HL17" i="59"/>
  <c r="DN28" i="59"/>
  <c r="P59" i="59"/>
  <c r="BH26" i="59"/>
  <c r="DK50" i="59"/>
  <c r="BM63" i="59"/>
  <c r="K20" i="59"/>
  <c r="CI7" i="59"/>
  <c r="HL12" i="59"/>
  <c r="IM27" i="59"/>
  <c r="GL53" i="59"/>
  <c r="JP15" i="59"/>
  <c r="V68" i="59"/>
  <c r="GJ25" i="59"/>
  <c r="EQ25" i="59"/>
  <c r="HS28" i="59"/>
  <c r="BF66" i="59"/>
  <c r="BO16" i="59"/>
  <c r="FO20" i="59"/>
  <c r="CS65" i="59"/>
  <c r="EC27" i="59"/>
  <c r="FR18" i="59"/>
  <c r="ED13" i="59"/>
  <c r="FY30" i="59"/>
  <c r="HA21" i="59"/>
  <c r="BX14" i="59"/>
  <c r="IW12" i="59"/>
  <c r="BV7" i="59"/>
  <c r="GC51" i="59"/>
  <c r="EA64" i="59"/>
  <c r="DW54" i="59"/>
  <c r="JG59" i="59"/>
  <c r="DU24" i="59"/>
  <c r="JQ14" i="59"/>
  <c r="BP24" i="59"/>
  <c r="DM17" i="59"/>
  <c r="GH30" i="59"/>
  <c r="CX9" i="59"/>
  <c r="AL13" i="59"/>
  <c r="CP29" i="59"/>
  <c r="FP55" i="59"/>
  <c r="GU28" i="59"/>
  <c r="IQ25" i="59"/>
  <c r="IQ15" i="59"/>
  <c r="GJ29" i="59"/>
  <c r="CB37" i="59"/>
  <c r="AE6" i="59"/>
  <c r="U23" i="59"/>
  <c r="AX14" i="59"/>
  <c r="HL30" i="59"/>
  <c r="DD64" i="59"/>
  <c r="GW18" i="59"/>
  <c r="DO6" i="59"/>
  <c r="GQ53" i="59"/>
  <c r="AS12" i="59"/>
  <c r="CS63" i="59"/>
  <c r="JM30" i="59"/>
  <c r="IY18" i="59"/>
  <c r="DL55" i="59"/>
  <c r="EO27" i="59"/>
  <c r="P16" i="59"/>
  <c r="EH31" i="59"/>
  <c r="JM66" i="59"/>
  <c r="JA66" i="59"/>
  <c r="CK63" i="59"/>
  <c r="HZ26" i="59"/>
  <c r="BV15" i="59"/>
  <c r="JQ58" i="59"/>
  <c r="HS21" i="59"/>
  <c r="DG26" i="59"/>
  <c r="JS26" i="59"/>
  <c r="DF16" i="59"/>
  <c r="I12" i="59"/>
  <c r="CU21" i="59"/>
  <c r="FR58" i="59"/>
  <c r="JI22" i="59"/>
  <c r="ED16" i="59"/>
  <c r="BZ66" i="59"/>
  <c r="DM52" i="59"/>
  <c r="FO49" i="59"/>
  <c r="EJ10" i="59"/>
  <c r="IW32" i="59"/>
  <c r="HI11" i="59"/>
  <c r="L45" i="59"/>
  <c r="AW66" i="59"/>
  <c r="DP67" i="59"/>
  <c r="FP18" i="59"/>
  <c r="JK7" i="59"/>
  <c r="ES23" i="59"/>
  <c r="R35" i="59"/>
  <c r="EA19" i="59"/>
  <c r="M36" i="59"/>
  <c r="GG64" i="59"/>
  <c r="CP62" i="59"/>
  <c r="IM29" i="59"/>
  <c r="DT27" i="59"/>
  <c r="FU62" i="59"/>
  <c r="CU58" i="59"/>
  <c r="HE59" i="59"/>
  <c r="IT65" i="59"/>
  <c r="KA27" i="59"/>
  <c r="IB7" i="59"/>
  <c r="AI20" i="59"/>
  <c r="DT63" i="59"/>
  <c r="BZ28" i="59"/>
  <c r="BE9" i="59"/>
  <c r="CW63" i="59"/>
  <c r="HV34" i="59"/>
  <c r="BX24" i="59"/>
  <c r="JR17" i="59"/>
  <c r="BU33" i="59"/>
  <c r="EI59" i="59"/>
  <c r="AW36" i="59"/>
  <c r="ED26" i="59"/>
  <c r="EJ35" i="59"/>
  <c r="FY32" i="59"/>
  <c r="JV62" i="59"/>
  <c r="CQ36" i="59"/>
  <c r="ED53" i="59"/>
  <c r="CI26" i="59"/>
  <c r="G45" i="59"/>
  <c r="IG28" i="59"/>
  <c r="EZ35" i="59"/>
  <c r="H67" i="59"/>
  <c r="AD22" i="59"/>
  <c r="AZ37" i="59"/>
  <c r="ID14" i="59"/>
  <c r="DK19" i="59"/>
  <c r="IT12" i="59"/>
  <c r="GR53" i="59"/>
  <c r="AC66" i="59"/>
  <c r="DM54" i="59"/>
  <c r="FQ32" i="59"/>
  <c r="EK21" i="59"/>
  <c r="CL30" i="59"/>
  <c r="AH31" i="59"/>
  <c r="W16" i="59"/>
  <c r="FZ68" i="59"/>
  <c r="CX28" i="59"/>
  <c r="HG24" i="59"/>
  <c r="IX65" i="59"/>
  <c r="HU14" i="59"/>
  <c r="JO17" i="59"/>
  <c r="DD13" i="59"/>
  <c r="FI49" i="59"/>
  <c r="IU63" i="59"/>
  <c r="AC37" i="59"/>
  <c r="K21" i="59"/>
  <c r="ES22" i="59"/>
  <c r="BB62" i="59"/>
  <c r="HR58" i="59"/>
  <c r="FQ67" i="59"/>
  <c r="IK32" i="59"/>
  <c r="V12" i="59"/>
  <c r="AP27" i="59"/>
  <c r="EM37" i="59"/>
  <c r="CX62" i="59"/>
  <c r="KC27" i="59"/>
  <c r="DX50" i="59"/>
  <c r="AE17" i="59"/>
  <c r="CD16" i="59"/>
  <c r="HI18" i="59"/>
  <c r="IX18" i="59"/>
  <c r="U16" i="59"/>
  <c r="IH25" i="59"/>
  <c r="DN35" i="59"/>
  <c r="EX15" i="59"/>
  <c r="FI59" i="59"/>
  <c r="CA32" i="59"/>
  <c r="JW33" i="59"/>
  <c r="KB25" i="59"/>
  <c r="FE19" i="59"/>
  <c r="FL68" i="59"/>
  <c r="GS13" i="59"/>
  <c r="GK20" i="59"/>
  <c r="JL11" i="59"/>
  <c r="BA23" i="59"/>
  <c r="CO12" i="59"/>
  <c r="DW20" i="59"/>
  <c r="M22" i="59"/>
  <c r="HZ34" i="59"/>
  <c r="JF28" i="59"/>
  <c r="EY25" i="59"/>
  <c r="AP35" i="59"/>
  <c r="FT34" i="59"/>
  <c r="AP26" i="59"/>
  <c r="BP58" i="59"/>
  <c r="GU33" i="59"/>
  <c r="CT14" i="59"/>
  <c r="BD21" i="59"/>
  <c r="FQ59" i="59"/>
  <c r="T63" i="59"/>
  <c r="HZ66" i="59"/>
  <c r="IK33" i="59"/>
  <c r="CP12" i="59"/>
  <c r="EQ24" i="59"/>
  <c r="JP7" i="59"/>
  <c r="IN23" i="59"/>
  <c r="FP17" i="59"/>
  <c r="FT13" i="59"/>
  <c r="IH35" i="59"/>
  <c r="DB23" i="59"/>
  <c r="FP65" i="59"/>
  <c r="FI36" i="59"/>
  <c r="I10" i="59"/>
  <c r="CQ22" i="59"/>
  <c r="JS32" i="59"/>
  <c r="IX29" i="59"/>
  <c r="IZ13" i="59"/>
  <c r="JF16" i="59"/>
  <c r="AT12" i="59"/>
  <c r="IZ31" i="59"/>
  <c r="EV21" i="59"/>
  <c r="ET11" i="59"/>
  <c r="CJ64" i="59"/>
  <c r="AA12" i="59"/>
  <c r="IR13" i="59"/>
  <c r="EG65" i="59"/>
  <c r="HW24" i="59"/>
  <c r="BI59" i="59"/>
  <c r="BO20" i="59"/>
  <c r="DZ59" i="59"/>
  <c r="EM13" i="59"/>
  <c r="HA13" i="59"/>
  <c r="IY21" i="59"/>
  <c r="CT24" i="59"/>
  <c r="EC19" i="59"/>
  <c r="IY34" i="59"/>
  <c r="BK20" i="59"/>
  <c r="DS37" i="59"/>
  <c r="GP34" i="59"/>
  <c r="JJ10" i="59"/>
  <c r="CU62" i="59"/>
  <c r="DF13" i="59"/>
  <c r="ID31" i="59"/>
  <c r="EX19" i="59"/>
  <c r="GF12" i="59"/>
  <c r="Q30" i="59"/>
  <c r="JD11" i="59"/>
  <c r="CT36" i="59"/>
  <c r="AI9" i="59"/>
  <c r="HC31" i="59"/>
  <c r="AT64" i="59"/>
  <c r="BY27" i="59"/>
  <c r="GW12" i="59"/>
  <c r="FE27" i="59"/>
  <c r="EK36" i="59"/>
  <c r="BS36" i="59"/>
  <c r="JS29" i="59"/>
  <c r="GH65" i="59"/>
  <c r="FE37" i="59"/>
  <c r="BO33" i="59"/>
  <c r="EX6" i="59"/>
  <c r="AC32" i="59"/>
  <c r="DG30" i="59"/>
  <c r="JO64" i="59"/>
  <c r="EB22" i="59"/>
  <c r="JF7" i="59"/>
  <c r="HQ37" i="59"/>
  <c r="ID66" i="59"/>
  <c r="CB32" i="59"/>
  <c r="EZ14" i="59"/>
  <c r="FS59" i="59"/>
  <c r="DT23" i="59"/>
  <c r="HE37" i="59"/>
  <c r="AE59" i="59"/>
  <c r="HR37" i="59"/>
  <c r="DG33" i="59"/>
  <c r="IZ30" i="59"/>
  <c r="JO68" i="59"/>
  <c r="R68" i="59"/>
  <c r="BD37" i="59"/>
  <c r="H37" i="59"/>
  <c r="GW34" i="59"/>
  <c r="E20" i="59"/>
  <c r="HK34" i="59"/>
  <c r="S22" i="59"/>
  <c r="CW25" i="59"/>
  <c r="FA13" i="59"/>
  <c r="BG65" i="59"/>
  <c r="FJ26" i="59"/>
  <c r="T30" i="59"/>
  <c r="BQ19" i="59"/>
  <c r="JA15" i="59"/>
  <c r="HX6" i="59"/>
  <c r="FO12" i="59"/>
  <c r="CX32" i="59"/>
  <c r="HX68" i="59"/>
  <c r="EO58" i="59"/>
  <c r="CW26" i="59"/>
  <c r="S59" i="59"/>
  <c r="BT67" i="59"/>
  <c r="BC66" i="59"/>
  <c r="KC21" i="59"/>
  <c r="IX35" i="59"/>
  <c r="HE36" i="59"/>
  <c r="DS53" i="59"/>
  <c r="JT11" i="59"/>
  <c r="IF65" i="59"/>
  <c r="GC34" i="59"/>
  <c r="AA24" i="59"/>
  <c r="CR27" i="59"/>
  <c r="IF28" i="59"/>
  <c r="JZ16" i="59"/>
  <c r="DS31" i="59"/>
  <c r="FK67" i="59"/>
  <c r="BH10" i="59"/>
  <c r="IO6" i="59"/>
  <c r="DY34" i="59"/>
  <c r="BU28" i="59"/>
  <c r="HD63" i="59"/>
  <c r="L34" i="59"/>
  <c r="HU18" i="59"/>
  <c r="JA27" i="59"/>
  <c r="ET14" i="59"/>
  <c r="DI16" i="59"/>
  <c r="IQ65" i="59"/>
  <c r="HO63" i="59"/>
  <c r="FN53" i="59"/>
  <c r="EO59" i="59"/>
  <c r="FT22" i="59"/>
  <c r="BA33" i="59"/>
  <c r="AI19" i="59"/>
  <c r="X22" i="59"/>
  <c r="K37" i="59"/>
  <c r="CH20" i="59"/>
  <c r="BC22" i="59"/>
  <c r="IJ63" i="59"/>
  <c r="CE67" i="59"/>
  <c r="AO27" i="59"/>
  <c r="ED18" i="59"/>
  <c r="HF17" i="59"/>
  <c r="KC33" i="59"/>
  <c r="GW22" i="59"/>
  <c r="FW51" i="59"/>
  <c r="BF35" i="59"/>
  <c r="IE59" i="59"/>
  <c r="DV66" i="59"/>
  <c r="EP16" i="59"/>
  <c r="CB35" i="59"/>
  <c r="GM63" i="59"/>
  <c r="EX59" i="59"/>
  <c r="DB33" i="59"/>
  <c r="BI35" i="59"/>
  <c r="CE10" i="59"/>
  <c r="HD19" i="59"/>
  <c r="EC58" i="59"/>
  <c r="ES65" i="59"/>
  <c r="HH24" i="59"/>
  <c r="CH12" i="59"/>
  <c r="CA37" i="59"/>
  <c r="IR34" i="59"/>
  <c r="BA68" i="59"/>
  <c r="JO27" i="59"/>
  <c r="BW35" i="59"/>
  <c r="EK66" i="59"/>
  <c r="CK28" i="59"/>
  <c r="IP28" i="59"/>
  <c r="BA26" i="59"/>
  <c r="I41" i="59"/>
  <c r="DF6" i="59"/>
  <c r="AX13" i="59"/>
  <c r="BM6" i="59"/>
  <c r="FV58" i="59"/>
  <c r="F58" i="59"/>
  <c r="JN68" i="59"/>
  <c r="BF19" i="59"/>
  <c r="CC59" i="59"/>
  <c r="CI59" i="59"/>
  <c r="S18" i="59"/>
  <c r="IQ29" i="59"/>
  <c r="IO34" i="59"/>
  <c r="GU67" i="59"/>
  <c r="DH36" i="59"/>
  <c r="AN33" i="59"/>
  <c r="EQ62" i="59"/>
  <c r="FR7" i="59"/>
  <c r="GM54" i="59"/>
  <c r="JV34" i="59"/>
  <c r="FW65" i="59"/>
  <c r="GQ50" i="59"/>
  <c r="BS10" i="59"/>
  <c r="DY58" i="59"/>
  <c r="EY14" i="59"/>
  <c r="EH6" i="59"/>
  <c r="IH62" i="59"/>
  <c r="HL32" i="59"/>
  <c r="DK26" i="59"/>
  <c r="BL16" i="59"/>
  <c r="BG32" i="59"/>
  <c r="AN19" i="59"/>
  <c r="IR18" i="59"/>
  <c r="CP7" i="59"/>
  <c r="FU10" i="59"/>
  <c r="CH67" i="59"/>
  <c r="EU23" i="59"/>
  <c r="EZ23" i="59"/>
  <c r="EO26" i="59"/>
  <c r="IF11" i="59"/>
  <c r="ID59" i="59"/>
  <c r="H23" i="59"/>
  <c r="AZ28" i="59"/>
  <c r="JE28" i="59"/>
  <c r="CY12" i="59"/>
  <c r="HV30" i="59"/>
  <c r="JY6" i="59"/>
  <c r="DL19" i="59"/>
  <c r="CQ12" i="59"/>
  <c r="AW10" i="59"/>
  <c r="BV28" i="59"/>
  <c r="HR33" i="59"/>
  <c r="JE62" i="59"/>
  <c r="KA20" i="59"/>
  <c r="FP54" i="59"/>
  <c r="FE13" i="59"/>
  <c r="CQ58" i="59"/>
  <c r="FL52" i="59"/>
  <c r="JN14" i="59"/>
  <c r="FA58" i="59"/>
  <c r="DK6" i="59"/>
  <c r="GN14" i="59"/>
  <c r="Y58" i="59"/>
  <c r="JX28" i="59"/>
  <c r="EN16" i="59"/>
  <c r="BG66" i="59"/>
  <c r="EV13" i="59"/>
  <c r="JC11" i="59"/>
  <c r="EA24" i="59"/>
  <c r="JU25" i="59"/>
  <c r="DB11" i="59"/>
  <c r="CP16" i="59"/>
  <c r="IA62" i="59"/>
  <c r="FJ59" i="59"/>
  <c r="IZ19" i="59"/>
  <c r="AK27" i="59"/>
  <c r="GR30" i="59"/>
  <c r="EA63" i="59"/>
  <c r="I44" i="59"/>
  <c r="EJ26" i="59"/>
  <c r="EH22" i="59"/>
  <c r="HU35" i="59"/>
  <c r="H64" i="59"/>
  <c r="EY12" i="59"/>
  <c r="IJ33" i="59"/>
  <c r="AF37" i="59"/>
  <c r="IB16" i="59"/>
  <c r="DU21" i="59"/>
  <c r="BO63" i="59"/>
  <c r="GJ52" i="59"/>
  <c r="FF30" i="59"/>
  <c r="M64" i="59"/>
  <c r="HO16" i="59"/>
  <c r="FZ10" i="59"/>
  <c r="AC19" i="59"/>
  <c r="JG30" i="59"/>
  <c r="DP68" i="59"/>
  <c r="DY30" i="59"/>
  <c r="CD21" i="59"/>
  <c r="ES10" i="59"/>
  <c r="HQ9" i="59"/>
  <c r="GR67" i="59"/>
  <c r="FH29" i="59"/>
  <c r="HO65" i="59"/>
  <c r="DC63" i="59"/>
  <c r="CB29" i="59"/>
  <c r="FY34" i="59"/>
  <c r="HZ31" i="59"/>
  <c r="AK10" i="59"/>
  <c r="GW68" i="59"/>
  <c r="JN23" i="59"/>
  <c r="CY37" i="59"/>
  <c r="AS67" i="59"/>
  <c r="HY63" i="59"/>
  <c r="FF66" i="59"/>
  <c r="HK12" i="59"/>
  <c r="HT35" i="59"/>
  <c r="CM29" i="59"/>
  <c r="EA25" i="59"/>
  <c r="DN50" i="59"/>
  <c r="JL66" i="59"/>
  <c r="DR22" i="59"/>
  <c r="CK10" i="59"/>
  <c r="JZ23" i="59"/>
  <c r="AA33" i="59"/>
  <c r="JW29" i="59"/>
  <c r="BD11" i="59"/>
  <c r="DQ31" i="59"/>
  <c r="GJ32" i="59"/>
  <c r="DL59" i="59"/>
  <c r="DO23" i="59"/>
  <c r="IU25" i="59"/>
  <c r="DN26" i="59"/>
  <c r="JM26" i="59"/>
  <c r="IO29" i="59"/>
  <c r="GS17" i="59"/>
  <c r="HJ22" i="59"/>
  <c r="IF31" i="59"/>
  <c r="CH34" i="59"/>
  <c r="GL24" i="59"/>
  <c r="GI11" i="59"/>
  <c r="KB16" i="59"/>
  <c r="F30" i="59"/>
  <c r="AN59" i="59"/>
  <c r="IR20" i="59"/>
  <c r="AZ17" i="59"/>
  <c r="BJ20" i="59"/>
  <c r="DU31" i="59"/>
  <c r="AJ18" i="59"/>
  <c r="IE26" i="59"/>
  <c r="CK31" i="59"/>
  <c r="AX29" i="59"/>
  <c r="FW49" i="59"/>
  <c r="AN7" i="59"/>
  <c r="EN37" i="59"/>
  <c r="FO7" i="59"/>
  <c r="GK64" i="59"/>
  <c r="AT22" i="59"/>
  <c r="IK23" i="59"/>
  <c r="AR22" i="59"/>
  <c r="GC16" i="59"/>
  <c r="FZ37" i="59"/>
  <c r="BY36" i="59"/>
  <c r="BC36" i="59"/>
  <c r="BZ10" i="59"/>
  <c r="JD20" i="59"/>
  <c r="JR28" i="59"/>
  <c r="JU22" i="59"/>
  <c r="GE50" i="59"/>
  <c r="FS11" i="59"/>
  <c r="F44" i="59"/>
  <c r="K58" i="59"/>
  <c r="JM33" i="59"/>
  <c r="HS37" i="59"/>
  <c r="BZ7" i="59"/>
  <c r="IT30" i="59"/>
  <c r="BC63" i="59"/>
  <c r="CW11" i="59"/>
  <c r="EQ14" i="59"/>
  <c r="O28" i="59"/>
  <c r="HY11" i="59"/>
  <c r="AW18" i="59"/>
  <c r="J26" i="59"/>
  <c r="CH16" i="59"/>
  <c r="BB12" i="59"/>
  <c r="CQ25" i="59"/>
  <c r="AP19" i="59"/>
  <c r="JK68" i="59"/>
  <c r="E9" i="59"/>
  <c r="R11" i="59"/>
  <c r="JX27" i="59"/>
  <c r="JX18" i="59"/>
  <c r="JI12" i="59"/>
  <c r="DT15" i="59"/>
  <c r="BT37" i="59"/>
  <c r="JC65" i="59"/>
  <c r="JB29" i="59"/>
  <c r="HE15" i="59"/>
  <c r="GM53" i="59"/>
  <c r="JB9" i="59"/>
  <c r="FC27" i="59"/>
  <c r="CU66" i="59"/>
  <c r="FI14" i="59"/>
  <c r="CK18" i="59"/>
  <c r="FO27" i="59"/>
  <c r="CW7" i="59"/>
  <c r="HN9" i="59"/>
  <c r="CH18" i="59"/>
  <c r="DT9" i="59"/>
  <c r="CM11" i="59"/>
  <c r="CA20" i="59"/>
  <c r="FD53" i="59"/>
  <c r="BN28" i="59"/>
  <c r="JE65" i="59"/>
  <c r="J58" i="59"/>
  <c r="GE33" i="59"/>
  <c r="GY59" i="59"/>
  <c r="JE63" i="59"/>
  <c r="L62" i="59"/>
  <c r="F43" i="59"/>
  <c r="GK59" i="59"/>
  <c r="JS13" i="59"/>
  <c r="DD22" i="59"/>
  <c r="IX68" i="59"/>
  <c r="HN64" i="59"/>
  <c r="GM12" i="59"/>
  <c r="FD16" i="59"/>
  <c r="AY32" i="59"/>
  <c r="F15" i="59"/>
  <c r="AM19" i="59"/>
  <c r="GM21" i="59"/>
  <c r="AW64" i="59"/>
  <c r="EN62" i="59"/>
  <c r="FC16" i="59"/>
  <c r="EL63" i="59"/>
  <c r="K34" i="59"/>
  <c r="CF63" i="59"/>
  <c r="JI59" i="59"/>
  <c r="EA34" i="59"/>
  <c r="GG24" i="59"/>
  <c r="EL15" i="59"/>
  <c r="AE33" i="59"/>
  <c r="IY20" i="59"/>
  <c r="HC29" i="59"/>
  <c r="FZ19" i="59"/>
  <c r="BV18" i="59"/>
  <c r="DN11" i="59"/>
  <c r="BB32" i="59"/>
  <c r="DB18" i="59"/>
  <c r="JW21" i="59"/>
  <c r="HK33" i="59"/>
  <c r="HG28" i="59"/>
  <c r="CO30" i="59"/>
  <c r="JK62" i="59"/>
  <c r="GN54" i="59"/>
  <c r="KC16" i="59"/>
  <c r="CO16" i="59"/>
  <c r="FD55" i="59"/>
  <c r="DI68" i="59"/>
  <c r="BW19" i="59"/>
  <c r="BC33" i="59"/>
  <c r="BL18" i="59"/>
  <c r="KB59" i="59"/>
  <c r="CQ68" i="59"/>
  <c r="EA55" i="59"/>
  <c r="FK10" i="59"/>
  <c r="JT31" i="59"/>
  <c r="Q32" i="59"/>
  <c r="FN55" i="59"/>
  <c r="CA63" i="59"/>
  <c r="FV24" i="59"/>
  <c r="FU12" i="59"/>
  <c r="BG26" i="59"/>
  <c r="J65" i="59"/>
  <c r="IX66" i="59"/>
  <c r="EQ9" i="59"/>
  <c r="BQ24" i="59"/>
  <c r="GW65" i="59"/>
  <c r="AN66" i="59"/>
  <c r="FI19" i="59"/>
  <c r="BN58" i="59"/>
  <c r="KA22" i="59"/>
  <c r="FM25" i="59"/>
  <c r="II67" i="59"/>
  <c r="DQ66" i="59"/>
  <c r="FJ62" i="59"/>
  <c r="AU65" i="59"/>
  <c r="JX62" i="59"/>
  <c r="JV67" i="59"/>
  <c r="IM15" i="59"/>
  <c r="AK28" i="59"/>
  <c r="GK27" i="59"/>
  <c r="DN25" i="59"/>
  <c r="HF22" i="59"/>
  <c r="DE62" i="59"/>
  <c r="DE14" i="59"/>
  <c r="BS23" i="59"/>
  <c r="EC54" i="59"/>
  <c r="FV68" i="59"/>
  <c r="BO30" i="59"/>
  <c r="DY53" i="59"/>
  <c r="FM34" i="59"/>
  <c r="FF55" i="59"/>
  <c r="CK33" i="59"/>
  <c r="HJ31" i="59"/>
  <c r="FN52" i="59"/>
  <c r="HM22" i="59"/>
  <c r="X12" i="59"/>
  <c r="DG34" i="59"/>
  <c r="JU28" i="59"/>
  <c r="CP27" i="59"/>
  <c r="AN35" i="59"/>
  <c r="JD12" i="59"/>
  <c r="GJ64" i="59"/>
  <c r="GY12" i="59"/>
  <c r="HY24" i="59"/>
  <c r="GE65" i="59"/>
  <c r="HR65" i="59"/>
  <c r="JC34" i="59"/>
  <c r="HS19" i="59"/>
  <c r="GD35" i="59"/>
  <c r="S9" i="59"/>
  <c r="JI35" i="59"/>
  <c r="FP25" i="59"/>
  <c r="H36" i="59"/>
  <c r="IP59" i="59"/>
  <c r="GC20" i="59"/>
  <c r="HA62" i="59"/>
  <c r="AK22" i="59"/>
  <c r="DT25" i="59"/>
  <c r="AC64" i="59"/>
  <c r="FD25" i="59"/>
  <c r="AT16" i="59"/>
  <c r="X35" i="59"/>
  <c r="BF27" i="59"/>
  <c r="FF18" i="59"/>
  <c r="JV10" i="59"/>
  <c r="AL31" i="59"/>
  <c r="EQ63" i="59"/>
  <c r="DH14" i="59"/>
  <c r="JX35" i="59"/>
  <c r="JY31" i="59"/>
  <c r="JD62" i="59"/>
  <c r="V35" i="59"/>
  <c r="BU34" i="59"/>
  <c r="IK65" i="59"/>
  <c r="BU31" i="59"/>
  <c r="CQ66" i="59"/>
  <c r="HG63" i="59"/>
  <c r="DW67" i="59"/>
  <c r="DY64" i="59"/>
  <c r="AU19" i="59"/>
  <c r="CK32" i="59"/>
  <c r="ET66" i="59"/>
  <c r="IK36" i="59"/>
  <c r="DW34" i="59"/>
  <c r="GU35" i="59"/>
  <c r="HX18" i="59"/>
  <c r="GV26" i="59"/>
  <c r="HM23" i="59"/>
  <c r="FG18" i="59"/>
  <c r="IU15" i="59"/>
  <c r="CE6" i="59"/>
  <c r="AN28" i="59"/>
  <c r="DV6" i="59"/>
  <c r="BN26" i="59"/>
  <c r="II29" i="59"/>
  <c r="GR54" i="59"/>
  <c r="F17" i="59"/>
  <c r="CO15" i="59"/>
  <c r="FY28" i="59"/>
  <c r="FZ12" i="59"/>
  <c r="FR54" i="59"/>
  <c r="GL31" i="59"/>
  <c r="HW15" i="59"/>
  <c r="U19" i="59"/>
  <c r="JA6" i="59"/>
  <c r="BP16" i="59"/>
  <c r="O7" i="59"/>
  <c r="DV32" i="59"/>
  <c r="BP14" i="59"/>
  <c r="GC10" i="59"/>
  <c r="HU28" i="59"/>
  <c r="BB30" i="59"/>
  <c r="DU65" i="59"/>
  <c r="DT18" i="59"/>
  <c r="CL26" i="59"/>
  <c r="FJ29" i="59"/>
  <c r="GP30" i="59"/>
  <c r="GA58" i="59"/>
  <c r="E45" i="59"/>
  <c r="ES33" i="59"/>
  <c r="BZ13" i="59"/>
  <c r="JO37" i="59"/>
  <c r="FP37" i="59"/>
  <c r="HI6" i="59"/>
  <c r="IX26" i="59"/>
  <c r="HC59" i="59"/>
  <c r="FF26" i="59"/>
  <c r="BH32" i="59"/>
  <c r="GJ26" i="59"/>
  <c r="CB58" i="59"/>
  <c r="GB18" i="59"/>
  <c r="H25" i="59"/>
  <c r="DG36" i="59"/>
  <c r="FM15" i="59"/>
  <c r="JJ14" i="59"/>
  <c r="DS64" i="59"/>
  <c r="AW63" i="59"/>
  <c r="GB52" i="59"/>
  <c r="CU33" i="59"/>
  <c r="BT7" i="59"/>
  <c r="AC16" i="59"/>
  <c r="JG20" i="59"/>
  <c r="FA36" i="59"/>
  <c r="HH26" i="59"/>
  <c r="FR36" i="59"/>
  <c r="BE58" i="59"/>
  <c r="JE21" i="59"/>
  <c r="DP13" i="59"/>
  <c r="FV11" i="59"/>
  <c r="FK25" i="59"/>
  <c r="IQ26" i="59"/>
  <c r="GD31" i="59"/>
  <c r="BX12" i="59"/>
  <c r="IC21" i="59"/>
  <c r="HS59" i="59"/>
  <c r="IS20" i="59"/>
  <c r="HU20" i="59"/>
  <c r="IT29" i="59"/>
  <c r="X68" i="59"/>
  <c r="FK11" i="59"/>
  <c r="AM13" i="59"/>
  <c r="BU18" i="59"/>
  <c r="JT33" i="59"/>
  <c r="T14" i="59"/>
  <c r="FP51" i="59"/>
  <c r="FK49" i="59"/>
  <c r="GK55" i="59"/>
  <c r="CT12" i="59"/>
  <c r="DL13" i="59"/>
  <c r="HV20" i="59"/>
  <c r="DY10" i="59"/>
  <c r="T58" i="59"/>
  <c r="AD18" i="59"/>
  <c r="FF52" i="59"/>
  <c r="DH30" i="59"/>
  <c r="II32" i="59"/>
  <c r="BW29" i="59"/>
  <c r="CL15" i="59"/>
  <c r="ED66" i="59"/>
  <c r="HR25" i="59"/>
  <c r="BD18" i="59"/>
  <c r="GQ32" i="59"/>
  <c r="BJ22" i="59"/>
  <c r="CZ36" i="59"/>
  <c r="GI17" i="59"/>
  <c r="JL26" i="59"/>
  <c r="HD30" i="59"/>
  <c r="DF68" i="59"/>
  <c r="HO36" i="59"/>
  <c r="JC63" i="59"/>
  <c r="IP19" i="59"/>
  <c r="FS25" i="59"/>
  <c r="CG23" i="59"/>
  <c r="HG34" i="59"/>
  <c r="HS16" i="59"/>
  <c r="BJ9" i="59"/>
  <c r="JK36" i="59"/>
  <c r="IN64" i="59"/>
  <c r="GQ17" i="59"/>
  <c r="FF28" i="59"/>
  <c r="JW27" i="59"/>
  <c r="JK19" i="59"/>
  <c r="BD15" i="59"/>
  <c r="JD18" i="59"/>
  <c r="EA62" i="59"/>
  <c r="IK35" i="59"/>
  <c r="DO35" i="59"/>
  <c r="S6" i="59"/>
  <c r="FI18" i="59"/>
  <c r="KA24" i="59"/>
  <c r="HB30" i="59"/>
  <c r="IS27" i="59"/>
  <c r="HM59" i="59"/>
  <c r="GK68" i="59"/>
  <c r="FJ64" i="59"/>
  <c r="AI35" i="59"/>
  <c r="FO23" i="59"/>
  <c r="BG23" i="59"/>
  <c r="IV16" i="59"/>
  <c r="DM25" i="59"/>
  <c r="EU59" i="59"/>
  <c r="IN62" i="59"/>
  <c r="DI13" i="59"/>
  <c r="IU26" i="59"/>
  <c r="IN68" i="59"/>
  <c r="CQ65" i="59"/>
  <c r="HD35" i="59"/>
  <c r="IB30" i="59"/>
  <c r="JU27" i="59"/>
  <c r="AN31" i="59"/>
  <c r="DK30" i="59"/>
  <c r="FF10" i="59"/>
  <c r="CI12" i="59"/>
  <c r="GK32" i="59"/>
  <c r="ET30" i="59"/>
  <c r="DV16" i="59"/>
  <c r="JC33" i="59"/>
  <c r="CJ9" i="59"/>
  <c r="FZ18" i="59"/>
  <c r="CW10" i="59"/>
  <c r="JU11" i="59"/>
  <c r="AD20" i="59"/>
  <c r="AC58" i="59"/>
  <c r="IG62" i="59"/>
  <c r="IR64" i="59"/>
  <c r="IT19" i="59"/>
  <c r="BV66" i="59"/>
  <c r="IE32" i="59"/>
  <c r="GN35" i="59"/>
  <c r="DO54" i="59"/>
  <c r="DT16" i="59"/>
  <c r="Q24" i="59"/>
  <c r="FA64" i="59"/>
  <c r="DX35" i="59"/>
  <c r="CV63" i="59"/>
  <c r="JS22" i="59"/>
  <c r="AO26" i="59"/>
  <c r="JR24" i="59"/>
  <c r="JS16" i="59"/>
  <c r="DK36" i="59"/>
  <c r="II13" i="59"/>
  <c r="BU26" i="59"/>
  <c r="HZ67" i="59"/>
  <c r="GN31" i="59"/>
  <c r="BA31" i="59"/>
  <c r="CZ33" i="59"/>
  <c r="DF62" i="59"/>
  <c r="FN54" i="59"/>
  <c r="HG36" i="59"/>
  <c r="G67" i="59"/>
  <c r="FL30" i="59"/>
  <c r="JS11" i="59"/>
  <c r="DF26" i="59"/>
  <c r="GI22" i="59"/>
  <c r="GE58" i="59"/>
  <c r="HB35" i="59"/>
  <c r="AT18" i="59"/>
  <c r="FL67" i="59"/>
  <c r="FI25" i="59"/>
  <c r="AL66" i="59"/>
  <c r="EJ66" i="59"/>
  <c r="GN55" i="59"/>
  <c r="GU30" i="59"/>
  <c r="BH66" i="59"/>
  <c r="EV32" i="59"/>
  <c r="CF25" i="59"/>
  <c r="F13" i="59"/>
  <c r="CC26" i="59"/>
  <c r="F31" i="59"/>
  <c r="AE68" i="59"/>
  <c r="HM24" i="59"/>
  <c r="EN11" i="59"/>
  <c r="DS16" i="59"/>
  <c r="GZ64" i="59"/>
  <c r="BV34" i="59"/>
  <c r="FH65" i="59"/>
  <c r="AP14" i="59"/>
  <c r="JZ18" i="59"/>
  <c r="CE65" i="59"/>
  <c r="BK65" i="59"/>
  <c r="BA63" i="59"/>
  <c r="DD68" i="59"/>
  <c r="EJ13" i="59"/>
  <c r="EL37" i="59"/>
  <c r="DX28" i="59"/>
  <c r="GX18" i="59"/>
  <c r="JC28" i="59"/>
  <c r="E64" i="59"/>
  <c r="BG21" i="59"/>
  <c r="JY14" i="59"/>
  <c r="GP53" i="59"/>
  <c r="M6" i="59"/>
  <c r="CC11" i="59"/>
  <c r="FY36" i="59"/>
  <c r="HH33" i="59"/>
  <c r="IJ13" i="59"/>
  <c r="BB18" i="59"/>
  <c r="BB7" i="59"/>
  <c r="HL11" i="59"/>
  <c r="JV23" i="59"/>
  <c r="GG25" i="59"/>
  <c r="FD23" i="59"/>
  <c r="HL67" i="59"/>
  <c r="DZ35" i="59"/>
  <c r="HK32" i="59"/>
  <c r="FN6" i="59"/>
  <c r="GC50" i="59"/>
  <c r="BZ64" i="59"/>
  <c r="DS63" i="59"/>
  <c r="FK37" i="59"/>
  <c r="DI17" i="59"/>
  <c r="GY15" i="59"/>
  <c r="AM12" i="59"/>
  <c r="BI34" i="59"/>
  <c r="HZ23" i="59"/>
  <c r="EX36" i="59"/>
  <c r="GV67" i="59"/>
  <c r="JI37" i="59"/>
  <c r="BM62" i="59"/>
  <c r="Q19" i="59"/>
  <c r="HH31" i="59"/>
  <c r="HC16" i="59"/>
  <c r="DM13" i="59"/>
  <c r="FH37" i="59"/>
  <c r="HO31" i="59"/>
  <c r="DB34" i="59"/>
  <c r="BX28" i="59"/>
  <c r="DB37" i="59"/>
  <c r="IX19" i="59"/>
  <c r="CQ62" i="59"/>
  <c r="BD65" i="59"/>
  <c r="N6" i="59"/>
  <c r="GF30" i="59"/>
  <c r="AI27" i="59"/>
  <c r="IE6" i="59"/>
  <c r="FH14" i="59"/>
  <c r="CL59" i="59"/>
  <c r="GD55" i="59"/>
  <c r="CK59" i="59"/>
  <c r="DQ54" i="59"/>
  <c r="BI18" i="59"/>
  <c r="BZ32" i="59"/>
  <c r="DK53" i="59"/>
  <c r="DG35" i="59"/>
  <c r="JI14" i="59"/>
  <c r="FF29" i="59"/>
  <c r="ER28" i="59"/>
  <c r="BD66" i="59"/>
  <c r="AL26" i="59"/>
  <c r="CB36" i="59"/>
  <c r="IB28" i="59"/>
  <c r="DW59" i="59"/>
  <c r="JN66" i="59"/>
  <c r="FO24" i="59"/>
  <c r="AE15" i="59"/>
  <c r="EB34" i="59"/>
  <c r="JA30" i="59"/>
  <c r="M9" i="59"/>
  <c r="GD65" i="59"/>
  <c r="JR63" i="59"/>
  <c r="CF31" i="59"/>
  <c r="GQ31" i="59"/>
  <c r="GB66" i="59"/>
  <c r="IK24" i="59"/>
  <c r="IR17" i="59"/>
  <c r="FA59" i="59"/>
  <c r="AZ6" i="59"/>
  <c r="GH27" i="59"/>
  <c r="HT24" i="59"/>
  <c r="FE18" i="59"/>
  <c r="HY21" i="59"/>
  <c r="EP13" i="59"/>
  <c r="GN37" i="59"/>
  <c r="IE17" i="59"/>
  <c r="HE58" i="59"/>
  <c r="GU68" i="59"/>
  <c r="EI15" i="59"/>
  <c r="CM24" i="59"/>
  <c r="W22" i="59"/>
  <c r="IW25" i="59"/>
  <c r="FQ35" i="59"/>
  <c r="CP59" i="59"/>
  <c r="GG21" i="59"/>
  <c r="CK26" i="59"/>
  <c r="IP18" i="59"/>
  <c r="EV66" i="59"/>
  <c r="DH66" i="59"/>
  <c r="IN24" i="59"/>
  <c r="AN34" i="59"/>
  <c r="FS19" i="59"/>
  <c r="DQ18" i="59"/>
  <c r="BQ30" i="59"/>
  <c r="DT55" i="59"/>
  <c r="JW67" i="59"/>
  <c r="CL6" i="59"/>
  <c r="EH26" i="59"/>
  <c r="J27" i="59"/>
  <c r="AF63" i="59"/>
  <c r="JS62" i="59"/>
  <c r="M16" i="59"/>
  <c r="BO14" i="59"/>
  <c r="EW14" i="59"/>
  <c r="P9" i="59"/>
  <c r="JI65" i="59"/>
  <c r="BO21" i="59"/>
  <c r="AP22" i="59"/>
  <c r="EV34" i="59"/>
  <c r="HG25" i="59"/>
  <c r="BK11" i="59"/>
  <c r="AG58" i="59"/>
  <c r="BK17" i="59"/>
  <c r="BB15" i="59"/>
  <c r="EV12" i="59"/>
  <c r="BX23" i="59"/>
  <c r="GA31" i="59"/>
  <c r="FK59" i="59"/>
  <c r="CD37" i="59"/>
  <c r="HK66" i="59"/>
  <c r="FV62" i="59"/>
  <c r="JF34" i="59"/>
  <c r="IU31" i="59"/>
  <c r="AY28" i="59"/>
  <c r="U36" i="59"/>
  <c r="FL32" i="59"/>
  <c r="KC37" i="59"/>
  <c r="GE26" i="59"/>
  <c r="GY30" i="59"/>
  <c r="DR27" i="59"/>
  <c r="AB23" i="59"/>
  <c r="DM22" i="59"/>
  <c r="GL64" i="59"/>
  <c r="EQ35" i="59"/>
  <c r="HZ64" i="59"/>
  <c r="EO64" i="59"/>
  <c r="AX18" i="59"/>
  <c r="H16" i="59"/>
  <c r="HQ11" i="59"/>
  <c r="JI16" i="59"/>
  <c r="EG7" i="59"/>
  <c r="EU35" i="59"/>
  <c r="IK18" i="59"/>
  <c r="HW10" i="59"/>
  <c r="DD58" i="59"/>
  <c r="L19" i="59"/>
  <c r="BE36" i="59"/>
  <c r="HV24" i="59"/>
  <c r="DO11" i="59"/>
  <c r="AW30" i="59"/>
  <c r="GU63" i="59"/>
  <c r="DL31" i="59"/>
  <c r="JG22" i="59"/>
  <c r="JN58" i="59"/>
  <c r="GP6" i="59"/>
  <c r="HE29" i="59"/>
  <c r="GY16" i="59"/>
  <c r="HG62" i="59"/>
  <c r="GD53" i="59"/>
  <c r="EC55" i="59"/>
  <c r="X36" i="59"/>
  <c r="DN65" i="59"/>
  <c r="EE7" i="59"/>
  <c r="CH36" i="59"/>
  <c r="HZ62" i="59"/>
  <c r="EL27" i="59"/>
  <c r="BN7" i="59"/>
  <c r="EM31" i="59"/>
  <c r="CP66" i="59"/>
  <c r="EQ65" i="59"/>
  <c r="EU63" i="59"/>
  <c r="HY36" i="59"/>
  <c r="JZ25" i="59"/>
  <c r="GO33" i="59"/>
  <c r="GY29" i="59"/>
  <c r="BH29" i="59"/>
  <c r="FT68" i="59"/>
  <c r="GL66" i="59"/>
  <c r="HL10" i="59"/>
  <c r="CV66" i="59"/>
  <c r="IE33" i="59"/>
  <c r="GX34" i="59"/>
  <c r="IH28" i="59"/>
  <c r="JZ22" i="59"/>
  <c r="DB63" i="59"/>
  <c r="HB27" i="59"/>
  <c r="HN24" i="59"/>
  <c r="IB63" i="59"/>
  <c r="GV36" i="59"/>
  <c r="GQ9" i="59"/>
  <c r="GY35" i="59"/>
  <c r="FK66" i="59"/>
  <c r="FG55" i="59"/>
  <c r="L32" i="59"/>
  <c r="BD64" i="59"/>
  <c r="FN22" i="59"/>
  <c r="EX67" i="59"/>
  <c r="IN34" i="59"/>
  <c r="EH37" i="59"/>
  <c r="EW6" i="59"/>
  <c r="GV63" i="59"/>
  <c r="AH20" i="59"/>
  <c r="CL62" i="59"/>
  <c r="FC37" i="59"/>
  <c r="CP11" i="59"/>
  <c r="CK30" i="59"/>
  <c r="J12" i="59"/>
  <c r="CH37" i="59"/>
  <c r="FG67" i="59"/>
  <c r="DC36" i="59"/>
  <c r="FL66" i="59"/>
  <c r="JZ28" i="59"/>
  <c r="DU28" i="59"/>
  <c r="BL19" i="59"/>
  <c r="FY13" i="59"/>
  <c r="GU59" i="59"/>
  <c r="GS16" i="59"/>
  <c r="DL62" i="59"/>
  <c r="GP64" i="59"/>
  <c r="GC24" i="59"/>
  <c r="CT9" i="59"/>
  <c r="JF30" i="59"/>
  <c r="DP16" i="59"/>
  <c r="CH28" i="59"/>
  <c r="EK13" i="59"/>
  <c r="JX9" i="59"/>
  <c r="DO14" i="59"/>
  <c r="CB66" i="59"/>
  <c r="FK14" i="59"/>
  <c r="HN33" i="59"/>
  <c r="Q28" i="59"/>
  <c r="GA22" i="59"/>
  <c r="CV36" i="59"/>
  <c r="CD68" i="59"/>
  <c r="JT14" i="59"/>
  <c r="JG28" i="59"/>
  <c r="IR6" i="59"/>
  <c r="EO37" i="59"/>
  <c r="GE18" i="59"/>
  <c r="EB63" i="59"/>
  <c r="EX68" i="59"/>
  <c r="CS7" i="59"/>
  <c r="JQ22" i="59"/>
  <c r="DO31" i="59"/>
  <c r="AH36" i="59"/>
  <c r="FV36" i="59"/>
  <c r="DG20" i="59"/>
  <c r="FL21" i="59"/>
  <c r="DA30" i="59"/>
  <c r="DE64" i="59"/>
  <c r="JA22" i="59"/>
  <c r="CR13" i="59"/>
  <c r="AL58" i="59"/>
  <c r="JD26" i="59"/>
  <c r="FN27" i="59"/>
  <c r="IW58" i="59"/>
  <c r="BL33" i="59"/>
  <c r="EX10" i="59"/>
  <c r="CA29" i="59"/>
  <c r="AR62" i="59"/>
  <c r="EO19" i="59"/>
  <c r="FO53" i="59"/>
  <c r="JJ18" i="59"/>
  <c r="AU31" i="59"/>
  <c r="CQ7" i="59"/>
  <c r="CH32" i="59"/>
  <c r="FP36" i="59"/>
  <c r="GQ37" i="59"/>
  <c r="DS20" i="59"/>
  <c r="GF58" i="59"/>
  <c r="FE32" i="59"/>
  <c r="EC67" i="59"/>
  <c r="GV37" i="59"/>
  <c r="HN36" i="59"/>
  <c r="BI10" i="59"/>
  <c r="JE6" i="59"/>
  <c r="HW20" i="59"/>
  <c r="DL9" i="59"/>
  <c r="HU66" i="59"/>
  <c r="CB31" i="59"/>
  <c r="X18" i="59"/>
  <c r="KC58" i="59"/>
  <c r="GO11" i="59"/>
  <c r="FE34" i="59"/>
  <c r="JV22" i="59"/>
  <c r="AN22" i="59"/>
  <c r="GM15" i="59"/>
  <c r="DL18" i="59"/>
  <c r="GI7" i="59"/>
  <c r="CL12" i="59"/>
  <c r="FA14" i="59"/>
  <c r="AW35" i="59"/>
  <c r="JE27" i="59"/>
  <c r="JD34" i="59"/>
  <c r="DL11" i="59"/>
  <c r="DK10" i="59"/>
  <c r="GG20" i="59"/>
  <c r="CC16" i="59"/>
  <c r="HJ34" i="59"/>
  <c r="DT49" i="59"/>
  <c r="KB6" i="59"/>
  <c r="ED14" i="59"/>
  <c r="JO12" i="59"/>
  <c r="JI13" i="59"/>
  <c r="FA35" i="59"/>
  <c r="GK65" i="59"/>
  <c r="GP62" i="59"/>
  <c r="GS26" i="59"/>
  <c r="GI15" i="59"/>
  <c r="EE63" i="59"/>
  <c r="CR63" i="59"/>
  <c r="AY18" i="59"/>
  <c r="EU18" i="59"/>
  <c r="AC25" i="59"/>
  <c r="E30" i="59"/>
  <c r="DP24" i="59"/>
  <c r="HD13" i="59"/>
  <c r="DL26" i="59"/>
  <c r="FJ19" i="59"/>
  <c r="HH23" i="59"/>
  <c r="EO62" i="59"/>
  <c r="CK36" i="59"/>
  <c r="AG35" i="59"/>
  <c r="FJ53" i="59"/>
  <c r="CF36" i="59"/>
  <c r="DX51" i="59"/>
  <c r="FQ37" i="59"/>
  <c r="AG31" i="59"/>
  <c r="AW25" i="59"/>
  <c r="CH33" i="59"/>
  <c r="GI58" i="59"/>
  <c r="JQ18" i="59"/>
  <c r="BF33" i="59"/>
  <c r="K25" i="59"/>
  <c r="FI66" i="59"/>
  <c r="FA68" i="59"/>
  <c r="HW34" i="59"/>
  <c r="AR35" i="59"/>
  <c r="EI32" i="59"/>
  <c r="JA64" i="59"/>
  <c r="DP15" i="59"/>
  <c r="DS51" i="59"/>
  <c r="BN27" i="59"/>
  <c r="E65" i="59"/>
  <c r="IM26" i="59"/>
  <c r="HV15" i="59"/>
  <c r="AQ21" i="59"/>
  <c r="JX32" i="59"/>
  <c r="M26" i="59"/>
  <c r="HV18" i="59"/>
  <c r="FA25" i="59"/>
  <c r="AF27" i="59"/>
  <c r="DQ49" i="59"/>
  <c r="DO13" i="59"/>
  <c r="ES28" i="59"/>
  <c r="FM36" i="59"/>
  <c r="BT25" i="59"/>
  <c r="IN6" i="59"/>
  <c r="KA58" i="59"/>
  <c r="JL31" i="59"/>
  <c r="HY28" i="59"/>
  <c r="AB35" i="59"/>
  <c r="GO31" i="59"/>
  <c r="DR63" i="59"/>
  <c r="DR55" i="59"/>
  <c r="FD35" i="59"/>
  <c r="CR28" i="59"/>
  <c r="CJ28" i="59"/>
  <c r="IS24" i="59"/>
  <c r="AW21" i="59"/>
  <c r="IN31" i="59"/>
  <c r="T31" i="59"/>
  <c r="EH34" i="59"/>
  <c r="EC26" i="59"/>
  <c r="EO10" i="59"/>
  <c r="JX15" i="59"/>
  <c r="IW20" i="59"/>
  <c r="JW23" i="59"/>
  <c r="EH20" i="59"/>
  <c r="HU17" i="59"/>
  <c r="CB68" i="59"/>
  <c r="R58" i="59"/>
  <c r="JN22" i="59"/>
  <c r="FH33" i="59"/>
  <c r="DD30" i="59"/>
  <c r="DT58" i="59"/>
  <c r="F46" i="59"/>
  <c r="GO49" i="59"/>
  <c r="AP62" i="59"/>
  <c r="V66" i="59"/>
  <c r="IM68" i="59"/>
  <c r="EA12" i="59"/>
  <c r="EJ58" i="59"/>
  <c r="HW7" i="59"/>
  <c r="DU10" i="59"/>
  <c r="BO17" i="59"/>
  <c r="AJ20" i="59"/>
  <c r="EM10" i="59"/>
  <c r="N43" i="59"/>
  <c r="JG36" i="59"/>
  <c r="FC26" i="59"/>
  <c r="GR6" i="59"/>
  <c r="GK9" i="59"/>
  <c r="BB24" i="59"/>
  <c r="FU24" i="59"/>
  <c r="AS22" i="59"/>
  <c r="IM33" i="59"/>
  <c r="S37" i="59"/>
  <c r="EZ65" i="59"/>
  <c r="J35" i="59"/>
  <c r="CV14" i="59"/>
  <c r="FZ11" i="59"/>
  <c r="IR36" i="59"/>
  <c r="DL33" i="59"/>
  <c r="DT52" i="59"/>
  <c r="JQ12" i="59"/>
  <c r="II34" i="59"/>
  <c r="JJ59" i="59"/>
  <c r="FR11" i="59"/>
  <c r="I36" i="59"/>
  <c r="FP28" i="59"/>
  <c r="CU63" i="59"/>
  <c r="EX34" i="59"/>
  <c r="DQ67" i="59"/>
  <c r="BX27" i="59"/>
  <c r="H10" i="59"/>
  <c r="IA9" i="59"/>
  <c r="FQ65" i="59"/>
  <c r="JC10" i="59"/>
  <c r="HZ10" i="59"/>
  <c r="FT28" i="59"/>
  <c r="G33" i="59"/>
  <c r="IE63" i="59"/>
  <c r="CG20" i="59"/>
  <c r="K45" i="59"/>
  <c r="JM34" i="59"/>
  <c r="IC65" i="59"/>
  <c r="DE68" i="59"/>
  <c r="AE27" i="59"/>
  <c r="BV33" i="59"/>
  <c r="JV32" i="59"/>
  <c r="BQ17" i="59"/>
  <c r="CG13" i="59"/>
  <c r="FM19" i="59"/>
  <c r="CF33" i="59"/>
  <c r="GY27" i="59"/>
  <c r="ED25" i="59"/>
  <c r="GX10" i="59"/>
  <c r="AJ26" i="59"/>
  <c r="AA27" i="59"/>
  <c r="EP67" i="59"/>
  <c r="FO6" i="59"/>
  <c r="ID33" i="59"/>
  <c r="FW14" i="59"/>
  <c r="GZ66" i="59"/>
  <c r="I34" i="59"/>
  <c r="KA65" i="59"/>
  <c r="CL25" i="59"/>
  <c r="CP67" i="59"/>
  <c r="I26" i="59"/>
  <c r="O63" i="59"/>
  <c r="ER32" i="59"/>
  <c r="JM10" i="59"/>
  <c r="JU17" i="59"/>
  <c r="M31" i="59"/>
  <c r="BD22" i="59"/>
  <c r="IV65" i="59"/>
  <c r="CM64" i="59"/>
  <c r="EC20" i="59"/>
  <c r="GG37" i="59"/>
  <c r="EM19" i="59"/>
  <c r="JD10" i="59"/>
  <c r="FV51" i="59"/>
  <c r="IS63" i="59"/>
  <c r="CS35" i="59"/>
  <c r="BS26" i="59"/>
  <c r="FO32" i="59"/>
  <c r="IU66" i="59"/>
  <c r="IG22" i="59"/>
  <c r="GB65" i="59"/>
  <c r="ED35" i="59"/>
  <c r="DF17" i="59"/>
  <c r="FP10" i="59"/>
  <c r="IX17" i="59"/>
  <c r="U13" i="59"/>
  <c r="GA28" i="59"/>
  <c r="AF66" i="59"/>
  <c r="L33" i="59"/>
  <c r="IZ67" i="59"/>
  <c r="FO19" i="59"/>
  <c r="EQ23" i="59"/>
  <c r="IY23" i="59"/>
  <c r="HT29" i="59"/>
  <c r="EK19" i="59"/>
  <c r="DP14" i="59"/>
  <c r="GS10" i="59"/>
  <c r="JA33" i="59"/>
  <c r="FS55" i="59"/>
  <c r="DO21" i="59"/>
  <c r="H24" i="59"/>
  <c r="EE26" i="59"/>
  <c r="DG32" i="59"/>
  <c r="GC49" i="59"/>
  <c r="IU12" i="59"/>
  <c r="CT34" i="59"/>
  <c r="Q23" i="59"/>
  <c r="DT65" i="59"/>
  <c r="BF23" i="59"/>
  <c r="ED52" i="59"/>
  <c r="JG37" i="59"/>
  <c r="HC35" i="59"/>
  <c r="BI12" i="59"/>
  <c r="O6" i="59"/>
  <c r="FD32" i="59"/>
  <c r="JU13" i="59"/>
  <c r="AO24" i="59"/>
  <c r="HG11" i="59"/>
  <c r="FM49" i="59"/>
  <c r="GF17" i="59"/>
  <c r="M25" i="59"/>
  <c r="DX17" i="59"/>
  <c r="HW12" i="59"/>
  <c r="GW20" i="59"/>
  <c r="DR66" i="59"/>
  <c r="CX16" i="59"/>
  <c r="DK62" i="59"/>
  <c r="IK21" i="59"/>
  <c r="JP24" i="59"/>
  <c r="FR16" i="59"/>
  <c r="GZ25" i="59"/>
  <c r="HN15" i="59"/>
  <c r="IT11" i="59"/>
  <c r="AN65" i="59"/>
  <c r="AQ11" i="59"/>
  <c r="HB26" i="59"/>
  <c r="AD36" i="59"/>
  <c r="AI37" i="59"/>
  <c r="HQ58" i="59"/>
  <c r="EU37" i="59"/>
  <c r="CH15" i="59"/>
  <c r="DC28" i="59"/>
  <c r="EV24" i="59"/>
  <c r="GI49" i="59"/>
  <c r="BJ35" i="59"/>
  <c r="JE10" i="59"/>
  <c r="HD18" i="59"/>
  <c r="CF16" i="59"/>
  <c r="O32" i="59"/>
  <c r="CP33" i="59"/>
  <c r="K32" i="59"/>
  <c r="JO19" i="59"/>
  <c r="GG28" i="59"/>
  <c r="HH34" i="59"/>
  <c r="AQ14" i="59"/>
  <c r="AI64" i="59"/>
  <c r="HV64" i="59"/>
  <c r="IG14" i="59"/>
  <c r="EU20" i="59"/>
  <c r="FW34" i="59"/>
  <c r="DO9" i="59"/>
  <c r="HD17" i="59"/>
  <c r="HM7" i="59"/>
  <c r="EI9" i="59"/>
  <c r="AG25" i="59"/>
  <c r="GO65" i="59"/>
  <c r="IA27" i="59"/>
  <c r="EB29" i="59"/>
  <c r="EC22" i="59"/>
  <c r="FF12" i="59"/>
  <c r="CQ24" i="59"/>
  <c r="L9" i="59"/>
  <c r="AI23" i="59"/>
  <c r="DN67" i="59"/>
  <c r="BN37" i="59"/>
  <c r="CD59" i="59"/>
  <c r="AZ15" i="59"/>
  <c r="F16" i="59"/>
  <c r="EB49" i="59"/>
  <c r="HQ30" i="59"/>
  <c r="FL19" i="59"/>
  <c r="AY37" i="59"/>
  <c r="BD30" i="59"/>
  <c r="CK15" i="59"/>
  <c r="FO51" i="59"/>
  <c r="JV21" i="59"/>
  <c r="CQ26" i="59"/>
  <c r="KC6" i="59"/>
  <c r="GE20" i="59"/>
  <c r="M19" i="59"/>
  <c r="FI26" i="59"/>
  <c r="HF34" i="59"/>
  <c r="CR19" i="59"/>
  <c r="E32" i="59"/>
  <c r="ET65" i="59"/>
  <c r="R10" i="59"/>
  <c r="FT31" i="59"/>
  <c r="CU28" i="59"/>
  <c r="GO64" i="59"/>
  <c r="CT62" i="59"/>
  <c r="CA26" i="59"/>
  <c r="CX67" i="59"/>
  <c r="GL54" i="59"/>
  <c r="IT58" i="59"/>
  <c r="DU33" i="59"/>
  <c r="HH65" i="59"/>
  <c r="HG16" i="59"/>
  <c r="K9" i="59"/>
  <c r="P25" i="59"/>
  <c r="JI30" i="59"/>
  <c r="AH9" i="59"/>
  <c r="GV10" i="59"/>
  <c r="AX32" i="59"/>
  <c r="HE16" i="59"/>
  <c r="JI67" i="59"/>
  <c r="JS14" i="59"/>
  <c r="AB58" i="59"/>
  <c r="HM25" i="59"/>
  <c r="AC9" i="59"/>
  <c r="DL15" i="59"/>
  <c r="U10" i="59"/>
  <c r="DC37" i="59"/>
  <c r="GE22" i="59"/>
  <c r="JA9" i="59"/>
  <c r="DZ54" i="59"/>
  <c r="IC31" i="59"/>
  <c r="DV50" i="59"/>
  <c r="GC53" i="59"/>
  <c r="AL18" i="59"/>
  <c r="DE17" i="59"/>
  <c r="HL23" i="59"/>
  <c r="GF27" i="59"/>
  <c r="DN12" i="59"/>
  <c r="IB11" i="59"/>
  <c r="GZ63" i="59"/>
  <c r="CG32" i="59"/>
  <c r="EP28" i="59"/>
  <c r="DU55" i="59"/>
  <c r="BU65" i="59"/>
  <c r="CP26" i="59"/>
  <c r="CJ31" i="59"/>
  <c r="GB37" i="59"/>
  <c r="EL68" i="59"/>
  <c r="IV62" i="59"/>
  <c r="HK16" i="59"/>
  <c r="CE16" i="59"/>
  <c r="BT66" i="59"/>
  <c r="EG62" i="59"/>
  <c r="IO36" i="59"/>
  <c r="AA31" i="59"/>
  <c r="IB21" i="59"/>
  <c r="CI36" i="59"/>
  <c r="GO67" i="59"/>
  <c r="AL15" i="59"/>
  <c r="EU7" i="59"/>
  <c r="J68" i="59"/>
  <c r="GF52" i="59"/>
  <c r="GO17" i="59"/>
  <c r="HK20" i="59"/>
  <c r="HC20" i="59"/>
  <c r="CY11" i="59"/>
  <c r="JR33" i="59"/>
  <c r="CQ17" i="59"/>
  <c r="JL14" i="59"/>
  <c r="DT31" i="59"/>
  <c r="DG7" i="59"/>
  <c r="AR12" i="59"/>
  <c r="AW37" i="59"/>
  <c r="BT35" i="59"/>
  <c r="IX10" i="59"/>
  <c r="JL18" i="59"/>
  <c r="IK26" i="59"/>
  <c r="DC27" i="59"/>
  <c r="CA24" i="59"/>
  <c r="JF26" i="59"/>
  <c r="IF14" i="59"/>
  <c r="FH27" i="59"/>
  <c r="HU10" i="59"/>
  <c r="HT6" i="59"/>
  <c r="FW10" i="59"/>
  <c r="EJ16" i="59"/>
  <c r="FF36" i="59"/>
  <c r="P21" i="59"/>
  <c r="BL27" i="59"/>
  <c r="GZ23" i="59"/>
  <c r="DZ50" i="59"/>
  <c r="BC23" i="59"/>
  <c r="IA19" i="59"/>
  <c r="EK11" i="59"/>
  <c r="FK24" i="59"/>
  <c r="BA13" i="59"/>
  <c r="BS24" i="59"/>
  <c r="FI55" i="59"/>
  <c r="IC16" i="59"/>
  <c r="GQ11" i="59"/>
  <c r="AC22" i="59"/>
  <c r="BU23" i="59"/>
  <c r="HO13" i="59"/>
  <c r="R63" i="59"/>
  <c r="CO31" i="59"/>
  <c r="CZ10" i="59"/>
  <c r="AE14" i="59"/>
  <c r="DQ19" i="59"/>
  <c r="JP33" i="59"/>
  <c r="IW23" i="59"/>
  <c r="GA13" i="59"/>
  <c r="AP16" i="59"/>
  <c r="IA37" i="59"/>
  <c r="DF22" i="59"/>
  <c r="BQ7" i="59"/>
  <c r="GA53" i="59"/>
  <c r="FF14" i="59"/>
  <c r="CJ35" i="59"/>
  <c r="EX7" i="59"/>
  <c r="IJ16" i="59"/>
  <c r="IJ24" i="59"/>
  <c r="DP33" i="59"/>
  <c r="AJ12" i="59"/>
  <c r="CY28" i="59"/>
  <c r="JR21" i="59"/>
  <c r="CI33" i="59"/>
  <c r="GM26" i="59"/>
  <c r="CA27" i="59"/>
  <c r="GR23" i="59"/>
  <c r="GK34" i="59"/>
  <c r="HK37" i="59"/>
  <c r="EY16" i="59"/>
  <c r="GO16" i="59"/>
  <c r="O27" i="59"/>
  <c r="GU20" i="59"/>
  <c r="DG16" i="59"/>
  <c r="JT23" i="59"/>
  <c r="BD27" i="59"/>
  <c r="GS55" i="59"/>
  <c r="DZ13" i="59"/>
  <c r="HB37" i="59"/>
  <c r="IS23" i="59"/>
  <c r="BZ17" i="59"/>
  <c r="KB68" i="59"/>
  <c r="GG31" i="59"/>
  <c r="FM14" i="59"/>
  <c r="E27" i="59"/>
  <c r="FT18" i="59"/>
  <c r="IM12" i="59"/>
  <c r="CY64" i="59"/>
  <c r="JE25" i="59"/>
  <c r="GS15" i="59"/>
  <c r="AU20" i="59"/>
  <c r="CU11" i="59"/>
  <c r="BU29" i="59"/>
  <c r="CR14" i="59"/>
  <c r="DU34" i="59"/>
  <c r="AQ26" i="59"/>
  <c r="IK9" i="59"/>
  <c r="JN28" i="59"/>
  <c r="CK20" i="59"/>
  <c r="EX23" i="59"/>
  <c r="DS6" i="59"/>
  <c r="AQ24" i="59"/>
  <c r="DI28" i="59"/>
  <c r="IZ23" i="59"/>
  <c r="ES18" i="59"/>
  <c r="CC33" i="59"/>
  <c r="BY64" i="59"/>
  <c r="DO15" i="59"/>
  <c r="JB33" i="59"/>
  <c r="FO50" i="59"/>
  <c r="GW13" i="59"/>
  <c r="EY9" i="59"/>
  <c r="IG32" i="59"/>
  <c r="EQ27" i="59"/>
  <c r="AK68" i="59"/>
  <c r="FK29" i="59"/>
  <c r="FL55" i="59"/>
  <c r="GP49" i="59"/>
  <c r="FM54" i="59"/>
  <c r="BL23" i="59"/>
  <c r="AP37" i="59"/>
  <c r="ER16" i="59"/>
  <c r="JV24" i="59"/>
  <c r="FH63" i="59"/>
  <c r="BZ27" i="59"/>
  <c r="IN27" i="59"/>
  <c r="CG10" i="59"/>
  <c r="GF53" i="59"/>
  <c r="BA6" i="59"/>
  <c r="FZ30" i="59"/>
  <c r="AK32" i="59"/>
  <c r="HJ25" i="59"/>
  <c r="EB18" i="59"/>
  <c r="BP15" i="59"/>
  <c r="EN25" i="59"/>
  <c r="GV18" i="59"/>
  <c r="JK25" i="59"/>
  <c r="JA21" i="59"/>
  <c r="GM62" i="59"/>
  <c r="S24" i="59"/>
  <c r="CG35" i="59"/>
  <c r="CX20" i="59"/>
  <c r="ET28" i="59"/>
  <c r="EJ9" i="59"/>
  <c r="EG19" i="59"/>
  <c r="DV12" i="59"/>
  <c r="CD28" i="59"/>
  <c r="JS36" i="59"/>
  <c r="BJ16" i="59"/>
  <c r="JL27" i="59"/>
  <c r="HC36" i="59"/>
  <c r="CU10" i="59"/>
  <c r="FN31" i="59"/>
  <c r="EY11" i="59"/>
  <c r="CH66" i="59"/>
  <c r="FY31" i="59"/>
  <c r="IA34" i="59"/>
  <c r="IO33" i="59"/>
  <c r="EL33" i="59"/>
  <c r="JB30" i="59"/>
  <c r="JJ30" i="59"/>
  <c r="HO7" i="59"/>
  <c r="AA15" i="59"/>
  <c r="AB28" i="59"/>
  <c r="IU7" i="59"/>
  <c r="FL17" i="59"/>
  <c r="CE31" i="59"/>
  <c r="IH13" i="59"/>
  <c r="CA23" i="59"/>
  <c r="E29" i="59"/>
  <c r="KC26" i="59"/>
  <c r="JK20" i="59"/>
  <c r="II24" i="59"/>
  <c r="CX14" i="59"/>
  <c r="IU37" i="59"/>
  <c r="AU15" i="59"/>
  <c r="BV58" i="59"/>
  <c r="HZ9" i="59"/>
  <c r="FG26" i="59"/>
  <c r="KA10" i="59"/>
  <c r="EY7" i="59"/>
  <c r="IZ25" i="59"/>
  <c r="AM9" i="59"/>
  <c r="DL66" i="59"/>
  <c r="FY54" i="59"/>
  <c r="AK20" i="59"/>
  <c r="IX32" i="59"/>
  <c r="HR15" i="59"/>
  <c r="HY7" i="59"/>
  <c r="BF6" i="59"/>
  <c r="F29" i="59"/>
  <c r="EU9" i="59"/>
  <c r="DN21" i="59"/>
  <c r="GM17" i="59"/>
  <c r="BC34" i="59"/>
  <c r="CU37" i="59"/>
  <c r="CP23" i="59"/>
  <c r="Q21" i="59"/>
  <c r="BX25" i="59"/>
  <c r="DU7" i="59"/>
  <c r="FI24" i="59"/>
  <c r="FH23" i="59"/>
  <c r="HO15" i="59"/>
  <c r="GX29" i="59"/>
  <c r="DK11" i="59"/>
  <c r="GY19" i="59"/>
  <c r="GW64" i="59"/>
  <c r="AW33" i="59"/>
  <c r="EQ37" i="59"/>
  <c r="DL21" i="59"/>
  <c r="Y18" i="59"/>
  <c r="CX7" i="59"/>
  <c r="DA14" i="59"/>
  <c r="Q67" i="59"/>
  <c r="EH29" i="59"/>
  <c r="CX17" i="59"/>
  <c r="DF28" i="59"/>
  <c r="CA15" i="59"/>
  <c r="CE7" i="59"/>
  <c r="F63" i="59"/>
  <c r="BM17" i="59"/>
  <c r="BN14" i="59"/>
  <c r="ET32" i="59"/>
  <c r="II15" i="59"/>
  <c r="AB11" i="59"/>
  <c r="CV23" i="59"/>
  <c r="JG29" i="59"/>
  <c r="GP23" i="59"/>
  <c r="GN9" i="59"/>
  <c r="JF13" i="59"/>
  <c r="FZ27" i="59"/>
  <c r="HG14" i="59"/>
  <c r="BO9" i="59"/>
  <c r="KB13" i="59"/>
  <c r="EJ15" i="59"/>
  <c r="S30" i="59"/>
  <c r="AY7" i="59"/>
  <c r="N31" i="59"/>
  <c r="GM50" i="59"/>
  <c r="BB21" i="59"/>
  <c r="DO63" i="59"/>
  <c r="HN13" i="59"/>
  <c r="DY25" i="59"/>
  <c r="GD52" i="59"/>
  <c r="O58" i="59"/>
  <c r="HR63" i="59"/>
  <c r="FY12" i="59"/>
  <c r="DC11" i="59"/>
  <c r="AI21" i="59"/>
  <c r="HQ10" i="59"/>
  <c r="GI55" i="59"/>
  <c r="IF13" i="59"/>
  <c r="AE21" i="59"/>
  <c r="KC12" i="59"/>
  <c r="AZ11" i="59"/>
  <c r="EL34" i="59"/>
  <c r="HT9" i="59"/>
  <c r="HO67" i="59"/>
  <c r="GE55" i="59"/>
  <c r="CW6" i="59"/>
  <c r="DC24" i="59"/>
  <c r="BO59" i="59"/>
  <c r="DY35" i="59"/>
  <c r="GK23" i="59"/>
  <c r="GO13" i="59"/>
  <c r="GZ32" i="59"/>
  <c r="FO33" i="59"/>
  <c r="IO37" i="59"/>
  <c r="JR62" i="59"/>
  <c r="F62" i="59"/>
  <c r="DE6" i="59"/>
  <c r="IJ29" i="59"/>
  <c r="DU23" i="59"/>
  <c r="BC7" i="59"/>
  <c r="FQ12" i="59"/>
  <c r="JD7" i="59"/>
  <c r="GI12" i="59"/>
  <c r="FG28" i="59"/>
  <c r="AE30" i="59"/>
  <c r="AN58" i="59"/>
  <c r="HD24" i="59"/>
  <c r="HL31" i="59"/>
  <c r="U18" i="59"/>
  <c r="BA22" i="59"/>
  <c r="CR25" i="59"/>
  <c r="BY24" i="59"/>
  <c r="HJ29" i="59"/>
  <c r="BZ6" i="59"/>
  <c r="AO14" i="59"/>
  <c r="GC22" i="59"/>
  <c r="AT7" i="59"/>
  <c r="DL20" i="59"/>
  <c r="BI15" i="59"/>
  <c r="CV67" i="59"/>
  <c r="AW32" i="59"/>
  <c r="R7" i="59"/>
  <c r="EY20" i="59"/>
  <c r="EK16" i="59"/>
  <c r="FW55" i="59"/>
  <c r="GL21" i="59"/>
  <c r="IG33" i="59"/>
  <c r="EZ58" i="59"/>
  <c r="BW21" i="59"/>
  <c r="AU37" i="59"/>
  <c r="BW11" i="59"/>
  <c r="BE29" i="59"/>
  <c r="HY32" i="59"/>
  <c r="HG15" i="59"/>
  <c r="FZ9" i="59"/>
  <c r="GX16" i="59"/>
  <c r="FE12" i="59"/>
  <c r="FO54" i="59"/>
  <c r="BB11" i="59"/>
  <c r="CR12" i="59"/>
  <c r="EC68" i="59"/>
  <c r="CI19" i="59"/>
  <c r="GI18" i="59"/>
  <c r="GB32" i="59"/>
  <c r="CV18" i="59"/>
  <c r="IF37" i="59"/>
  <c r="FN23" i="59"/>
  <c r="BX18" i="59"/>
  <c r="GG26" i="59"/>
  <c r="AR29" i="59"/>
  <c r="IM18" i="59"/>
  <c r="I18" i="59"/>
  <c r="HT27" i="59"/>
  <c r="DO17" i="59"/>
  <c r="GX9" i="59"/>
  <c r="AE24" i="59"/>
  <c r="BK6" i="59"/>
  <c r="IB17" i="59"/>
  <c r="M13" i="59"/>
  <c r="GD23" i="59"/>
  <c r="ER15" i="59"/>
  <c r="F66" i="59"/>
  <c r="BK29" i="59"/>
  <c r="GM14" i="59"/>
  <c r="EI34" i="59"/>
  <c r="GH24" i="59"/>
  <c r="BO36" i="59"/>
  <c r="FM9" i="59"/>
  <c r="GA18" i="59"/>
  <c r="L12" i="59"/>
  <c r="FR15" i="59"/>
  <c r="IV20" i="59"/>
  <c r="EI14" i="59"/>
  <c r="EA15" i="59"/>
  <c r="BZ12" i="59"/>
  <c r="CC30" i="59"/>
  <c r="GY22" i="59"/>
  <c r="FR53" i="59"/>
  <c r="CA21" i="59"/>
  <c r="BZ22" i="59"/>
  <c r="GO9" i="59"/>
  <c r="GD16" i="59"/>
  <c r="AF13" i="59"/>
  <c r="JM11" i="59"/>
  <c r="CL20" i="59"/>
  <c r="CW30" i="59"/>
  <c r="FN19" i="59"/>
  <c r="GX58" i="59"/>
  <c r="EW18" i="59"/>
  <c r="ER10" i="59"/>
  <c r="GS65" i="59"/>
  <c r="L25" i="59"/>
  <c r="IH9" i="59"/>
  <c r="HH10" i="59"/>
  <c r="DZ22" i="59"/>
  <c r="DD26" i="59"/>
  <c r="GP19" i="59"/>
  <c r="EZ9" i="59"/>
  <c r="EA53" i="59"/>
  <c r="IF22" i="59"/>
  <c r="HM10" i="59"/>
  <c r="IR27" i="59"/>
  <c r="AF34" i="59"/>
  <c r="FT37" i="59"/>
  <c r="IF36" i="59"/>
  <c r="HF18" i="59"/>
  <c r="HC23" i="59"/>
  <c r="BX17" i="59"/>
  <c r="CW16" i="59"/>
  <c r="IP12" i="59"/>
  <c r="GE11" i="59"/>
  <c r="CR62" i="59"/>
  <c r="AS14" i="59"/>
  <c r="GE14" i="59"/>
  <c r="AL28" i="59"/>
  <c r="IE29" i="59"/>
  <c r="IF24" i="59"/>
  <c r="FJ63" i="59"/>
  <c r="DI32" i="59"/>
  <c r="JJ29" i="59"/>
  <c r="IJ35" i="59"/>
  <c r="JO21" i="59"/>
  <c r="IT33" i="59"/>
  <c r="BD7" i="59"/>
  <c r="BS14" i="59"/>
  <c r="AA25" i="59"/>
  <c r="H15" i="59"/>
  <c r="ED12" i="59"/>
  <c r="CX19" i="59"/>
  <c r="T23" i="59"/>
  <c r="JD22" i="59"/>
  <c r="EP9" i="59"/>
  <c r="DC9" i="59"/>
  <c r="JP12" i="59"/>
  <c r="HF23" i="59"/>
  <c r="R29" i="59"/>
  <c r="EC24" i="59"/>
  <c r="CM35" i="59"/>
  <c r="HS9" i="59"/>
  <c r="IF9" i="59"/>
  <c r="IN35" i="59"/>
  <c r="HK25" i="59"/>
  <c r="JP9" i="59"/>
  <c r="DG9" i="59"/>
  <c r="BW14" i="59"/>
  <c r="BA19" i="59"/>
  <c r="AH21" i="59"/>
  <c r="CQ6" i="59"/>
  <c r="L20" i="59"/>
  <c r="DQ11" i="59"/>
  <c r="ET17" i="59"/>
  <c r="GS14" i="59"/>
  <c r="FL25" i="59"/>
  <c r="BD14" i="59"/>
  <c r="GB12" i="59"/>
  <c r="FU22" i="59"/>
  <c r="EV35" i="59"/>
  <c r="JI34" i="59"/>
  <c r="BO15" i="59"/>
  <c r="AX21" i="59"/>
  <c r="AX65" i="59"/>
  <c r="CM13" i="59"/>
  <c r="J36" i="59"/>
  <c r="CZ7" i="59"/>
  <c r="DK64" i="59"/>
  <c r="DF18" i="59"/>
  <c r="EY37" i="59"/>
  <c r="HV11" i="59"/>
  <c r="DL30" i="59"/>
  <c r="CM7" i="59"/>
  <c r="BT24" i="59"/>
  <c r="EV22" i="59"/>
  <c r="JC18" i="59"/>
  <c r="FE11" i="59"/>
  <c r="CW23" i="59"/>
  <c r="M37" i="59"/>
  <c r="ED11" i="59"/>
  <c r="GR49" i="59"/>
  <c r="JN24" i="59"/>
  <c r="JO9" i="59"/>
  <c r="DI20" i="59"/>
  <c r="HX9" i="59"/>
  <c r="EB14" i="59"/>
  <c r="ER17" i="59"/>
  <c r="DV55" i="59"/>
  <c r="AZ33" i="59"/>
  <c r="FO11" i="59"/>
  <c r="FC14" i="59"/>
  <c r="EK10" i="59"/>
  <c r="GN34" i="59"/>
  <c r="GM6" i="59"/>
  <c r="GD28" i="59"/>
  <c r="EM34" i="59"/>
  <c r="FP34" i="59"/>
  <c r="DX65" i="59"/>
  <c r="HT18" i="59"/>
  <c r="DR31" i="59"/>
  <c r="HX36" i="59"/>
  <c r="AF23" i="59"/>
  <c r="GI16" i="59"/>
  <c r="FL13" i="59"/>
  <c r="DQ36" i="59"/>
  <c r="BV17" i="59"/>
  <c r="IA11" i="59"/>
  <c r="JC6" i="59"/>
  <c r="N7" i="59"/>
  <c r="HE62" i="59"/>
  <c r="ER18" i="59"/>
  <c r="HT17" i="59"/>
  <c r="IW37" i="59"/>
  <c r="EK14" i="59"/>
  <c r="HK6" i="59"/>
  <c r="EA33" i="59"/>
  <c r="BV30" i="59"/>
  <c r="CE12" i="59"/>
  <c r="EM7" i="59"/>
  <c r="DU36" i="59"/>
  <c r="GQ49" i="59"/>
  <c r="BD26" i="59"/>
  <c r="ES27" i="59"/>
  <c r="CV13" i="59"/>
  <c r="HU64" i="59"/>
  <c r="DK23" i="59"/>
  <c r="FU63" i="59"/>
  <c r="IK58" i="59"/>
  <c r="ER12" i="59"/>
  <c r="FO18" i="59"/>
  <c r="KC9" i="59"/>
  <c r="HH29" i="59"/>
  <c r="DL10" i="59"/>
  <c r="HH30" i="59"/>
  <c r="E63" i="59"/>
  <c r="AR32" i="59"/>
  <c r="CJ30" i="59"/>
  <c r="HX11" i="59"/>
  <c r="AU30" i="59"/>
  <c r="HD16" i="59"/>
  <c r="DP23" i="59"/>
  <c r="DQ26" i="59"/>
  <c r="AA35" i="59"/>
  <c r="GZ20" i="59"/>
  <c r="H22" i="59"/>
  <c r="JO35" i="59"/>
  <c r="FA11" i="59"/>
  <c r="HV29" i="59"/>
  <c r="EG14" i="59"/>
  <c r="FK54" i="59"/>
  <c r="FZ53" i="59"/>
  <c r="EZ22" i="59"/>
  <c r="JF35" i="59"/>
  <c r="CA19" i="59"/>
  <c r="DP32" i="59"/>
  <c r="FT25" i="59"/>
  <c r="CB28" i="59"/>
  <c r="IX63" i="59"/>
  <c r="BM23" i="59"/>
  <c r="HT15" i="59"/>
  <c r="IO18" i="59"/>
  <c r="S28" i="59"/>
  <c r="JP27" i="59"/>
  <c r="FH19" i="59"/>
  <c r="Q17" i="59"/>
  <c r="DU32" i="59"/>
  <c r="DE31" i="59"/>
  <c r="DM67" i="59"/>
  <c r="T24" i="59"/>
  <c r="IK22" i="59"/>
  <c r="BE24" i="59"/>
  <c r="ID25" i="59"/>
  <c r="G7" i="59"/>
  <c r="BY58" i="59"/>
  <c r="CH24" i="59"/>
  <c r="IA22" i="59"/>
  <c r="DP21" i="59"/>
  <c r="ES24" i="59"/>
  <c r="CA31" i="59"/>
  <c r="GP12" i="59"/>
  <c r="AP28" i="59"/>
  <c r="DL36" i="59"/>
  <c r="GJ22" i="59"/>
  <c r="JC25" i="59"/>
  <c r="GO15" i="59"/>
  <c r="DV52" i="59"/>
  <c r="V58" i="59"/>
  <c r="JR11" i="59"/>
  <c r="FE29" i="59"/>
  <c r="JP30" i="59"/>
  <c r="BH11" i="59"/>
  <c r="AW11" i="59"/>
  <c r="DW26" i="59"/>
  <c r="ED22" i="59"/>
  <c r="FG12" i="59"/>
  <c r="CH17" i="59"/>
  <c r="FZ50" i="59"/>
  <c r="IO12" i="59"/>
  <c r="DI19" i="59"/>
  <c r="CU22" i="59"/>
  <c r="JD27" i="59"/>
  <c r="BB27" i="59"/>
  <c r="FJ66" i="59"/>
  <c r="GV29" i="59"/>
  <c r="DD27" i="59"/>
  <c r="FU20" i="59"/>
  <c r="CF35" i="59"/>
  <c r="GF9" i="59"/>
  <c r="CX36" i="59"/>
  <c r="H19" i="59"/>
  <c r="AP24" i="59"/>
  <c r="EX35" i="59"/>
  <c r="R30" i="59"/>
  <c r="BD34" i="59"/>
  <c r="AG23" i="59"/>
  <c r="EV25" i="59"/>
  <c r="IB29" i="59"/>
  <c r="EG22" i="59"/>
  <c r="BZ23" i="59"/>
  <c r="BO23" i="59"/>
  <c r="CI23" i="59"/>
  <c r="GX11" i="59"/>
  <c r="BG34" i="59"/>
  <c r="HG10" i="59"/>
  <c r="IB58" i="59"/>
  <c r="FK52" i="59"/>
  <c r="AL11" i="59"/>
  <c r="GR33" i="59"/>
  <c r="IR11" i="59"/>
  <c r="DI14" i="59"/>
  <c r="EU32" i="59"/>
  <c r="V10" i="59"/>
  <c r="AK37" i="59"/>
  <c r="CQ37" i="59"/>
  <c r="CJ23" i="59"/>
  <c r="GL29" i="59"/>
  <c r="HG20" i="59"/>
  <c r="CJ27" i="59"/>
  <c r="JT7" i="59"/>
  <c r="M20" i="59"/>
  <c r="ED23" i="59"/>
  <c r="FG31" i="59"/>
  <c r="IJ37" i="59"/>
  <c r="CP21" i="59"/>
  <c r="FN32" i="59"/>
  <c r="BE7" i="59"/>
  <c r="GJ68" i="59"/>
  <c r="IM65" i="59"/>
  <c r="BN67" i="59"/>
  <c r="GK51" i="59"/>
  <c r="FO63" i="59"/>
  <c r="FS31" i="59"/>
  <c r="FY63" i="59"/>
  <c r="GG35" i="59"/>
  <c r="FD18" i="59"/>
  <c r="BC10" i="59"/>
  <c r="EQ6" i="59"/>
  <c r="GJ59" i="59"/>
  <c r="FW68" i="59"/>
  <c r="HD37" i="59"/>
  <c r="EI66" i="59"/>
  <c r="BN9" i="59"/>
  <c r="FQ15" i="59"/>
  <c r="IR35" i="59"/>
  <c r="K35" i="59"/>
  <c r="JY34" i="59"/>
  <c r="CW34" i="59"/>
  <c r="CV9" i="59"/>
  <c r="HX63" i="59"/>
  <c r="FC62" i="59"/>
  <c r="FE36" i="59"/>
  <c r="GK14" i="59"/>
  <c r="GX20" i="59"/>
  <c r="JJ37" i="59"/>
  <c r="CX64" i="59"/>
  <c r="HX12" i="59"/>
  <c r="IP24" i="59"/>
  <c r="GF16" i="59"/>
  <c r="I29" i="59"/>
  <c r="CA12" i="59"/>
  <c r="AF14" i="59"/>
  <c r="GA12" i="59"/>
  <c r="L13" i="59"/>
  <c r="FC49" i="59"/>
  <c r="T6" i="59"/>
  <c r="EQ67" i="59"/>
  <c r="BO13" i="59"/>
  <c r="AB20" i="59"/>
  <c r="CR59" i="59"/>
  <c r="BY16" i="59"/>
  <c r="CZ34" i="59"/>
  <c r="BD25" i="59"/>
  <c r="AC14" i="59"/>
  <c r="EK65" i="59"/>
  <c r="AJ24" i="59"/>
  <c r="BG11" i="59"/>
  <c r="JF9" i="59"/>
  <c r="AZ25" i="59"/>
  <c r="BF25" i="59"/>
  <c r="IU35" i="59"/>
  <c r="JW15" i="59"/>
  <c r="JM20" i="59"/>
  <c r="GL6" i="59"/>
  <c r="GH22" i="59"/>
  <c r="GC30" i="59"/>
  <c r="ED49" i="59"/>
  <c r="CT13" i="59"/>
  <c r="CZ23" i="59"/>
  <c r="HE19" i="59"/>
  <c r="KC20" i="59"/>
  <c r="GH19" i="59"/>
  <c r="CV31" i="59"/>
  <c r="IK27" i="59"/>
  <c r="EY13" i="59"/>
  <c r="EK24" i="59"/>
  <c r="BL24" i="59"/>
  <c r="DG12" i="59"/>
  <c r="CW24" i="59"/>
  <c r="DI37" i="59"/>
  <c r="HE25" i="59"/>
  <c r="GN21" i="59"/>
  <c r="IZ29" i="59"/>
  <c r="DA18" i="59"/>
  <c r="GZ15" i="59"/>
  <c r="AT6" i="59"/>
  <c r="AR6" i="59"/>
  <c r="JK24" i="59"/>
  <c r="BH15" i="59"/>
  <c r="IC20" i="59"/>
  <c r="BP18" i="59"/>
  <c r="JJ9" i="59"/>
  <c r="BB58" i="59"/>
  <c r="IO20" i="59"/>
  <c r="M59" i="59"/>
  <c r="E18" i="59"/>
  <c r="GE37" i="59"/>
  <c r="CD19" i="59"/>
  <c r="GE9" i="59"/>
  <c r="CK17" i="59"/>
  <c r="FP31" i="59"/>
  <c r="CO6" i="59"/>
  <c r="CE28" i="59"/>
  <c r="FU21" i="59"/>
  <c r="CL23" i="59"/>
  <c r="FJ35" i="59"/>
  <c r="FT35" i="59"/>
  <c r="CH21" i="59"/>
  <c r="HT31" i="59"/>
  <c r="GJ54" i="59"/>
  <c r="DA27" i="59"/>
  <c r="EQ59" i="59"/>
  <c r="AF67" i="59"/>
  <c r="JD6" i="59"/>
  <c r="EA52" i="59"/>
  <c r="FL36" i="59"/>
  <c r="AA11" i="59"/>
  <c r="KA37" i="59"/>
  <c r="JQ7" i="59"/>
  <c r="L16" i="59"/>
  <c r="FO62" i="59"/>
  <c r="BE63" i="59"/>
  <c r="CC27" i="59"/>
  <c r="KA21" i="59"/>
  <c r="DM23" i="59"/>
  <c r="DB58" i="59"/>
  <c r="CE33" i="59"/>
  <c r="FA20" i="59"/>
  <c r="HU25" i="59"/>
  <c r="DT6" i="59"/>
  <c r="EC16" i="59"/>
  <c r="DA15" i="59"/>
  <c r="AN11" i="59"/>
  <c r="G11" i="59"/>
  <c r="FE26" i="59"/>
  <c r="JP6" i="59"/>
  <c r="ER24" i="59"/>
  <c r="DC30" i="59"/>
  <c r="CT35" i="59"/>
  <c r="KA7" i="59"/>
  <c r="AS66" i="59"/>
  <c r="JK59" i="59"/>
  <c r="EZ18" i="59"/>
  <c r="DD16" i="59"/>
  <c r="IJ21" i="59"/>
  <c r="AB59" i="59"/>
  <c r="GV65" i="59"/>
  <c r="AU29" i="59"/>
  <c r="EP7" i="59"/>
  <c r="DA67" i="59"/>
  <c r="EL66" i="59"/>
  <c r="BU14" i="59"/>
  <c r="DR12" i="59"/>
  <c r="EC31" i="59"/>
  <c r="AZ31" i="59"/>
  <c r="FF34" i="59"/>
  <c r="IP11" i="59"/>
  <c r="IX21" i="59"/>
  <c r="P46" i="59"/>
  <c r="CG68" i="59"/>
  <c r="HI7" i="59"/>
  <c r="HT12" i="59"/>
  <c r="O36" i="59"/>
  <c r="DI18" i="59"/>
  <c r="HI24" i="59"/>
  <c r="GN24" i="59"/>
  <c r="GF28" i="59"/>
  <c r="IO35" i="59"/>
  <c r="BI30" i="59"/>
  <c r="CC37" i="59"/>
  <c r="JY24" i="59"/>
  <c r="IJ23" i="59"/>
  <c r="DK16" i="59"/>
  <c r="AM34" i="59"/>
  <c r="CO37" i="59"/>
  <c r="FG68" i="59"/>
  <c r="F18" i="59"/>
  <c r="HF28" i="59"/>
  <c r="AZ32" i="59"/>
  <c r="GM13" i="59"/>
  <c r="CK22" i="59"/>
  <c r="CJ36" i="59"/>
  <c r="GG52" i="59"/>
  <c r="BA58" i="59"/>
  <c r="HN22" i="59"/>
  <c r="AR28" i="59"/>
  <c r="CU68" i="59"/>
  <c r="HB24" i="59"/>
  <c r="IH29" i="59"/>
  <c r="DE23" i="59"/>
  <c r="L17" i="59"/>
  <c r="BD29" i="59"/>
  <c r="DZ30" i="59"/>
  <c r="FO13" i="59"/>
  <c r="DM14" i="59"/>
  <c r="EL11" i="59"/>
  <c r="L18" i="59"/>
  <c r="EE51" i="59"/>
  <c r="IB31" i="59"/>
  <c r="FO10" i="59"/>
  <c r="ED20" i="59"/>
  <c r="EJ17" i="59"/>
  <c r="JE20" i="59"/>
  <c r="EX28" i="59"/>
  <c r="FD27" i="59"/>
  <c r="FE68" i="59"/>
  <c r="GN32" i="59"/>
  <c r="BJ25" i="59"/>
  <c r="BY20" i="59"/>
  <c r="KA26" i="59"/>
  <c r="DX34" i="59"/>
  <c r="FW63" i="59"/>
  <c r="GB51" i="59"/>
  <c r="GF62" i="59"/>
  <c r="EI28" i="59"/>
  <c r="IB19" i="59"/>
  <c r="BS25" i="59"/>
  <c r="ID28" i="59"/>
  <c r="HD9" i="59"/>
  <c r="FI37" i="59"/>
  <c r="HJ15" i="59"/>
  <c r="AQ62" i="59"/>
  <c r="GH29" i="59"/>
  <c r="CE20" i="59"/>
  <c r="FY7" i="59"/>
  <c r="GW19" i="59"/>
  <c r="CE32" i="59"/>
  <c r="DF34" i="59"/>
  <c r="HA22" i="59"/>
  <c r="JQ17" i="59"/>
  <c r="BZ29" i="59"/>
  <c r="BE28" i="59"/>
  <c r="CB30" i="59"/>
  <c r="EJ31" i="59"/>
  <c r="AB25" i="59"/>
  <c r="R22" i="59"/>
  <c r="CM19" i="59"/>
  <c r="DR52" i="59"/>
  <c r="BZ15" i="59"/>
  <c r="FE21" i="59"/>
  <c r="IP20" i="59"/>
  <c r="P24" i="59"/>
  <c r="U26" i="59"/>
  <c r="DG19" i="59"/>
  <c r="R32" i="59"/>
  <c r="IM25" i="59"/>
  <c r="AP11" i="59"/>
  <c r="BZ20" i="59"/>
  <c r="BQ16" i="59"/>
  <c r="DH7" i="59"/>
  <c r="FI13" i="59"/>
  <c r="GL13" i="59"/>
  <c r="GL30" i="59"/>
  <c r="AZ20" i="59"/>
  <c r="GK13" i="59"/>
  <c r="JL32" i="59"/>
  <c r="FU23" i="59"/>
  <c r="IH11" i="59"/>
  <c r="AD13" i="59"/>
  <c r="BL26" i="59"/>
  <c r="BB37" i="59"/>
  <c r="BH24" i="59"/>
  <c r="H26" i="59"/>
  <c r="EG26" i="59"/>
  <c r="DK55" i="59"/>
  <c r="FP6" i="59"/>
  <c r="DI24" i="59"/>
  <c r="KB17" i="59"/>
  <c r="GU16" i="59"/>
  <c r="IA23" i="59"/>
  <c r="Q18" i="59"/>
  <c r="AP18" i="59"/>
  <c r="AQ33" i="59"/>
  <c r="AI22" i="59"/>
  <c r="FE30" i="59"/>
  <c r="BQ28" i="59"/>
  <c r="HT64" i="59"/>
  <c r="DY52" i="59"/>
  <c r="AZ10" i="59"/>
  <c r="IW6" i="59"/>
  <c r="IM32" i="59"/>
  <c r="AO62" i="59"/>
  <c r="EN32" i="59"/>
  <c r="HT19" i="59"/>
  <c r="DM37" i="59"/>
  <c r="KB36" i="59"/>
  <c r="FC24" i="59"/>
  <c r="J7" i="59"/>
  <c r="GC35" i="59"/>
  <c r="FE7" i="59"/>
  <c r="JK27" i="59"/>
  <c r="IO30" i="59"/>
  <c r="F23" i="59"/>
  <c r="AI15" i="59"/>
  <c r="DL7" i="59"/>
  <c r="BV20" i="59"/>
  <c r="EX14" i="59"/>
  <c r="IJ34" i="59"/>
  <c r="JY11" i="59"/>
  <c r="HB9" i="59"/>
  <c r="GQ29" i="59"/>
  <c r="EY24" i="59"/>
  <c r="FS51" i="59"/>
  <c r="FF51" i="59"/>
  <c r="AR34" i="59"/>
  <c r="FA34" i="59"/>
  <c r="JE12" i="59"/>
  <c r="FO26" i="59"/>
  <c r="DR26" i="59"/>
  <c r="EQ26" i="59"/>
  <c r="GB21" i="59"/>
  <c r="JR68" i="59"/>
  <c r="EE13" i="59"/>
  <c r="FO35" i="59"/>
  <c r="EP29" i="59"/>
  <c r="JG26" i="59"/>
  <c r="IN20" i="59"/>
  <c r="DO33" i="59"/>
  <c r="DV9" i="59"/>
  <c r="BB33" i="59"/>
  <c r="DT13" i="59"/>
  <c r="HQ27" i="59"/>
  <c r="AI14" i="59"/>
  <c r="JC23" i="59"/>
  <c r="CS10" i="59"/>
  <c r="N13" i="59"/>
  <c r="CL7" i="59"/>
  <c r="CO13" i="59"/>
  <c r="DC20" i="59"/>
  <c r="DO53" i="59"/>
  <c r="BC16" i="59"/>
  <c r="JB20" i="59"/>
  <c r="JX31" i="59"/>
  <c r="JV14" i="59"/>
  <c r="GF31" i="59"/>
  <c r="ET6" i="59"/>
  <c r="FA31" i="59"/>
  <c r="AK29" i="59"/>
  <c r="HC13" i="59"/>
  <c r="IC14" i="59"/>
  <c r="EL18" i="59"/>
  <c r="FC10" i="59"/>
  <c r="DP6" i="59"/>
  <c r="EQ34" i="59"/>
  <c r="GE30" i="59"/>
  <c r="IU21" i="59"/>
  <c r="FF58" i="59"/>
  <c r="FH15" i="59"/>
  <c r="AD68" i="59"/>
  <c r="BE11" i="59"/>
  <c r="FV17" i="59"/>
  <c r="EA17" i="59"/>
  <c r="BD6" i="59"/>
  <c r="L14" i="59"/>
  <c r="GS7" i="59"/>
  <c r="JP21" i="59"/>
  <c r="T22" i="59"/>
  <c r="GW58" i="59"/>
  <c r="FL31" i="59"/>
  <c r="AM21" i="59"/>
  <c r="GO23" i="59"/>
  <c r="BX21" i="59"/>
  <c r="DE24" i="59"/>
  <c r="BY37" i="59"/>
  <c r="M14" i="59"/>
  <c r="FS26" i="59"/>
  <c r="IA30" i="59"/>
  <c r="HI30" i="59"/>
  <c r="CL32" i="59"/>
  <c r="GE12" i="59"/>
  <c r="CE29" i="59"/>
  <c r="AG9" i="59"/>
  <c r="HC32" i="59"/>
  <c r="DW51" i="59"/>
  <c r="CO21" i="59"/>
  <c r="JN29" i="59"/>
  <c r="HU67" i="59"/>
  <c r="JU34" i="59"/>
  <c r="BK27" i="59"/>
  <c r="AW14" i="59"/>
  <c r="GK50" i="59"/>
  <c r="J6" i="59"/>
  <c r="FQ49" i="59"/>
  <c r="CF37" i="59"/>
  <c r="ES62" i="59"/>
  <c r="GI14" i="59"/>
  <c r="JP26" i="59"/>
  <c r="AA10" i="59"/>
  <c r="IT34" i="59"/>
  <c r="BV29" i="59"/>
  <c r="GJ31" i="59"/>
  <c r="DH35" i="59"/>
  <c r="AK21" i="59"/>
  <c r="GU25" i="59"/>
  <c r="DO16" i="59"/>
  <c r="JY59" i="59"/>
  <c r="FO28" i="59"/>
  <c r="FN18" i="59"/>
  <c r="GV7" i="59"/>
  <c r="CB10" i="59"/>
  <c r="IA67" i="59"/>
  <c r="JE23" i="59"/>
  <c r="CZ24" i="59"/>
  <c r="CY21" i="59"/>
  <c r="IJ36" i="59"/>
  <c r="CS21" i="59"/>
  <c r="JB11" i="59"/>
  <c r="GL28" i="59"/>
  <c r="E22" i="59"/>
  <c r="JC27" i="59"/>
  <c r="AL32" i="59"/>
  <c r="E28" i="59"/>
  <c r="F10" i="59"/>
  <c r="CF26" i="59"/>
  <c r="K15" i="59"/>
  <c r="BO22" i="59"/>
  <c r="GE23" i="59"/>
  <c r="DM18" i="59"/>
  <c r="JV28" i="59"/>
  <c r="ED67" i="59"/>
  <c r="KA66" i="59"/>
  <c r="HE17" i="59"/>
  <c r="IS59" i="59"/>
  <c r="EB7" i="59"/>
  <c r="FD14" i="59"/>
  <c r="GV12" i="59"/>
  <c r="GW16" i="59"/>
  <c r="CQ13" i="59"/>
  <c r="AL35" i="59"/>
  <c r="FP16" i="59"/>
  <c r="F27" i="59"/>
  <c r="DK31" i="59"/>
  <c r="CY19" i="59"/>
  <c r="JI18" i="59"/>
  <c r="BP22" i="59"/>
  <c r="EM28" i="59"/>
  <c r="GB50" i="59"/>
  <c r="DS24" i="59"/>
  <c r="BV23" i="59"/>
  <c r="HY18" i="59"/>
  <c r="HK26" i="59"/>
  <c r="AT34" i="59"/>
  <c r="BU17" i="59"/>
  <c r="T18" i="59"/>
  <c r="DO26" i="59"/>
  <c r="DE15" i="59"/>
  <c r="DI34" i="59"/>
  <c r="JN10" i="59"/>
  <c r="CL13" i="59"/>
  <c r="BD24" i="59"/>
  <c r="AD12" i="59"/>
  <c r="GO6" i="59"/>
  <c r="DX22" i="59"/>
  <c r="IU14" i="59"/>
  <c r="DY6" i="59"/>
  <c r="P15" i="59"/>
  <c r="JC37" i="59"/>
  <c r="GD11" i="59"/>
  <c r="GP27" i="59"/>
  <c r="HU30" i="59"/>
  <c r="GH66" i="59"/>
  <c r="AG22" i="59"/>
  <c r="FI20" i="59"/>
  <c r="EU34" i="59"/>
  <c r="CI21" i="59"/>
  <c r="EZ67" i="59"/>
  <c r="IV30" i="59"/>
  <c r="GB27" i="59"/>
  <c r="IH23" i="59"/>
  <c r="EU62" i="59"/>
  <c r="HG21" i="59"/>
  <c r="AS17" i="59"/>
  <c r="BW26" i="59"/>
  <c r="CF32" i="59"/>
  <c r="IG6" i="59"/>
  <c r="IG25" i="59"/>
  <c r="DW24" i="59"/>
  <c r="JL28" i="59"/>
  <c r="JG17" i="59"/>
  <c r="HO32" i="59"/>
  <c r="FH31" i="59"/>
  <c r="HB11" i="59"/>
  <c r="AI29" i="59"/>
  <c r="AJ34" i="59"/>
  <c r="FD50" i="59"/>
  <c r="FN28" i="59"/>
  <c r="HM16" i="59"/>
  <c r="JS27" i="59"/>
  <c r="DM7" i="59"/>
  <c r="IN21" i="59"/>
  <c r="EG13" i="59"/>
  <c r="H45" i="59"/>
  <c r="EO30" i="59"/>
  <c r="IT21" i="59"/>
  <c r="EY28" i="59"/>
  <c r="IZ20" i="59"/>
  <c r="GX19" i="59"/>
  <c r="HC24" i="59"/>
  <c r="JG24" i="59"/>
  <c r="AI11" i="59"/>
  <c r="O16" i="59"/>
  <c r="EG31" i="59"/>
  <c r="BI26" i="59"/>
  <c r="EU30" i="59"/>
  <c r="HY12" i="59"/>
  <c r="JQ16" i="59"/>
  <c r="G44" i="59"/>
  <c r="BK30" i="59"/>
  <c r="IH16" i="59"/>
  <c r="CX58" i="59"/>
  <c r="GL11" i="59"/>
  <c r="GA6" i="59"/>
  <c r="ID63" i="59"/>
  <c r="EZ29" i="59"/>
  <c r="FU58" i="59"/>
  <c r="DS23" i="59"/>
  <c r="IC58" i="59"/>
  <c r="GF51" i="59"/>
  <c r="ID19" i="59"/>
  <c r="DN27" i="59"/>
  <c r="GZ27" i="59"/>
  <c r="GV34" i="59"/>
  <c r="CJ7" i="59"/>
  <c r="IN22" i="59"/>
  <c r="JQ32" i="59"/>
  <c r="HT32" i="59"/>
  <c r="P28" i="59"/>
  <c r="BT26" i="59"/>
  <c r="CW9" i="59"/>
  <c r="CK67" i="59"/>
  <c r="DI63" i="59"/>
  <c r="CM65" i="59"/>
  <c r="CP28" i="59"/>
  <c r="FL51" i="59"/>
  <c r="AN63" i="59"/>
  <c r="DH11" i="59"/>
  <c r="KC28" i="59"/>
  <c r="GO27" i="59"/>
  <c r="JC16" i="59"/>
  <c r="JG23" i="59"/>
  <c r="JD21" i="59"/>
  <c r="DS17" i="59"/>
  <c r="EI67" i="59"/>
  <c r="IV58" i="59"/>
  <c r="FQ63" i="59"/>
  <c r="CO28" i="59"/>
  <c r="IN58" i="59"/>
  <c r="CC14" i="59"/>
  <c r="HJ16" i="59"/>
  <c r="GK29" i="59"/>
  <c r="GZ26" i="59"/>
  <c r="EB19" i="59"/>
  <c r="J25" i="59"/>
  <c r="FZ35" i="59"/>
  <c r="JI58" i="59"/>
  <c r="GG50" i="59"/>
  <c r="FS7" i="59"/>
  <c r="EE19" i="59"/>
  <c r="BL59" i="59"/>
  <c r="GF21" i="59"/>
  <c r="HW36" i="59"/>
  <c r="IA25" i="59"/>
  <c r="AG17" i="59"/>
  <c r="EA21" i="59"/>
  <c r="HB29" i="59"/>
  <c r="EG18" i="59"/>
  <c r="CL27" i="59"/>
  <c r="CJ19" i="59"/>
  <c r="HB32" i="59"/>
  <c r="EJ36" i="59"/>
  <c r="ES21" i="59"/>
  <c r="FJ30" i="59"/>
  <c r="BB34" i="59"/>
  <c r="HI35" i="59"/>
  <c r="GA15" i="59"/>
  <c r="DB21" i="59"/>
  <c r="CD11" i="59"/>
  <c r="N62" i="59"/>
  <c r="BK62" i="59"/>
  <c r="JL68" i="59"/>
  <c r="AQ32" i="59"/>
  <c r="FN20" i="59"/>
  <c r="GO29" i="59"/>
  <c r="HQ20" i="59"/>
  <c r="AY31" i="59"/>
  <c r="IB33" i="59"/>
  <c r="EX58" i="59"/>
  <c r="DT14" i="59"/>
  <c r="BJ21" i="59"/>
  <c r="BL37" i="59"/>
  <c r="FS35" i="59"/>
  <c r="IG35" i="59"/>
  <c r="HR16" i="59"/>
  <c r="JS23" i="59"/>
  <c r="AM59" i="59"/>
  <c r="BK21" i="59"/>
  <c r="IO19" i="59"/>
  <c r="JB37" i="59"/>
  <c r="GZ7" i="59"/>
  <c r="BB16" i="59"/>
  <c r="JA18" i="59"/>
  <c r="AS34" i="59"/>
  <c r="O11" i="59"/>
  <c r="JQ19" i="59"/>
  <c r="HH17" i="59"/>
  <c r="DY26" i="59"/>
  <c r="IH14" i="59"/>
  <c r="GD49" i="59"/>
  <c r="ES9" i="59"/>
  <c r="EH35" i="59"/>
  <c r="AQ34" i="59"/>
  <c r="BP17" i="59"/>
  <c r="EV26" i="59"/>
  <c r="Q27" i="59"/>
  <c r="ES14" i="59"/>
  <c r="HW11" i="59"/>
  <c r="IU33" i="59"/>
  <c r="CJ16" i="59"/>
  <c r="E43" i="59"/>
  <c r="EB27" i="59"/>
  <c r="E6" i="59"/>
  <c r="BI16" i="59"/>
  <c r="EV58" i="59"/>
  <c r="JV13" i="59"/>
  <c r="IE13" i="59"/>
  <c r="FD13" i="59"/>
  <c r="AT19" i="59"/>
  <c r="CM14" i="59"/>
  <c r="GV35" i="59"/>
  <c r="CK34" i="59"/>
  <c r="HV33" i="59"/>
  <c r="HZ21" i="59"/>
  <c r="DF33" i="59"/>
  <c r="DT54" i="59"/>
  <c r="DF7" i="59"/>
  <c r="EH32" i="59"/>
  <c r="FN7" i="59"/>
  <c r="BL15" i="59"/>
  <c r="EY29" i="59"/>
  <c r="II9" i="59"/>
  <c r="BE17" i="59"/>
  <c r="IE21" i="59"/>
  <c r="HV27" i="59"/>
  <c r="HU15" i="59"/>
  <c r="AU9" i="59"/>
  <c r="AW27" i="59"/>
  <c r="IG13" i="59"/>
  <c r="EB50" i="59"/>
  <c r="JX11" i="59"/>
  <c r="AO15" i="59"/>
  <c r="GU65" i="59"/>
  <c r="AJ27" i="59"/>
  <c r="DO32" i="59"/>
  <c r="HW33" i="59"/>
  <c r="AR16" i="59"/>
  <c r="IC64" i="59"/>
  <c r="DC34" i="59"/>
  <c r="IX12" i="59"/>
  <c r="HV32" i="59"/>
  <c r="IU58" i="59"/>
  <c r="I19" i="59"/>
  <c r="JS28" i="59"/>
  <c r="DR33" i="59"/>
  <c r="IV22" i="59"/>
  <c r="BF68" i="59"/>
  <c r="HF35" i="59"/>
  <c r="DD14" i="59"/>
  <c r="GZ33" i="59"/>
  <c r="HG66" i="59"/>
  <c r="JV16" i="59"/>
  <c r="CS33" i="59"/>
  <c r="K31" i="59"/>
  <c r="EY31" i="59"/>
  <c r="DS33" i="59"/>
  <c r="AP59" i="59"/>
  <c r="BA7" i="59"/>
  <c r="S29" i="59"/>
  <c r="FR12" i="59"/>
  <c r="BV24" i="59"/>
  <c r="N24" i="59"/>
  <c r="EB64" i="59"/>
  <c r="IS32" i="59"/>
  <c r="FG20" i="59"/>
  <c r="FT58" i="59"/>
  <c r="GE52" i="59"/>
  <c r="IF58" i="59"/>
  <c r="IU20" i="59"/>
  <c r="GP16" i="59"/>
  <c r="IH64" i="59"/>
  <c r="HA14" i="59"/>
  <c r="DB13" i="59"/>
  <c r="FO16" i="59"/>
  <c r="HL21" i="59"/>
  <c r="BX26" i="59"/>
  <c r="HN25" i="59"/>
  <c r="DR14" i="59"/>
  <c r="EK58" i="59"/>
  <c r="IA26" i="59"/>
  <c r="EM6" i="59"/>
  <c r="FC22" i="59"/>
  <c r="FH16" i="59"/>
  <c r="JL12" i="59"/>
  <c r="FZ31" i="59"/>
  <c r="BH64" i="59"/>
  <c r="FI31" i="59"/>
  <c r="GM11" i="59"/>
  <c r="IF18" i="59"/>
  <c r="FC13" i="59"/>
  <c r="HA36" i="59"/>
  <c r="JL65" i="59"/>
  <c r="CA36" i="59"/>
  <c r="CO63" i="59"/>
  <c r="KB27" i="59"/>
  <c r="BG64" i="59"/>
  <c r="JY35" i="59"/>
  <c r="JK23" i="59"/>
  <c r="EI25" i="59"/>
  <c r="HM19" i="59"/>
  <c r="JL19" i="59"/>
  <c r="FM37" i="59"/>
  <c r="IG23" i="59"/>
  <c r="IH37" i="59"/>
  <c r="HI29" i="59"/>
  <c r="DY17" i="59"/>
  <c r="HS58" i="59"/>
  <c r="BM37" i="59"/>
  <c r="CZ28" i="59"/>
  <c r="FY59" i="59"/>
  <c r="IU19" i="59"/>
  <c r="O24" i="59"/>
  <c r="FW13" i="59"/>
  <c r="CE15" i="59"/>
  <c r="BO66" i="59"/>
  <c r="AL25" i="59"/>
  <c r="CT6" i="59"/>
  <c r="CV62" i="59"/>
  <c r="FT53" i="59"/>
  <c r="EK64" i="59"/>
  <c r="IP26" i="59"/>
  <c r="FP35" i="59"/>
  <c r="FE53" i="59"/>
  <c r="DG13" i="59"/>
  <c r="HI22" i="59"/>
  <c r="GF19" i="59"/>
  <c r="EJ27" i="59"/>
  <c r="JL36" i="59"/>
  <c r="HG37" i="59"/>
  <c r="FS20" i="59"/>
  <c r="IH18" i="59"/>
  <c r="DP18" i="59"/>
  <c r="HS24" i="59"/>
  <c r="CW37" i="59"/>
  <c r="HA64" i="59"/>
  <c r="CY24" i="59"/>
  <c r="CZ15" i="59"/>
  <c r="GJ7" i="59"/>
  <c r="DP28" i="59"/>
  <c r="CI20" i="59"/>
  <c r="FZ14" i="59"/>
  <c r="BZ33" i="59"/>
  <c r="V67" i="59"/>
  <c r="CB21" i="59"/>
  <c r="CD27" i="59"/>
  <c r="GL37" i="59"/>
  <c r="CB22" i="59"/>
  <c r="GP26" i="59"/>
  <c r="BJ27" i="59"/>
  <c r="JI17" i="59"/>
  <c r="BK58" i="59"/>
  <c r="AS15" i="59"/>
  <c r="BJ65" i="59"/>
  <c r="BX36" i="59"/>
  <c r="CS20" i="59"/>
  <c r="EB24" i="59"/>
  <c r="AC11" i="59"/>
  <c r="FC6" i="59"/>
  <c r="KA17" i="59"/>
  <c r="EI27" i="59"/>
  <c r="JX14" i="59"/>
  <c r="GE63" i="59"/>
  <c r="AH68" i="59"/>
  <c r="GF37" i="59"/>
  <c r="BJ33" i="59"/>
  <c r="CQ9" i="59"/>
  <c r="DM27" i="59"/>
  <c r="GJ20" i="59"/>
  <c r="FK23" i="59"/>
  <c r="AK26" i="59"/>
  <c r="GI6" i="59"/>
  <c r="IM20" i="59"/>
  <c r="CX35" i="59"/>
  <c r="IV35" i="59"/>
  <c r="EJ63" i="59"/>
  <c r="JQ25" i="59"/>
  <c r="AX10" i="59"/>
  <c r="GO18" i="59"/>
  <c r="AZ12" i="59"/>
  <c r="JB15" i="59"/>
  <c r="II37" i="59"/>
  <c r="DM12" i="59"/>
  <c r="DK33" i="59"/>
  <c r="GE24" i="59"/>
  <c r="M63" i="59"/>
  <c r="EN9" i="59"/>
  <c r="FE9" i="59"/>
  <c r="BT20" i="59"/>
  <c r="JY58" i="59"/>
  <c r="AH17" i="59"/>
  <c r="DS30" i="59"/>
  <c r="JX19" i="59"/>
  <c r="DQ55" i="59"/>
  <c r="BS9" i="59"/>
  <c r="HW35" i="59"/>
  <c r="GE53" i="59"/>
  <c r="EQ22" i="59"/>
  <c r="JG31" i="59"/>
  <c r="AB27" i="59"/>
  <c r="CX6" i="59"/>
  <c r="IQ33" i="59"/>
  <c r="DQ53" i="59"/>
  <c r="JX29" i="59"/>
  <c r="JL22" i="59"/>
  <c r="IU6" i="59"/>
  <c r="GM33" i="59"/>
  <c r="KC23" i="59"/>
  <c r="GM49" i="59"/>
  <c r="IE34" i="59"/>
  <c r="HZ20" i="59"/>
  <c r="BJ26" i="59"/>
  <c r="DW36" i="59"/>
  <c r="EM12" i="59"/>
  <c r="DG11" i="59"/>
  <c r="DI23" i="59"/>
  <c r="EZ6" i="59"/>
  <c r="HZ29" i="59"/>
  <c r="HM21" i="59"/>
  <c r="DD35" i="59"/>
  <c r="FS32" i="59"/>
  <c r="JU14" i="59"/>
  <c r="IJ7" i="59"/>
  <c r="FJ12" i="59"/>
  <c r="CJ29" i="59"/>
  <c r="U65" i="59"/>
  <c r="HZ37" i="59"/>
  <c r="JV15" i="59"/>
  <c r="GK63" i="59"/>
  <c r="EA32" i="59"/>
  <c r="AB17" i="59"/>
  <c r="HW19" i="59"/>
  <c r="DD28" i="59"/>
  <c r="FN36" i="59"/>
  <c r="EK15" i="59"/>
  <c r="GV22" i="59"/>
  <c r="DA32" i="59"/>
  <c r="JC24" i="59"/>
  <c r="GF10" i="59"/>
  <c r="AN12" i="59"/>
  <c r="CZ9" i="59"/>
  <c r="DA23" i="59"/>
  <c r="EL10" i="59"/>
  <c r="HU9" i="59"/>
  <c r="HI28" i="59"/>
  <c r="GP37" i="59"/>
  <c r="CV17" i="59"/>
  <c r="IT7" i="59"/>
  <c r="CJ15" i="59"/>
  <c r="FQ29" i="59"/>
  <c r="GU23" i="59"/>
  <c r="GH10" i="59"/>
  <c r="AK35" i="59"/>
  <c r="JM27" i="59"/>
  <c r="CI18" i="59"/>
  <c r="HL18" i="59"/>
  <c r="BB36" i="59"/>
  <c r="CB34" i="59"/>
  <c r="GS54" i="59"/>
  <c r="EZ7" i="59"/>
  <c r="DU26" i="59"/>
  <c r="BC32" i="59"/>
  <c r="G24" i="59"/>
  <c r="CF23" i="59"/>
  <c r="KC24" i="59"/>
  <c r="IQ22" i="59"/>
  <c r="JF6" i="59"/>
  <c r="AM20" i="59"/>
  <c r="JF65" i="59"/>
  <c r="EO18" i="59"/>
  <c r="BD9" i="59"/>
  <c r="HN17" i="59"/>
  <c r="GM20" i="59"/>
  <c r="GC12" i="59"/>
  <c r="Q13" i="59"/>
  <c r="CU15" i="59"/>
  <c r="GC23" i="59"/>
  <c r="DZ68" i="59"/>
  <c r="CD17" i="59"/>
  <c r="JE37" i="59"/>
  <c r="DB7" i="59"/>
  <c r="FV54" i="59"/>
  <c r="IC25" i="59"/>
  <c r="CK19" i="59"/>
  <c r="IT17" i="59"/>
  <c r="BZ24" i="59"/>
  <c r="IP36" i="59"/>
  <c r="FS14" i="59"/>
  <c r="I35" i="59"/>
  <c r="AH58" i="59"/>
  <c r="I68" i="59"/>
  <c r="DF59" i="59"/>
  <c r="DG31" i="59"/>
  <c r="GJ21" i="59"/>
  <c r="DE32" i="59"/>
  <c r="J37" i="59"/>
  <c r="JK32" i="59"/>
  <c r="IH27" i="59"/>
  <c r="DM65" i="59"/>
  <c r="ET25" i="59"/>
  <c r="U11" i="59"/>
  <c r="DX36" i="59"/>
  <c r="DB32" i="59"/>
  <c r="HU29" i="59"/>
  <c r="DF14" i="59"/>
  <c r="HQ13" i="59"/>
  <c r="CS18" i="59"/>
  <c r="AY33" i="59"/>
  <c r="FJ7" i="59"/>
  <c r="AM22" i="59"/>
  <c r="BO7" i="59"/>
  <c r="FJ24" i="59"/>
  <c r="BH27" i="59"/>
  <c r="JQ6" i="59"/>
  <c r="BE10" i="59"/>
  <c r="CE25" i="59"/>
  <c r="AC29" i="59"/>
  <c r="FZ51" i="59"/>
  <c r="DM30" i="59"/>
  <c r="BH28" i="59"/>
  <c r="JZ34" i="59"/>
  <c r="EA13" i="59"/>
  <c r="GF6" i="59"/>
  <c r="FH12" i="59"/>
  <c r="EP37" i="59"/>
  <c r="U27" i="59"/>
  <c r="FR35" i="59"/>
  <c r="DX63" i="59"/>
  <c r="AA13" i="59"/>
  <c r="AO13" i="59"/>
  <c r="BV27" i="59"/>
  <c r="HK65" i="59"/>
  <c r="BT11" i="59"/>
  <c r="GH53" i="59"/>
  <c r="DP49" i="59"/>
  <c r="AF20" i="59"/>
  <c r="CJ26" i="59"/>
  <c r="IP30" i="59"/>
  <c r="IR7" i="59"/>
  <c r="DM50" i="59"/>
  <c r="DM29" i="59"/>
  <c r="EN24" i="59"/>
  <c r="BF7" i="59"/>
  <c r="BU15" i="59"/>
  <c r="FY25" i="59"/>
  <c r="JM15" i="59"/>
  <c r="G17" i="59"/>
  <c r="JA20" i="59"/>
  <c r="DB59" i="59"/>
  <c r="IW30" i="59"/>
  <c r="FF54" i="59"/>
  <c r="GK19" i="59"/>
  <c r="EJ20" i="59"/>
  <c r="T25" i="59"/>
  <c r="BZ31" i="59"/>
  <c r="HU12" i="59"/>
  <c r="EE23" i="59"/>
  <c r="GC9" i="59"/>
  <c r="I6" i="59"/>
  <c r="IT27" i="59"/>
  <c r="BY28" i="59"/>
  <c r="FC18" i="59"/>
  <c r="JD32" i="59"/>
  <c r="GS21" i="59"/>
  <c r="JK35" i="59"/>
  <c r="DW9" i="59"/>
  <c r="HD32" i="59"/>
  <c r="L23" i="59"/>
  <c r="EL30" i="59"/>
  <c r="AY14" i="59"/>
  <c r="AS19" i="59"/>
  <c r="KB28" i="59"/>
  <c r="JB10" i="59"/>
  <c r="GL10" i="59"/>
  <c r="EM17" i="59"/>
  <c r="BS34" i="59"/>
  <c r="HW14" i="59"/>
  <c r="JA19" i="59"/>
  <c r="IB37" i="59"/>
  <c r="BJ32" i="59"/>
  <c r="GC13" i="59"/>
  <c r="EO34" i="59"/>
  <c r="HY35" i="59"/>
  <c r="DM34" i="59"/>
  <c r="AD11" i="59"/>
  <c r="DW17" i="59"/>
  <c r="DP17" i="59"/>
  <c r="IG20" i="59"/>
  <c r="O35" i="59"/>
  <c r="IZ33" i="59"/>
  <c r="JD58" i="59"/>
  <c r="BY22" i="59"/>
  <c r="II31" i="59"/>
  <c r="BI14" i="59"/>
  <c r="EC23" i="59"/>
  <c r="DV24" i="59"/>
  <c r="HZ28" i="59"/>
  <c r="EN12" i="59"/>
  <c r="JS18" i="59"/>
  <c r="AO16" i="59"/>
  <c r="JY22" i="59"/>
  <c r="FS17" i="59"/>
  <c r="G9" i="59"/>
  <c r="JV33" i="59"/>
  <c r="GB34" i="59"/>
  <c r="IG34" i="59"/>
  <c r="EL26" i="59"/>
  <c r="DR6" i="59"/>
  <c r="BY13" i="59"/>
  <c r="GO50" i="59"/>
  <c r="EK27" i="59"/>
  <c r="JK21" i="59"/>
  <c r="AG11" i="59"/>
  <c r="FW19" i="59"/>
  <c r="JP29" i="59"/>
  <c r="HN32" i="59"/>
  <c r="EB53" i="59"/>
  <c r="IZ9" i="59"/>
  <c r="FG23" i="59"/>
  <c r="JS10" i="59"/>
  <c r="EX13" i="59"/>
  <c r="HU24" i="59"/>
  <c r="DQ24" i="59"/>
  <c r="HV37" i="59"/>
  <c r="BY23" i="59"/>
  <c r="AQ28" i="59"/>
  <c r="FM31" i="59"/>
  <c r="GF7" i="59"/>
  <c r="AQ31" i="59"/>
  <c r="BV26" i="59"/>
  <c r="DB12" i="59"/>
  <c r="DK67" i="59"/>
  <c r="JT13" i="59"/>
  <c r="BL65" i="59"/>
  <c r="IV11" i="59"/>
  <c r="IA6" i="59"/>
  <c r="HS14" i="59"/>
  <c r="FA32" i="59"/>
  <c r="ID30" i="59"/>
  <c r="CO68" i="59"/>
  <c r="JT20" i="59"/>
  <c r="DE37" i="59"/>
  <c r="IQ32" i="59"/>
  <c r="E15" i="59"/>
  <c r="AA37" i="59"/>
  <c r="FF59" i="59"/>
  <c r="DP58" i="59"/>
  <c r="FW37" i="59"/>
  <c r="Q33" i="59"/>
  <c r="JP23" i="59"/>
  <c r="HB67" i="59"/>
  <c r="HI33" i="59"/>
  <c r="DN9" i="59"/>
  <c r="DV35" i="59"/>
  <c r="GJ9" i="59"/>
  <c r="P6" i="59"/>
  <c r="ID11" i="59"/>
  <c r="FD15" i="59"/>
  <c r="AX26" i="59"/>
  <c r="IG29" i="59"/>
  <c r="H30" i="59"/>
  <c r="DP54" i="59"/>
  <c r="BM29" i="59"/>
  <c r="FP24" i="59"/>
  <c r="FW25" i="59"/>
  <c r="GN11" i="59"/>
  <c r="EM24" i="59"/>
  <c r="HG26" i="59"/>
  <c r="GS28" i="59"/>
  <c r="O13" i="59"/>
  <c r="G29" i="59"/>
  <c r="CU12" i="59"/>
  <c r="ER30" i="59"/>
  <c r="GE13" i="59"/>
  <c r="HW13" i="59"/>
  <c r="CK21" i="59"/>
  <c r="CC35" i="59"/>
  <c r="AA26" i="59"/>
  <c r="DA9" i="59"/>
  <c r="IS33" i="59"/>
  <c r="IP21" i="59"/>
  <c r="BI23" i="59"/>
  <c r="DY21" i="59"/>
  <c r="DF11" i="59"/>
  <c r="HR6" i="59"/>
  <c r="HJ27" i="59"/>
  <c r="EE17" i="59"/>
  <c r="HX27" i="59"/>
  <c r="HZ32" i="59"/>
  <c r="HH19" i="59"/>
  <c r="AE23" i="59"/>
  <c r="AD28" i="59"/>
  <c r="EV28" i="59"/>
  <c r="EG9" i="59"/>
  <c r="CS14" i="59"/>
  <c r="IN63" i="59"/>
  <c r="EZ12" i="59"/>
  <c r="AU18" i="59"/>
  <c r="DK59" i="59"/>
  <c r="ED6" i="59"/>
  <c r="K13" i="59"/>
  <c r="EC65" i="59"/>
  <c r="AJ9" i="59"/>
  <c r="EA18" i="59"/>
  <c r="DM16" i="59"/>
  <c r="JP13" i="59"/>
  <c r="AR15" i="59"/>
  <c r="O31" i="59"/>
  <c r="CB15" i="59"/>
  <c r="DR19" i="59"/>
  <c r="KA25" i="59"/>
  <c r="IZ37" i="59"/>
  <c r="CH23" i="59"/>
  <c r="CB23" i="59"/>
  <c r="AK9" i="59"/>
  <c r="GV17" i="59"/>
  <c r="AD24" i="59"/>
  <c r="BM25" i="59"/>
  <c r="DM31" i="59"/>
  <c r="JR13" i="59"/>
  <c r="CL9" i="59"/>
  <c r="CK66" i="59"/>
  <c r="HZ33" i="59"/>
  <c r="HG6" i="59"/>
  <c r="AT9" i="59"/>
  <c r="CE34" i="59"/>
  <c r="CZ19" i="59"/>
  <c r="S7" i="59"/>
  <c r="JZ21" i="59"/>
  <c r="GR31" i="59"/>
  <c r="W33" i="59"/>
  <c r="DS19" i="59"/>
  <c r="IZ17" i="59"/>
  <c r="GG12" i="59"/>
  <c r="IK7" i="59"/>
  <c r="GG27" i="59"/>
  <c r="AU68" i="59"/>
  <c r="DD25" i="59"/>
  <c r="IM7" i="59"/>
  <c r="HD31" i="59"/>
  <c r="DX33" i="59"/>
  <c r="BU16" i="59"/>
  <c r="GI29" i="59"/>
  <c r="S68" i="59"/>
  <c r="JZ63" i="59"/>
  <c r="GS33" i="59"/>
  <c r="IK59" i="59"/>
  <c r="BJ58" i="59"/>
  <c r="CO24" i="59"/>
  <c r="AA65" i="59"/>
  <c r="AC28" i="59"/>
  <c r="EQ31" i="59"/>
  <c r="JM59" i="59"/>
  <c r="DT34" i="59"/>
  <c r="AD19" i="59"/>
  <c r="GA21" i="59"/>
  <c r="GY18" i="59"/>
  <c r="EQ21" i="59"/>
  <c r="FN59" i="59"/>
  <c r="CX18" i="59"/>
  <c r="CQ18" i="59"/>
  <c r="JZ26" i="59"/>
  <c r="JY33" i="59"/>
  <c r="IO7" i="59"/>
  <c r="FF20" i="59"/>
  <c r="BW9" i="59"/>
  <c r="DK35" i="59"/>
  <c r="CK6" i="59"/>
  <c r="HW32" i="59"/>
  <c r="AB7" i="59"/>
  <c r="HC33" i="59"/>
  <c r="J17" i="59"/>
  <c r="HR14" i="59"/>
  <c r="DC14" i="59"/>
  <c r="DC12" i="59"/>
  <c r="AH26" i="59"/>
  <c r="CY36" i="59"/>
  <c r="EN18" i="59"/>
  <c r="R37" i="59"/>
  <c r="FC7" i="59"/>
  <c r="HQ64" i="59"/>
  <c r="GA17" i="59"/>
  <c r="JC26" i="59"/>
  <c r="HF15" i="59"/>
  <c r="DN15" i="59"/>
  <c r="EH30" i="59"/>
  <c r="JK29" i="59"/>
  <c r="CS6" i="59"/>
  <c r="BN23" i="59"/>
  <c r="ER19" i="59"/>
  <c r="JU21" i="59"/>
  <c r="CB9" i="59"/>
  <c r="GK28" i="59"/>
  <c r="CK27" i="59"/>
  <c r="DS49" i="59"/>
  <c r="AE22" i="59"/>
  <c r="CW32" i="59"/>
  <c r="BP23" i="59"/>
  <c r="EX63" i="59"/>
  <c r="JU30" i="59"/>
  <c r="FY58" i="59"/>
  <c r="IW14" i="59"/>
  <c r="ES11" i="59"/>
  <c r="CH11" i="59"/>
  <c r="CG25" i="59"/>
  <c r="FH7" i="59"/>
  <c r="BT15" i="59"/>
  <c r="BG25" i="59"/>
  <c r="HM37" i="59"/>
  <c r="JB21" i="59"/>
  <c r="BP11" i="59"/>
  <c r="AA23" i="59"/>
  <c r="AA29" i="59"/>
  <c r="DY16" i="59"/>
  <c r="HU19" i="59"/>
  <c r="GY9" i="59"/>
  <c r="FE52" i="59"/>
  <c r="HK7" i="59"/>
  <c r="DU29" i="59"/>
  <c r="CT21" i="59"/>
  <c r="FE17" i="59"/>
  <c r="HV58" i="59"/>
  <c r="DY11" i="59"/>
  <c r="CO29" i="59"/>
  <c r="DR11" i="59"/>
  <c r="JN26" i="59"/>
  <c r="AY15" i="59"/>
  <c r="IB36" i="59"/>
  <c r="GR29" i="59"/>
  <c r="BA21" i="59"/>
  <c r="JR15" i="59"/>
  <c r="EW9" i="59"/>
  <c r="AS31" i="59"/>
  <c r="FL6" i="59"/>
  <c r="ID23" i="59"/>
  <c r="AI6" i="59"/>
  <c r="JS19" i="59"/>
  <c r="IN18" i="59"/>
  <c r="FR9" i="59"/>
  <c r="GJ11" i="59"/>
  <c r="FG58" i="59"/>
  <c r="JG68" i="59"/>
  <c r="JT16" i="59"/>
  <c r="HL20" i="59"/>
  <c r="CT27" i="59"/>
  <c r="CG15" i="59"/>
  <c r="GE27" i="59"/>
  <c r="CZ16" i="59"/>
  <c r="HV59" i="59"/>
  <c r="GA9" i="59"/>
  <c r="EZ26" i="59"/>
  <c r="JI24" i="59"/>
  <c r="IS18" i="59"/>
  <c r="CS28" i="59"/>
  <c r="S66" i="59"/>
  <c r="JM31" i="59"/>
  <c r="Q58" i="59"/>
  <c r="CG58" i="59"/>
  <c r="CU30" i="59"/>
  <c r="EQ19" i="59"/>
  <c r="JP22" i="59"/>
  <c r="HH16" i="59"/>
  <c r="DN6" i="59"/>
  <c r="HO6" i="59"/>
  <c r="EW36" i="59"/>
  <c r="FF24" i="59"/>
  <c r="FV32" i="59"/>
  <c r="HJ21" i="59"/>
  <c r="IN28" i="59"/>
  <c r="GG51" i="59"/>
  <c r="CL21" i="59"/>
  <c r="GY25" i="59"/>
  <c r="KB32" i="59"/>
  <c r="JW59" i="59"/>
  <c r="AC7" i="59"/>
  <c r="HD29" i="59"/>
  <c r="DQ21" i="59"/>
  <c r="DE26" i="59"/>
  <c r="IE12" i="59"/>
  <c r="HG58" i="59"/>
  <c r="HY37" i="59"/>
  <c r="CO9" i="59"/>
  <c r="O25" i="59"/>
  <c r="BU6" i="59"/>
  <c r="BM15" i="59"/>
  <c r="HY10" i="59"/>
  <c r="GO32" i="59"/>
  <c r="BN32" i="59"/>
  <c r="JW36" i="59"/>
  <c r="AF19" i="59"/>
  <c r="DL25" i="59"/>
  <c r="CM21" i="59"/>
  <c r="DN36" i="59"/>
  <c r="GN30" i="59"/>
  <c r="EO25" i="59"/>
  <c r="AY6" i="59"/>
  <c r="AW13" i="59"/>
  <c r="CO7" i="59"/>
  <c r="HU32" i="59"/>
  <c r="FT33" i="59"/>
  <c r="DE11" i="59"/>
  <c r="FQ16" i="59"/>
  <c r="EJ32" i="59"/>
  <c r="FF67" i="59"/>
  <c r="GZ24" i="59"/>
  <c r="AY65" i="59"/>
  <c r="JA35" i="59"/>
  <c r="JK11" i="59"/>
  <c r="CT28" i="59"/>
  <c r="CX30" i="59"/>
  <c r="BN25" i="59"/>
  <c r="BX35" i="59"/>
  <c r="AN18" i="59"/>
  <c r="BV19" i="59"/>
  <c r="GQ14" i="59"/>
  <c r="GY13" i="59"/>
  <c r="DA12" i="59"/>
  <c r="L28" i="59"/>
  <c r="IS16" i="59"/>
  <c r="HB18" i="59"/>
  <c r="U32" i="59"/>
  <c r="BE23" i="59"/>
  <c r="EC52" i="59"/>
  <c r="IS14" i="59"/>
  <c r="KB37" i="59"/>
  <c r="AE20" i="59"/>
  <c r="HS32" i="59"/>
  <c r="HT22" i="59"/>
  <c r="AZ64" i="59"/>
  <c r="AM64" i="59"/>
  <c r="CU6" i="59"/>
  <c r="FU25" i="59"/>
  <c r="BE13" i="59"/>
  <c r="GP54" i="59"/>
  <c r="DR59" i="59"/>
  <c r="DG66" i="59"/>
  <c r="HI27" i="59"/>
  <c r="BW30" i="59"/>
  <c r="FH6" i="59"/>
  <c r="AP25" i="59"/>
  <c r="BZ34" i="59"/>
  <c r="CV24" i="59"/>
  <c r="DN63" i="59"/>
  <c r="FZ64" i="59"/>
  <c r="KC15" i="59"/>
  <c r="EB6" i="59"/>
  <c r="HJ24" i="59"/>
  <c r="DZ29" i="59"/>
  <c r="FO34" i="59"/>
  <c r="EX37" i="59"/>
  <c r="IH21" i="59"/>
  <c r="CY20" i="59"/>
  <c r="DR13" i="59"/>
  <c r="AJ31" i="59"/>
  <c r="DK29" i="59"/>
  <c r="EO17" i="59"/>
  <c r="Q25" i="59"/>
  <c r="CP34" i="59"/>
  <c r="IG16" i="59"/>
  <c r="IZ34" i="59"/>
  <c r="DK34" i="59"/>
  <c r="IB20" i="59"/>
  <c r="DA25" i="59"/>
  <c r="BX11" i="59"/>
  <c r="IS28" i="59"/>
  <c r="ID16" i="59"/>
  <c r="BG58" i="59"/>
  <c r="GU21" i="59"/>
  <c r="CC9" i="59"/>
  <c r="M18" i="59"/>
  <c r="DL22" i="59"/>
  <c r="DE13" i="59"/>
  <c r="AR11" i="59"/>
  <c r="CX26" i="59"/>
  <c r="P29" i="59"/>
  <c r="BW32" i="59"/>
  <c r="BJ18" i="59"/>
  <c r="DP36" i="59"/>
  <c r="EK62" i="59"/>
  <c r="GB6" i="59"/>
  <c r="IY9" i="59"/>
  <c r="HH59" i="59"/>
  <c r="CG12" i="59"/>
  <c r="HS67" i="59"/>
  <c r="GQ22" i="59"/>
  <c r="AD63" i="59"/>
  <c r="DK9" i="59"/>
  <c r="EP6" i="59"/>
  <c r="IN32" i="59"/>
  <c r="JI29" i="59"/>
  <c r="DD24" i="59"/>
  <c r="GF35" i="59"/>
  <c r="HO27" i="59"/>
  <c r="BA16" i="59"/>
  <c r="T9" i="59"/>
  <c r="IQ30" i="59"/>
  <c r="AP20" i="59"/>
  <c r="FL15" i="59"/>
  <c r="BX63" i="59"/>
  <c r="EN7" i="59"/>
  <c r="EH25" i="59"/>
  <c r="EM22" i="59"/>
  <c r="KB66" i="59"/>
  <c r="JS7" i="59"/>
  <c r="N27" i="59"/>
  <c r="GM19" i="59"/>
  <c r="HE20" i="59"/>
  <c r="EC28" i="59"/>
  <c r="FK36" i="59"/>
  <c r="IG27" i="59"/>
  <c r="HD15" i="59"/>
  <c r="JB34" i="59"/>
  <c r="IO27" i="59"/>
  <c r="HY9" i="59"/>
  <c r="HH36" i="59"/>
  <c r="EM16" i="59"/>
  <c r="J18" i="59"/>
  <c r="EB52" i="59"/>
  <c r="GH52" i="59"/>
  <c r="JB18" i="59"/>
  <c r="FK55" i="59"/>
  <c r="JK34" i="59"/>
  <c r="DQ22" i="59"/>
  <c r="GJ33" i="59"/>
  <c r="CJ59" i="59"/>
  <c r="AM27" i="59"/>
  <c r="CA11" i="59"/>
  <c r="FS30" i="59"/>
  <c r="HE14" i="59"/>
  <c r="FF31" i="59"/>
  <c r="AI7" i="59"/>
  <c r="JZ33" i="59"/>
  <c r="CH62" i="59"/>
  <c r="BF26" i="59"/>
  <c r="DT24" i="59"/>
  <c r="AK34" i="59"/>
  <c r="AK17" i="59"/>
  <c r="AZ13" i="59"/>
  <c r="AO11" i="59"/>
  <c r="CV7" i="59"/>
  <c r="FH22" i="59"/>
  <c r="GK37" i="59"/>
  <c r="GR11" i="59"/>
  <c r="DB16" i="59"/>
  <c r="BO6" i="59"/>
  <c r="IB9" i="59"/>
  <c r="BW10" i="59"/>
  <c r="IC19" i="59"/>
  <c r="EH27" i="59"/>
  <c r="GI9" i="59"/>
  <c r="BA34" i="59"/>
  <c r="JC31" i="59"/>
  <c r="GP55" i="59"/>
  <c r="FP21" i="59"/>
  <c r="HS11" i="59"/>
  <c r="II18" i="59"/>
  <c r="DA58" i="59"/>
  <c r="GD7" i="59"/>
  <c r="EM25" i="59"/>
  <c r="FM51" i="59"/>
  <c r="JV31" i="59"/>
  <c r="GZ16" i="59"/>
  <c r="HU22" i="59"/>
  <c r="GB36" i="59"/>
  <c r="AL30" i="59"/>
  <c r="JQ11" i="59"/>
  <c r="HS18" i="59"/>
  <c r="BK18" i="59"/>
  <c r="GE29" i="59"/>
  <c r="AW34" i="59"/>
  <c r="DA16" i="59"/>
  <c r="BN11" i="59"/>
  <c r="JX13" i="59"/>
  <c r="JU15" i="59"/>
  <c r="DE28" i="59"/>
  <c r="EP65" i="59"/>
  <c r="IJ26" i="59"/>
  <c r="AQ17" i="59"/>
  <c r="FK20" i="59"/>
  <c r="GF66" i="59"/>
  <c r="P26" i="59"/>
  <c r="IX23" i="59"/>
  <c r="GW9" i="59"/>
  <c r="EO22" i="59"/>
  <c r="BJ11" i="59"/>
  <c r="CM28" i="59"/>
  <c r="EC29" i="59"/>
  <c r="AP9" i="59"/>
  <c r="AJ15" i="59"/>
  <c r="FP49" i="59"/>
  <c r="S11" i="59"/>
  <c r="JC17" i="59"/>
  <c r="GU13" i="59"/>
  <c r="CI66" i="59"/>
  <c r="DI6" i="59"/>
  <c r="AH37" i="59"/>
  <c r="DQ13" i="59"/>
  <c r="JP62" i="59"/>
  <c r="FI28" i="59"/>
  <c r="KB21" i="59"/>
  <c r="AG24" i="59"/>
  <c r="CB27" i="59"/>
  <c r="HI17" i="59"/>
  <c r="GE36" i="59"/>
  <c r="FH9" i="59"/>
  <c r="DM19" i="59"/>
  <c r="DQ28" i="59"/>
  <c r="AO25" i="59"/>
  <c r="HM9" i="59"/>
  <c r="CY18" i="59"/>
  <c r="CR32" i="59"/>
  <c r="FI11" i="59"/>
  <c r="GY20" i="59"/>
  <c r="FW32" i="59"/>
  <c r="AN27" i="59"/>
  <c r="DG18" i="59"/>
  <c r="JD30" i="59"/>
  <c r="FD31" i="59"/>
  <c r="IG26" i="59"/>
  <c r="GC62" i="59"/>
  <c r="CF13" i="59"/>
  <c r="GB7" i="59"/>
  <c r="GV15" i="59"/>
  <c r="GU9" i="59"/>
  <c r="II28" i="59"/>
  <c r="EQ15" i="59"/>
  <c r="BO27" i="59"/>
  <c r="JU26" i="59"/>
  <c r="I13" i="59"/>
  <c r="EW65" i="59"/>
  <c r="GQ10" i="59"/>
  <c r="JL15" i="59"/>
  <c r="ES6" i="59"/>
  <c r="S10" i="59"/>
  <c r="S33" i="59"/>
  <c r="AU35" i="59"/>
  <c r="CW19" i="59"/>
  <c r="HL62" i="59"/>
  <c r="EN29" i="59"/>
  <c r="IC33" i="59"/>
  <c r="DY36" i="59"/>
  <c r="EX25" i="59"/>
  <c r="AJ17" i="59"/>
  <c r="EN15" i="59"/>
  <c r="BN18" i="59"/>
  <c r="HB23" i="59"/>
  <c r="KA62" i="59"/>
  <c r="AX11" i="59"/>
  <c r="I21" i="59"/>
  <c r="JS9" i="59"/>
  <c r="FM24" i="59"/>
  <c r="EZ30" i="59"/>
  <c r="DM20" i="59"/>
  <c r="JW16" i="59"/>
  <c r="CB20" i="59"/>
  <c r="AB22" i="59"/>
  <c r="BU25" i="59"/>
  <c r="IZ12" i="59"/>
  <c r="HV17" i="59"/>
  <c r="CR9" i="59"/>
  <c r="EL23" i="59"/>
  <c r="JV11" i="59"/>
  <c r="IU32" i="59"/>
  <c r="CQ23" i="59"/>
  <c r="DN7" i="59"/>
  <c r="CO19" i="59"/>
  <c r="HH21" i="59"/>
  <c r="DK15" i="59"/>
  <c r="DC66" i="59"/>
  <c r="IN13" i="59"/>
  <c r="JZ11" i="59"/>
  <c r="AB33" i="59"/>
  <c r="II6" i="59"/>
  <c r="AA36" i="59"/>
  <c r="DY28" i="59"/>
  <c r="FC19" i="59"/>
  <c r="CQ30" i="59"/>
  <c r="EX18" i="59"/>
  <c r="HX24" i="59"/>
  <c r="FS12" i="59"/>
  <c r="ER62" i="59"/>
  <c r="JY30" i="59"/>
  <c r="GX7" i="59"/>
  <c r="GV28" i="59"/>
  <c r="FR20" i="59"/>
  <c r="FK31" i="59"/>
  <c r="BB23" i="59"/>
  <c r="I31" i="59"/>
  <c r="AU28" i="59"/>
  <c r="CF24" i="59"/>
  <c r="EW30" i="59"/>
  <c r="HZ24" i="59"/>
  <c r="I14" i="59"/>
  <c r="DS22" i="59"/>
  <c r="HM34" i="59"/>
  <c r="FN25" i="59"/>
  <c r="CT26" i="59"/>
  <c r="HC28" i="59"/>
  <c r="AC20" i="59"/>
  <c r="AX31" i="59"/>
  <c r="F36" i="59"/>
  <c r="HX10" i="59"/>
  <c r="DW29" i="59"/>
  <c r="EO13" i="59"/>
  <c r="EC7" i="59"/>
  <c r="JG34" i="59"/>
  <c r="FM32" i="59"/>
  <c r="CL37" i="59"/>
  <c r="GI24" i="59"/>
  <c r="HT33" i="59"/>
  <c r="HH20" i="59"/>
  <c r="JF37" i="59"/>
  <c r="CG14" i="59"/>
  <c r="U34" i="59"/>
  <c r="AR58" i="59"/>
  <c r="JF25" i="59"/>
  <c r="ID24" i="59"/>
  <c r="DP50" i="59"/>
  <c r="JA36" i="59"/>
  <c r="DV22" i="59"/>
  <c r="CY27" i="59"/>
  <c r="GX25" i="59"/>
  <c r="IS15" i="59"/>
  <c r="EB13" i="59"/>
  <c r="JG25" i="59"/>
  <c r="GX37" i="59"/>
  <c r="AT29" i="59"/>
  <c r="JQ30" i="59"/>
  <c r="GK22" i="59"/>
  <c r="BZ11" i="59"/>
  <c r="DN13" i="59"/>
  <c r="CU25" i="59"/>
  <c r="HA9" i="59"/>
  <c r="BE19" i="59"/>
  <c r="FD6" i="59"/>
  <c r="HH37" i="59"/>
  <c r="FQ31" i="59"/>
  <c r="FK22" i="59"/>
  <c r="FW6" i="59"/>
  <c r="IY13" i="59"/>
  <c r="CI13" i="59"/>
  <c r="IG7" i="59"/>
  <c r="DE22" i="59"/>
  <c r="HC27" i="59"/>
  <c r="GV6" i="59"/>
  <c r="KB14" i="59"/>
  <c r="DN23" i="59"/>
  <c r="AR59" i="59"/>
  <c r="GP31" i="59"/>
  <c r="GR16" i="59"/>
  <c r="BL13" i="59"/>
  <c r="ES63" i="59"/>
  <c r="HL9" i="59"/>
  <c r="CW17" i="59"/>
  <c r="BL34" i="59"/>
  <c r="AS7" i="59"/>
  <c r="GJ23" i="59"/>
  <c r="EC21" i="59"/>
  <c r="DI21" i="59"/>
  <c r="BS13" i="59"/>
  <c r="HH14" i="59"/>
  <c r="FF15" i="59"/>
  <c r="X19" i="59"/>
  <c r="FZ34" i="59"/>
  <c r="EL31" i="59"/>
  <c r="DO19" i="59"/>
  <c r="HD25" i="59"/>
  <c r="CU32" i="59"/>
  <c r="IB27" i="59"/>
  <c r="AA22" i="59"/>
  <c r="G58" i="59"/>
  <c r="HK18" i="59"/>
  <c r="DI25" i="59"/>
  <c r="JA14" i="59"/>
  <c r="DH65" i="59"/>
  <c r="BT12" i="59"/>
  <c r="FR65" i="59"/>
  <c r="DV30" i="59"/>
  <c r="FD36" i="59"/>
  <c r="HC66" i="59"/>
  <c r="CX29" i="59"/>
  <c r="GB17" i="59"/>
  <c r="DN58" i="59"/>
  <c r="FP27" i="59"/>
  <c r="AS26" i="59"/>
  <c r="EU13" i="59"/>
  <c r="EE53" i="59"/>
  <c r="AO6" i="59"/>
  <c r="HF6" i="59"/>
  <c r="JC62" i="59"/>
  <c r="HC17" i="59"/>
  <c r="JK9" i="59"/>
  <c r="IV28" i="59"/>
  <c r="GG15" i="59"/>
  <c r="T21" i="59"/>
  <c r="FG33" i="59"/>
  <c r="EI16" i="59"/>
  <c r="EV10" i="59"/>
  <c r="DU49" i="59"/>
  <c r="E37" i="59"/>
  <c r="CJ17" i="59"/>
  <c r="GY11" i="59"/>
  <c r="EU17" i="59"/>
  <c r="BS16" i="59"/>
  <c r="AB31" i="59"/>
  <c r="EH7" i="59"/>
  <c r="HN29" i="59"/>
  <c r="CX23" i="59"/>
  <c r="HY15" i="59"/>
  <c r="EL28" i="59"/>
  <c r="DO51" i="59"/>
  <c r="GQ65" i="59"/>
  <c r="FY15" i="59"/>
  <c r="GM23" i="59"/>
  <c r="BU58" i="59"/>
  <c r="CM23" i="59"/>
  <c r="AL22" i="59"/>
  <c r="GP29" i="59"/>
  <c r="AF25" i="59"/>
  <c r="JV37" i="59"/>
  <c r="GQ64" i="59"/>
  <c r="DG27" i="59"/>
  <c r="HN6" i="59"/>
  <c r="CI37" i="59"/>
  <c r="EW10" i="59"/>
  <c r="AX9" i="59"/>
  <c r="IE16" i="59"/>
  <c r="DS9" i="59"/>
  <c r="EE34" i="59"/>
  <c r="GU27" i="59"/>
  <c r="AL9" i="59"/>
  <c r="IB6" i="59"/>
  <c r="IU11" i="59"/>
  <c r="IO21" i="59"/>
  <c r="HE28" i="59"/>
  <c r="AZ7" i="59"/>
  <c r="G31" i="59"/>
  <c r="GG54" i="59"/>
  <c r="EC32" i="59"/>
  <c r="GO7" i="59"/>
  <c r="AY19" i="59"/>
  <c r="EE25" i="59"/>
  <c r="EM20" i="59"/>
  <c r="FZ25" i="59"/>
  <c r="AM14" i="59"/>
  <c r="CF10" i="59"/>
  <c r="IH7" i="59"/>
  <c r="FJ32" i="59"/>
  <c r="DZ23" i="59"/>
  <c r="FU18" i="59"/>
  <c r="FK19" i="59"/>
  <c r="CA30" i="59"/>
  <c r="EB54" i="59"/>
  <c r="EX12" i="59"/>
  <c r="EW11" i="59"/>
  <c r="DG58" i="59"/>
  <c r="AY62" i="59"/>
  <c r="DB26" i="59"/>
  <c r="AY13" i="59"/>
  <c r="CO32" i="59"/>
  <c r="JS17" i="59"/>
  <c r="EA11" i="59"/>
  <c r="EY19" i="59"/>
  <c r="JB12" i="59"/>
  <c r="DR25" i="59"/>
  <c r="DB31" i="59"/>
  <c r="CX11" i="59"/>
  <c r="BM21" i="59"/>
  <c r="Q6" i="59"/>
  <c r="JS31" i="59"/>
  <c r="CE18" i="59"/>
  <c r="JY23" i="59"/>
  <c r="BQ37" i="59"/>
  <c r="EY21" i="59"/>
  <c r="FU30" i="59"/>
  <c r="G34" i="59"/>
  <c r="BX62" i="59"/>
  <c r="I65" i="59"/>
  <c r="EB36" i="59"/>
  <c r="IF32" i="59"/>
  <c r="DD15" i="59"/>
  <c r="GD63" i="59"/>
  <c r="AD66" i="59"/>
  <c r="BC9" i="59"/>
  <c r="O23" i="59"/>
  <c r="IV37" i="59"/>
  <c r="JB14" i="59"/>
  <c r="AP29" i="59"/>
  <c r="CB6" i="59"/>
  <c r="FN9" i="59"/>
  <c r="FK6" i="59"/>
  <c r="JZ29" i="59"/>
  <c r="U33" i="59"/>
  <c r="JK17" i="59"/>
  <c r="AT24" i="59"/>
  <c r="CM12" i="59"/>
  <c r="EO66" i="59"/>
  <c r="GS12" i="59"/>
  <c r="EK32" i="59"/>
  <c r="BY34" i="59"/>
  <c r="JG12" i="59"/>
  <c r="GN49" i="59"/>
  <c r="AI25" i="59"/>
  <c r="BN20" i="59"/>
  <c r="CU7" i="59"/>
  <c r="J9" i="59"/>
  <c r="T32" i="59"/>
  <c r="GG32" i="59"/>
  <c r="AW31" i="59"/>
  <c r="GA32" i="59"/>
  <c r="FZ15" i="59"/>
  <c r="FG16" i="59"/>
  <c r="N25" i="59"/>
  <c r="HV35" i="59"/>
  <c r="AH19" i="59"/>
  <c r="J28" i="59"/>
  <c r="JT24" i="59"/>
  <c r="HA11" i="59"/>
  <c r="HR30" i="59"/>
  <c r="IR23" i="59"/>
  <c r="EI37" i="59"/>
  <c r="JE34" i="59"/>
  <c r="JQ13" i="59"/>
  <c r="JJ24" i="59"/>
  <c r="Y36" i="59"/>
  <c r="U31" i="59"/>
  <c r="FL27" i="59"/>
  <c r="BZ16" i="59"/>
  <c r="FT16" i="59"/>
  <c r="GL52" i="59"/>
  <c r="GB11" i="59"/>
  <c r="JT29" i="59"/>
  <c r="CJ24" i="59"/>
  <c r="HO37" i="59"/>
  <c r="JY21" i="59"/>
  <c r="FS50" i="59"/>
  <c r="JK10" i="59"/>
  <c r="GS51" i="59"/>
  <c r="DR28" i="59"/>
  <c r="IZ27" i="59"/>
  <c r="BL32" i="59"/>
  <c r="EA14" i="59"/>
  <c r="JT21" i="59"/>
  <c r="BU20" i="59"/>
  <c r="HG12" i="59"/>
  <c r="DX18" i="59"/>
  <c r="IP16" i="59"/>
  <c r="IU13" i="59"/>
  <c r="JI26" i="59"/>
  <c r="BH33" i="59"/>
  <c r="GL49" i="59"/>
  <c r="HQ14" i="59"/>
  <c r="BN29" i="59"/>
  <c r="DE7" i="59"/>
  <c r="GA34" i="59"/>
  <c r="HC15" i="59"/>
  <c r="CE26" i="59"/>
  <c r="ES17" i="59"/>
  <c r="CQ34" i="59"/>
  <c r="AO29" i="59"/>
  <c r="AN62" i="59"/>
  <c r="BM20" i="59"/>
  <c r="DY27" i="59"/>
  <c r="IY24" i="59"/>
  <c r="JE13" i="59"/>
  <c r="DG23" i="59"/>
  <c r="DR53" i="59"/>
  <c r="EY6" i="59"/>
  <c r="FQ50" i="59"/>
  <c r="FU54" i="59"/>
  <c r="CW12" i="59"/>
  <c r="HD11" i="59"/>
  <c r="DP65" i="59"/>
  <c r="P14" i="59"/>
  <c r="EE14" i="59"/>
  <c r="IV32" i="59"/>
  <c r="FA30" i="59"/>
  <c r="HY31" i="59"/>
  <c r="HH13" i="59"/>
  <c r="HE26" i="59"/>
  <c r="EP27" i="59"/>
  <c r="GO20" i="59"/>
  <c r="O18" i="59"/>
  <c r="CS19" i="59"/>
  <c r="I25" i="59"/>
  <c r="CE27" i="59"/>
  <c r="CC6" i="59"/>
  <c r="DP30" i="59"/>
  <c r="JE18" i="59"/>
  <c r="DB17" i="59"/>
  <c r="BT58" i="59"/>
  <c r="JQ24" i="59"/>
  <c r="JO15" i="59"/>
  <c r="AW7" i="59"/>
  <c r="FL14" i="59"/>
  <c r="GG13" i="59"/>
  <c r="AU34" i="59"/>
  <c r="DD11" i="59"/>
  <c r="DE12" i="59"/>
  <c r="AX34" i="59"/>
  <c r="KA6" i="59"/>
  <c r="GQ30" i="59"/>
  <c r="FA22" i="59"/>
  <c r="BQ35" i="59"/>
  <c r="HF59" i="59"/>
  <c r="IE20" i="59"/>
  <c r="DF9" i="59"/>
  <c r="JN19" i="59"/>
  <c r="X64" i="59"/>
  <c r="AJ21" i="59"/>
  <c r="HT28" i="59"/>
  <c r="BV62" i="59"/>
  <c r="DS15" i="59"/>
  <c r="HV28" i="59"/>
  <c r="IO58" i="59"/>
  <c r="T20" i="59"/>
  <c r="FF32" i="59"/>
  <c r="BU32" i="59"/>
  <c r="HG17" i="59"/>
  <c r="ET67" i="59"/>
  <c r="BC29" i="59"/>
  <c r="GI26" i="59"/>
  <c r="E25" i="59"/>
  <c r="AL62" i="59"/>
  <c r="JJ36" i="59"/>
  <c r="FO25" i="59"/>
  <c r="FC28" i="59"/>
  <c r="H65" i="59"/>
  <c r="DS28" i="59"/>
  <c r="JE17" i="59"/>
  <c r="CT18" i="59"/>
  <c r="CX34" i="59"/>
  <c r="FU55" i="59"/>
  <c r="BF30" i="59"/>
  <c r="JB26" i="59"/>
  <c r="DQ12" i="59"/>
  <c r="JJ58" i="59"/>
  <c r="Y19" i="59"/>
  <c r="EK9" i="59"/>
  <c r="H34" i="59"/>
  <c r="AN24" i="59"/>
  <c r="EN21" i="59"/>
  <c r="HR23" i="59"/>
  <c r="AZ59" i="59"/>
  <c r="DZ53" i="59"/>
  <c r="HM62" i="59"/>
  <c r="CC19" i="59"/>
  <c r="CS37" i="59"/>
  <c r="CP18" i="59"/>
  <c r="CB24" i="59"/>
  <c r="IK67" i="59"/>
  <c r="AP6" i="59"/>
  <c r="DL17" i="59"/>
  <c r="AB21" i="59"/>
  <c r="II21" i="59"/>
  <c r="JM21" i="59"/>
  <c r="EI62" i="59"/>
  <c r="CP15" i="59"/>
  <c r="IO13" i="59"/>
  <c r="EV14" i="59"/>
  <c r="FZ6" i="59"/>
  <c r="CE35" i="59"/>
  <c r="JJ28" i="59"/>
  <c r="GL55" i="59"/>
  <c r="ES59" i="59"/>
  <c r="EL13" i="59"/>
  <c r="IB26" i="59"/>
  <c r="GA49" i="59"/>
  <c r="GN52" i="59"/>
  <c r="CA13" i="59"/>
  <c r="GB28" i="59"/>
  <c r="Q10" i="59"/>
  <c r="EY26" i="59"/>
  <c r="BW25" i="59"/>
  <c r="CT30" i="59"/>
  <c r="FT17" i="59"/>
  <c r="JL6" i="59"/>
  <c r="AO19" i="59"/>
  <c r="AN14" i="59"/>
  <c r="HC30" i="59"/>
  <c r="BM31" i="59"/>
  <c r="GN15" i="59"/>
  <c r="GM27" i="59"/>
  <c r="GN50" i="59"/>
  <c r="HJ32" i="59"/>
  <c r="JR7" i="59"/>
  <c r="HB31" i="59"/>
  <c r="HV31" i="59"/>
  <c r="H18" i="59"/>
  <c r="JB35" i="59"/>
  <c r="EK17" i="59"/>
  <c r="IH30" i="59"/>
  <c r="BM12" i="59"/>
  <c r="JV36" i="59"/>
  <c r="BJ23" i="59"/>
  <c r="AX17" i="59"/>
  <c r="CV20" i="59"/>
  <c r="EN28" i="59"/>
  <c r="JD37" i="59"/>
  <c r="GF20" i="59"/>
  <c r="S34" i="59"/>
  <c r="AF28" i="59"/>
  <c r="JR30" i="59"/>
  <c r="FV20" i="59"/>
  <c r="GA37" i="59"/>
  <c r="AR27" i="59"/>
  <c r="AW6" i="59"/>
  <c r="DE9" i="59"/>
  <c r="BV12" i="59"/>
  <c r="BT59" i="59"/>
  <c r="JN32" i="59"/>
  <c r="CH13" i="59"/>
  <c r="JI21" i="59"/>
  <c r="HU68" i="59"/>
  <c r="FN29" i="59"/>
  <c r="HX25" i="59"/>
  <c r="BA30" i="59"/>
  <c r="EL20" i="59"/>
  <c r="GF15" i="59"/>
  <c r="EA30" i="59"/>
  <c r="FR25" i="59"/>
  <c r="HQ21" i="59"/>
  <c r="IK30" i="59"/>
  <c r="IO25" i="59"/>
  <c r="HO24" i="59"/>
  <c r="IJ9" i="59"/>
  <c r="HZ7" i="59"/>
  <c r="HM29" i="59"/>
  <c r="JS34" i="59"/>
  <c r="DX11" i="59"/>
  <c r="GF24" i="59"/>
  <c r="BK31" i="59"/>
  <c r="FU6" i="59"/>
  <c r="AC6" i="59"/>
  <c r="CD31" i="59"/>
  <c r="R24" i="59"/>
  <c r="DV20" i="59"/>
  <c r="FU52" i="59"/>
  <c r="GS6" i="59"/>
  <c r="IS29" i="59"/>
  <c r="K30" i="59"/>
  <c r="DR7" i="59"/>
  <c r="CC36" i="59"/>
  <c r="IK19" i="59"/>
  <c r="BE15" i="59"/>
  <c r="CL19" i="59"/>
  <c r="GG33" i="59"/>
  <c r="HQ6" i="59"/>
  <c r="GN19" i="59"/>
  <c r="HL16" i="59"/>
  <c r="IM59" i="59"/>
  <c r="KC35" i="59"/>
  <c r="GE16" i="59"/>
  <c r="CD58" i="59"/>
  <c r="DP7" i="59"/>
  <c r="IU28" i="59"/>
  <c r="AB19" i="59"/>
  <c r="FL24" i="59"/>
  <c r="FK27" i="59"/>
  <c r="FZ54" i="59"/>
  <c r="FL49" i="59"/>
  <c r="CV65" i="59"/>
  <c r="AG34" i="59"/>
  <c r="IO26" i="59"/>
  <c r="G36" i="59"/>
  <c r="GH7" i="59"/>
  <c r="AF21" i="59"/>
  <c r="CH31" i="59"/>
  <c r="DB35" i="59"/>
  <c r="GO54" i="59"/>
  <c r="GS24" i="59"/>
  <c r="CL29" i="59"/>
  <c r="R59" i="59"/>
  <c r="CP31" i="59"/>
  <c r="EC35" i="59"/>
  <c r="EL21" i="59"/>
  <c r="FR51" i="59"/>
  <c r="CV32" i="59"/>
  <c r="HQ7" i="59"/>
  <c r="FV34" i="59"/>
  <c r="FG64" i="59"/>
  <c r="DE19" i="59"/>
  <c r="DN30" i="59"/>
  <c r="CM37" i="59"/>
  <c r="FY9" i="59"/>
  <c r="AX23" i="59"/>
  <c r="AG7" i="59"/>
  <c r="DU54" i="59"/>
  <c r="HG18" i="59"/>
  <c r="BW28" i="59"/>
  <c r="DG15" i="59"/>
  <c r="BY19" i="59"/>
  <c r="HS34" i="59"/>
  <c r="IY27" i="59"/>
  <c r="HH12" i="59"/>
  <c r="FL22" i="59"/>
  <c r="AK30" i="59"/>
  <c r="IG11" i="59"/>
  <c r="G23" i="59"/>
  <c r="AT14" i="59"/>
  <c r="FZ17" i="59"/>
  <c r="AM23" i="59"/>
  <c r="N36" i="59"/>
  <c r="T26" i="59"/>
  <c r="HS7" i="59"/>
  <c r="DT20" i="59"/>
  <c r="BD23" i="59"/>
  <c r="AK6" i="59"/>
  <c r="BA32" i="59"/>
  <c r="JQ21" i="59"/>
  <c r="DQ23" i="59"/>
  <c r="K42" i="59"/>
  <c r="GM7" i="59"/>
  <c r="BN17" i="59"/>
  <c r="IZ36" i="59"/>
  <c r="AY29" i="59"/>
  <c r="CV11" i="59"/>
  <c r="EO14" i="59"/>
  <c r="FV29" i="59"/>
  <c r="BX16" i="59"/>
  <c r="M17" i="59"/>
  <c r="FR31" i="59"/>
  <c r="IR12" i="59"/>
  <c r="AD33" i="59"/>
  <c r="CY17" i="59"/>
  <c r="DS7" i="59"/>
  <c r="E13" i="59"/>
  <c r="EA26" i="59"/>
  <c r="AJ30" i="59"/>
  <c r="HO64" i="59"/>
  <c r="IT63" i="59"/>
  <c r="AM30" i="59"/>
  <c r="IR26" i="59"/>
  <c r="IX13" i="59"/>
  <c r="E14" i="59"/>
  <c r="CI6" i="59"/>
  <c r="AT10" i="59"/>
  <c r="EI13" i="59"/>
  <c r="BL9" i="59"/>
  <c r="EL25" i="59"/>
  <c r="EN26" i="59"/>
  <c r="CQ19" i="59"/>
  <c r="HY26" i="59"/>
  <c r="DP51" i="59"/>
  <c r="KB31" i="59"/>
  <c r="BU24" i="59"/>
  <c r="DL54" i="59"/>
  <c r="AB18" i="59"/>
  <c r="FY23" i="59"/>
  <c r="FC55" i="59"/>
  <c r="DD31" i="59"/>
  <c r="GP14" i="59"/>
  <c r="CV27" i="59"/>
  <c r="GF49" i="59"/>
  <c r="DG22" i="59"/>
  <c r="N23" i="59"/>
  <c r="HF27" i="59"/>
  <c r="GH20" i="59"/>
  <c r="DA22" i="59"/>
  <c r="JZ32" i="59"/>
  <c r="EC30" i="59"/>
  <c r="JY68" i="59"/>
  <c r="AD14" i="59"/>
  <c r="DE33" i="59"/>
  <c r="AT17" i="59"/>
  <c r="IE9" i="59"/>
  <c r="R28" i="59"/>
  <c r="HY23" i="59"/>
  <c r="JP28" i="59"/>
  <c r="CQ14" i="59"/>
  <c r="DK52" i="59"/>
  <c r="BZ58" i="59"/>
  <c r="JG7" i="59"/>
  <c r="HX31" i="59"/>
  <c r="IU18" i="59"/>
  <c r="DY12" i="59"/>
  <c r="FG50" i="59"/>
  <c r="HD10" i="59"/>
  <c r="AQ9" i="59"/>
  <c r="FE14" i="59"/>
  <c r="Q20" i="59"/>
  <c r="GP32" i="59"/>
  <c r="JO13" i="59"/>
  <c r="FJ20" i="59"/>
  <c r="DH31" i="59"/>
  <c r="AA7" i="59"/>
  <c r="BP19" i="59"/>
  <c r="U17" i="59"/>
  <c r="GM30" i="59"/>
  <c r="IJ30" i="59"/>
  <c r="CT31" i="59"/>
  <c r="AY67" i="59"/>
  <c r="JG64" i="59"/>
  <c r="FW59" i="59"/>
  <c r="BT34" i="59"/>
  <c r="JO14" i="59"/>
  <c r="ID26" i="59"/>
  <c r="CR20" i="59"/>
  <c r="DH19" i="59"/>
  <c r="JQ64" i="59"/>
  <c r="AH6" i="59"/>
  <c r="DZ7" i="59"/>
  <c r="FU16" i="59"/>
  <c r="BA37" i="59"/>
  <c r="FJ28" i="59"/>
  <c r="CG30" i="59"/>
  <c r="ED34" i="59"/>
  <c r="AA21" i="59"/>
  <c r="JJ27" i="59"/>
  <c r="V16" i="59"/>
  <c r="G21" i="59"/>
  <c r="IR24" i="59"/>
  <c r="F34" i="59"/>
  <c r="HE32" i="59"/>
  <c r="BP32" i="59"/>
  <c r="AU32" i="59"/>
  <c r="GJ28" i="59"/>
  <c r="DK25" i="59"/>
  <c r="CK35" i="59"/>
  <c r="HI37" i="59"/>
  <c r="EE54" i="59"/>
  <c r="GX23" i="59"/>
  <c r="JA7" i="59"/>
  <c r="AB16" i="59"/>
  <c r="FA21" i="59"/>
  <c r="CW15" i="59"/>
  <c r="JK18" i="59"/>
  <c r="EM29" i="59"/>
  <c r="AR67" i="59"/>
  <c r="HR19" i="59"/>
  <c r="FG25" i="59"/>
  <c r="DX13" i="59"/>
  <c r="GB31" i="59"/>
  <c r="ID22" i="59"/>
  <c r="DH15" i="59"/>
  <c r="GR51" i="59"/>
  <c r="N64" i="59"/>
  <c r="JT34" i="59"/>
  <c r="EZ63" i="59"/>
  <c r="DK28" i="59"/>
  <c r="JN13" i="59"/>
  <c r="ER31" i="59"/>
  <c r="FK18" i="59"/>
  <c r="IO15" i="59"/>
  <c r="CE30" i="59"/>
  <c r="BM32" i="59"/>
  <c r="IQ11" i="59"/>
  <c r="DX14" i="59"/>
  <c r="EL6" i="59"/>
  <c r="FR52" i="59"/>
  <c r="BP20" i="59"/>
  <c r="BS20" i="59"/>
  <c r="CP20" i="59"/>
  <c r="IW9" i="59"/>
  <c r="HO12" i="59"/>
  <c r="ES13" i="59"/>
  <c r="AN17" i="59"/>
  <c r="DB9" i="59"/>
  <c r="AF31" i="59"/>
  <c r="GM51" i="59"/>
  <c r="BW15" i="59"/>
  <c r="HO28" i="59"/>
  <c r="X16" i="59"/>
  <c r="BG18" i="59"/>
  <c r="CI17" i="59"/>
  <c r="GG34" i="59"/>
  <c r="FD30" i="59"/>
  <c r="GU29" i="59"/>
  <c r="EU16" i="59"/>
  <c r="I46" i="59"/>
  <c r="HX21" i="59"/>
  <c r="F21" i="59"/>
  <c r="IS19" i="59"/>
  <c r="CC15" i="59"/>
  <c r="CX13" i="59"/>
  <c r="FC15" i="59"/>
  <c r="GK12" i="59"/>
  <c r="HL68" i="59"/>
  <c r="EV20" i="59"/>
  <c r="FD20" i="59"/>
  <c r="IC30" i="59"/>
  <c r="CI25" i="59"/>
  <c r="FK21" i="59"/>
  <c r="CU24" i="59"/>
  <c r="HI63" i="59"/>
  <c r="BL11" i="59"/>
  <c r="IG30" i="59"/>
  <c r="CA58" i="59"/>
  <c r="DM24" i="59"/>
  <c r="HT34" i="59"/>
  <c r="BB10" i="59"/>
  <c r="ID36" i="59"/>
  <c r="IW24" i="59"/>
  <c r="GP11" i="59"/>
  <c r="CQ10" i="59"/>
  <c r="HA58" i="59"/>
  <c r="FJ52" i="59"/>
  <c r="JR25" i="59"/>
  <c r="HS63" i="59"/>
  <c r="CH6" i="59"/>
  <c r="IN11" i="59"/>
  <c r="GG49" i="59"/>
  <c r="HS12" i="59"/>
  <c r="FJ37" i="59"/>
  <c r="IW15" i="59"/>
  <c r="GL18" i="59"/>
  <c r="GU24" i="59"/>
  <c r="AP63" i="59"/>
  <c r="IH12" i="59"/>
  <c r="JQ15" i="59"/>
  <c r="GH25" i="59"/>
  <c r="IW29" i="59"/>
  <c r="JE67" i="59"/>
  <c r="HW27" i="59"/>
  <c r="IT26" i="59"/>
  <c r="IO9" i="59"/>
  <c r="AB24" i="59"/>
  <c r="T11" i="59"/>
  <c r="S23" i="59"/>
  <c r="HL7" i="59"/>
  <c r="AP17" i="59"/>
  <c r="IR21" i="59"/>
  <c r="JY17" i="59"/>
  <c r="IK11" i="59"/>
  <c r="JY36" i="59"/>
  <c r="HO25" i="59"/>
  <c r="GZ37" i="59"/>
  <c r="AA14" i="59"/>
  <c r="DB20" i="59"/>
  <c r="HL37" i="59"/>
  <c r="FN14" i="59"/>
  <c r="EO36" i="59"/>
  <c r="JT28" i="59"/>
  <c r="DW16" i="59"/>
  <c r="DH21" i="59"/>
  <c r="HH11" i="59"/>
  <c r="DW52" i="59"/>
  <c r="FA18" i="59"/>
  <c r="BA11" i="59"/>
  <c r="GG7" i="59"/>
  <c r="BL7" i="59"/>
  <c r="GA19" i="59"/>
  <c r="IG17" i="59"/>
  <c r="FD29" i="59"/>
  <c r="DV18" i="59"/>
  <c r="BM11" i="59"/>
  <c r="CE17" i="59"/>
  <c r="IT15" i="59"/>
  <c r="AJ32" i="59"/>
  <c r="HO20" i="59"/>
  <c r="BF28" i="59"/>
  <c r="BP13" i="59"/>
  <c r="JD28" i="59"/>
  <c r="BW16" i="59"/>
  <c r="GU32" i="59"/>
  <c r="AE18" i="59"/>
  <c r="GW26" i="59"/>
  <c r="CT64" i="59"/>
  <c r="HS26" i="59"/>
  <c r="HU23" i="59"/>
  <c r="DV51" i="59"/>
  <c r="AC26" i="59"/>
  <c r="GX17" i="59"/>
  <c r="AB13" i="59"/>
  <c r="FI54" i="59"/>
  <c r="EN23" i="59"/>
  <c r="FC9" i="59"/>
  <c r="AO20" i="59"/>
  <c r="IW7" i="59"/>
  <c r="GJ14" i="59"/>
  <c r="FM30" i="59"/>
  <c r="BM14" i="59"/>
  <c r="DR21" i="59"/>
  <c r="JC7" i="59"/>
  <c r="GJ17" i="59"/>
  <c r="DT10" i="59"/>
  <c r="DG14" i="59"/>
  <c r="FS13" i="59"/>
  <c r="IO17" i="59"/>
  <c r="EP31" i="59"/>
  <c r="DK14" i="59"/>
  <c r="EW35" i="59"/>
  <c r="HS30" i="59"/>
  <c r="GF33" i="59"/>
  <c r="IN19" i="59"/>
  <c r="JE9" i="59"/>
  <c r="FQ23" i="59"/>
  <c r="IU30" i="59"/>
  <c r="JR34" i="59"/>
  <c r="JW30" i="59"/>
  <c r="GH51" i="59"/>
  <c r="DQ51" i="59"/>
  <c r="U29" i="59"/>
  <c r="JX34" i="59"/>
  <c r="AX28" i="59"/>
  <c r="HB17" i="59"/>
  <c r="FL33" i="59"/>
  <c r="BL31" i="59"/>
  <c r="BH23" i="59"/>
  <c r="DV29" i="59"/>
  <c r="DW31" i="59"/>
  <c r="BM24" i="59"/>
  <c r="AM24" i="59"/>
  <c r="BX22" i="59"/>
  <c r="DZ34" i="59"/>
  <c r="CS32" i="59"/>
  <c r="JV6" i="59"/>
  <c r="CI16" i="59"/>
  <c r="GW7" i="59"/>
  <c r="T7" i="59"/>
  <c r="DK51" i="59"/>
  <c r="BY26" i="59"/>
  <c r="FS10" i="59"/>
  <c r="II14" i="59"/>
  <c r="E7" i="59"/>
  <c r="GN12" i="59"/>
  <c r="GZ30" i="59"/>
  <c r="JD15" i="59"/>
  <c r="EW28" i="59"/>
  <c r="GM52" i="59"/>
  <c r="G32" i="59"/>
  <c r="AD34" i="59"/>
  <c r="FI15" i="59"/>
  <c r="JW9" i="59"/>
  <c r="IP15" i="59"/>
  <c r="CW59" i="59"/>
  <c r="GL32" i="59"/>
  <c r="HH67" i="59"/>
  <c r="JF18" i="59"/>
  <c r="JO26" i="59"/>
  <c r="GP13" i="59"/>
  <c r="CE9" i="59"/>
  <c r="FS28" i="59"/>
  <c r="GB35" i="59"/>
  <c r="IJ62" i="59"/>
  <c r="FZ20" i="59"/>
  <c r="FH25" i="59"/>
  <c r="DA7" i="59"/>
  <c r="EW37" i="59"/>
  <c r="CE63" i="59"/>
  <c r="IV27" i="59"/>
  <c r="GD24" i="59"/>
  <c r="IR37" i="59"/>
  <c r="IY12" i="59"/>
  <c r="GX14" i="59"/>
  <c r="BA24" i="59"/>
  <c r="EB30" i="59"/>
  <c r="AX58" i="59"/>
  <c r="JR31" i="59"/>
  <c r="IN14" i="59"/>
  <c r="JY27" i="59"/>
  <c r="AX35" i="59"/>
  <c r="EL17" i="59"/>
  <c r="BA67" i="59"/>
  <c r="GP20" i="59"/>
  <c r="HV7" i="59"/>
  <c r="BQ21" i="59"/>
  <c r="CQ29" i="59"/>
  <c r="BO32" i="59"/>
  <c r="GS11" i="59"/>
  <c r="AP7" i="59"/>
  <c r="HT26" i="59"/>
  <c r="JJ35" i="59"/>
  <c r="L27" i="59"/>
  <c r="FQ18" i="59"/>
  <c r="GB14" i="59"/>
  <c r="HB14" i="59"/>
  <c r="IR9" i="59"/>
  <c r="GG11" i="59"/>
  <c r="AZ29" i="59"/>
  <c r="EI11" i="59"/>
  <c r="CQ15" i="59"/>
  <c r="EW23" i="59"/>
  <c r="EW27" i="59"/>
  <c r="AO7" i="59"/>
  <c r="DH29" i="59"/>
  <c r="CU14" i="59"/>
  <c r="IM11" i="59"/>
  <c r="BJ29" i="59"/>
  <c r="ES31" i="59"/>
  <c r="CV25" i="59"/>
  <c r="GD6" i="59"/>
  <c r="CQ59" i="59"/>
  <c r="BZ14" i="59"/>
  <c r="EA35" i="59"/>
  <c r="IT37" i="59"/>
  <c r="HE23" i="59"/>
  <c r="M24" i="59"/>
  <c r="JK64" i="59"/>
  <c r="DB30" i="59"/>
  <c r="CU13" i="59"/>
  <c r="DF21" i="59"/>
  <c r="FU29" i="59"/>
  <c r="GF29" i="59"/>
  <c r="CC24" i="59"/>
  <c r="IV59" i="59"/>
  <c r="GZ29" i="59"/>
  <c r="KA31" i="59"/>
  <c r="CF14" i="59"/>
  <c r="JT63" i="59"/>
  <c r="IG36" i="59"/>
  <c r="EG6" i="59"/>
  <c r="IO32" i="59"/>
  <c r="EV30" i="59"/>
  <c r="JX36" i="59"/>
  <c r="CD35" i="59"/>
  <c r="HN19" i="59"/>
  <c r="JP31" i="59"/>
  <c r="JN6" i="59"/>
  <c r="JO31" i="59"/>
  <c r="JM32" i="59"/>
  <c r="BX30" i="59"/>
  <c r="CG11" i="59"/>
  <c r="GF26" i="59"/>
  <c r="BK28" i="59"/>
  <c r="FP30" i="59"/>
  <c r="CU27" i="59"/>
  <c r="FC65" i="59"/>
  <c r="BC17" i="59"/>
  <c r="DK24" i="59"/>
  <c r="IJ68" i="59"/>
  <c r="L7" i="59"/>
  <c r="CM31" i="59"/>
  <c r="AS32" i="59"/>
  <c r="DT22" i="59"/>
  <c r="GK36" i="59"/>
  <c r="IW16" i="59"/>
  <c r="HA33" i="59"/>
  <c r="DL32" i="59"/>
  <c r="GJ65" i="59"/>
  <c r="FW9" i="59"/>
  <c r="DT19" i="59"/>
  <c r="JI20" i="59"/>
  <c r="IR30" i="59"/>
  <c r="BQ13" i="59"/>
  <c r="BK7" i="59"/>
  <c r="AA6" i="59"/>
  <c r="AA20" i="59"/>
  <c r="FI30" i="59"/>
  <c r="CV28" i="59"/>
  <c r="IU9" i="59"/>
  <c r="DX21" i="59"/>
  <c r="JW32" i="59"/>
  <c r="DH25" i="59"/>
  <c r="FY55" i="59"/>
  <c r="CD65" i="59"/>
  <c r="IY35" i="59"/>
  <c r="GW11" i="59"/>
  <c r="H41" i="59"/>
  <c r="CG34" i="59"/>
  <c r="CB25" i="59"/>
  <c r="EG34" i="59"/>
  <c r="DC22" i="59"/>
  <c r="BI27" i="59"/>
  <c r="HB16" i="59"/>
  <c r="AN21" i="59"/>
  <c r="JS67" i="59"/>
  <c r="GC18" i="59"/>
  <c r="EO9" i="59"/>
  <c r="ET13" i="59"/>
  <c r="DW11" i="59"/>
  <c r="JR19" i="59"/>
  <c r="FG27" i="59"/>
  <c r="JE26" i="59"/>
  <c r="EA27" i="59"/>
  <c r="HK24" i="59"/>
  <c r="HW22" i="59"/>
  <c r="GY17" i="59"/>
  <c r="T27" i="59"/>
  <c r="IX27" i="59"/>
  <c r="GA63" i="59"/>
  <c r="FU34" i="59"/>
  <c r="EB26" i="59"/>
  <c r="GR25" i="59"/>
  <c r="AX15" i="59"/>
  <c r="K63" i="59"/>
  <c r="AE32" i="59"/>
  <c r="BD20" i="59"/>
  <c r="BI28" i="59"/>
  <c r="DW14" i="59"/>
  <c r="FW31" i="59"/>
  <c r="DX20" i="59"/>
  <c r="BX31" i="59"/>
  <c r="GB20" i="59"/>
  <c r="JC15" i="59"/>
  <c r="GG6" i="59"/>
  <c r="IV21" i="59"/>
  <c r="JJ25" i="59"/>
  <c r="HR28" i="59"/>
  <c r="GR26" i="59"/>
  <c r="JB6" i="59"/>
  <c r="AS18" i="59"/>
  <c r="AN32" i="59"/>
  <c r="IE27" i="59"/>
  <c r="IX25" i="59"/>
  <c r="FQ19" i="59"/>
  <c r="ID34" i="59"/>
  <c r="EI63" i="59"/>
  <c r="AB10" i="59"/>
  <c r="FA33" i="59"/>
  <c r="DE27" i="59"/>
  <c r="BS15" i="59"/>
  <c r="DA64" i="59"/>
  <c r="GU37" i="59"/>
  <c r="FG17" i="59"/>
  <c r="CO26" i="59"/>
  <c r="IF29" i="59"/>
  <c r="ED28" i="59"/>
  <c r="FC31" i="59"/>
  <c r="CU35" i="59"/>
  <c r="EG15" i="59"/>
  <c r="FC25" i="59"/>
  <c r="CF15" i="59"/>
  <c r="FD9" i="59"/>
  <c r="CL31" i="59"/>
  <c r="CE19" i="59"/>
  <c r="JW37" i="59"/>
  <c r="JR29" i="59"/>
  <c r="IH6" i="59"/>
  <c r="EY33" i="59"/>
  <c r="FO55" i="59"/>
  <c r="HF16" i="59"/>
  <c r="BQ6" i="59"/>
  <c r="CJ58" i="59"/>
  <c r="AQ15" i="59"/>
  <c r="FO9" i="59"/>
  <c r="EU11" i="59"/>
  <c r="HC25" i="59"/>
  <c r="BJ30" i="59"/>
  <c r="FC21" i="59"/>
  <c r="CL11" i="59"/>
  <c r="EM9" i="59"/>
  <c r="FR6" i="59"/>
  <c r="JA29" i="59"/>
  <c r="BJ13" i="59"/>
  <c r="DG6" i="59"/>
  <c r="BK25" i="59"/>
  <c r="FA26" i="59"/>
  <c r="JM23" i="59"/>
  <c r="U25" i="59"/>
  <c r="CE14" i="59"/>
  <c r="DE30" i="59"/>
  <c r="DD33" i="59"/>
  <c r="GK25" i="59"/>
  <c r="IP22" i="59"/>
  <c r="S26" i="59"/>
  <c r="KB7" i="59"/>
  <c r="K7" i="59"/>
  <c r="EI29" i="59"/>
  <c r="IY26" i="59"/>
  <c r="BW12" i="59"/>
  <c r="CU19" i="59"/>
  <c r="DV37" i="59"/>
  <c r="FA15" i="59"/>
  <c r="HJ20" i="59"/>
  <c r="IT32" i="59"/>
  <c r="HX26" i="59"/>
  <c r="GR37" i="59"/>
  <c r="EJ64" i="59"/>
  <c r="F65" i="59"/>
  <c r="G37" i="59"/>
  <c r="IM17" i="59"/>
  <c r="T36" i="59"/>
  <c r="FG37" i="59"/>
  <c r="BY14" i="59"/>
  <c r="DZ37" i="59"/>
  <c r="KC13" i="59"/>
  <c r="R13" i="59"/>
  <c r="AW9" i="59"/>
  <c r="CK23" i="59"/>
  <c r="BF17" i="59"/>
  <c r="BJ7" i="59"/>
  <c r="HR26" i="59"/>
  <c r="DI30" i="59"/>
  <c r="EX30" i="59"/>
  <c r="JA32" i="59"/>
  <c r="EE29" i="59"/>
  <c r="AE7" i="59"/>
  <c r="BK23" i="59"/>
  <c r="JP25" i="59"/>
  <c r="HK11" i="59"/>
  <c r="EG27" i="59"/>
  <c r="BS29" i="59"/>
  <c r="AG21" i="59"/>
  <c r="CD62" i="59"/>
  <c r="JW14" i="59"/>
  <c r="JO23" i="59"/>
  <c r="CD20" i="59"/>
  <c r="HU27" i="59"/>
  <c r="AN6" i="59"/>
  <c r="GR66" i="59"/>
  <c r="BY15" i="59"/>
  <c r="IW27" i="59"/>
  <c r="EK28" i="59"/>
  <c r="IN17" i="59"/>
  <c r="AK19" i="59"/>
  <c r="IH33" i="59"/>
  <c r="DZ11" i="59"/>
  <c r="JM17" i="59"/>
  <c r="JW20" i="59"/>
  <c r="EL32" i="59"/>
  <c r="DX6" i="59"/>
  <c r="CI14" i="59"/>
  <c r="GI13" i="59"/>
  <c r="FK51" i="59"/>
  <c r="CB12" i="59"/>
  <c r="II23" i="59"/>
  <c r="FL50" i="59"/>
  <c r="BJ24" i="59"/>
  <c r="FG21" i="59"/>
  <c r="DX15" i="59"/>
  <c r="FF22" i="59"/>
  <c r="HO34" i="59"/>
  <c r="BF10" i="59"/>
  <c r="HH28" i="59"/>
  <c r="HW59" i="59"/>
  <c r="KB11" i="59"/>
  <c r="FP29" i="59"/>
  <c r="GC54" i="59"/>
  <c r="HT58" i="59"/>
  <c r="JX7" i="59"/>
  <c r="AE34" i="59"/>
  <c r="IF26" i="59"/>
  <c r="DL12" i="59"/>
  <c r="BX37" i="59"/>
  <c r="HW17" i="59"/>
  <c r="FJ25" i="59"/>
  <c r="BF11" i="59"/>
  <c r="BN6" i="59"/>
  <c r="ET29" i="59"/>
  <c r="IH24" i="59"/>
  <c r="DY15" i="59"/>
  <c r="BN24" i="59"/>
  <c r="HZ25" i="59"/>
  <c r="DU6" i="59"/>
  <c r="DQ32" i="59"/>
  <c r="FU11" i="59"/>
  <c r="FH50" i="59"/>
  <c r="BA20" i="59"/>
  <c r="CP35" i="59"/>
  <c r="FG6" i="59"/>
  <c r="CD24" i="59"/>
  <c r="GS20" i="59"/>
  <c r="IB65" i="59"/>
  <c r="JP19" i="59"/>
  <c r="JL30" i="59"/>
  <c r="BK9" i="59"/>
  <c r="HG30" i="59"/>
  <c r="CP13" i="59"/>
  <c r="AC17" i="59"/>
  <c r="JA23" i="59"/>
  <c r="GX33" i="59"/>
  <c r="FG49" i="59"/>
  <c r="DW55" i="59"/>
  <c r="EA16" i="59"/>
  <c r="EB15" i="59"/>
  <c r="CT29" i="59"/>
  <c r="DD29" i="59"/>
  <c r="BY35" i="59"/>
  <c r="JX12" i="59"/>
  <c r="BL6" i="59"/>
  <c r="FG9" i="59"/>
  <c r="AX36" i="59"/>
  <c r="GG17" i="59"/>
  <c r="HX14" i="59"/>
  <c r="AD7" i="59"/>
  <c r="AI28" i="59"/>
  <c r="EX29" i="59"/>
  <c r="FU68" i="59"/>
  <c r="HD7" i="59"/>
  <c r="JV29" i="59"/>
  <c r="HA18" i="59"/>
  <c r="CR24" i="59"/>
  <c r="BV14" i="59"/>
  <c r="AY34" i="59"/>
  <c r="IY15" i="59"/>
  <c r="BO58" i="59"/>
  <c r="DS21" i="59"/>
  <c r="HY16" i="59"/>
  <c r="K14" i="59"/>
  <c r="U37" i="59"/>
  <c r="F6" i="59"/>
  <c r="BB13" i="59"/>
  <c r="CX24" i="59"/>
  <c r="X33" i="59"/>
  <c r="O37" i="59"/>
  <c r="EJ37" i="59"/>
  <c r="AB37" i="59"/>
  <c r="JT32" i="59"/>
  <c r="HQ17" i="59"/>
  <c r="H27" i="59"/>
  <c r="O15" i="59"/>
  <c r="AS28" i="59"/>
  <c r="GR28" i="59"/>
  <c r="BP21" i="59"/>
  <c r="CO58" i="59"/>
  <c r="AL27" i="59"/>
  <c r="EM30" i="59"/>
  <c r="HL29" i="59"/>
  <c r="BY63" i="59"/>
  <c r="M28" i="59"/>
  <c r="HN14" i="59"/>
  <c r="AP21" i="59"/>
  <c r="ID37" i="59"/>
  <c r="DM49" i="59"/>
  <c r="BF9" i="59"/>
  <c r="ET22" i="59"/>
  <c r="BW13" i="59"/>
  <c r="IM10" i="59"/>
  <c r="CY14" i="59"/>
  <c r="GB53" i="59"/>
  <c r="JE29" i="59"/>
  <c r="HI23" i="59"/>
  <c r="L65" i="59"/>
  <c r="HD21" i="59"/>
  <c r="CD32" i="59"/>
  <c r="CZ37" i="59"/>
  <c r="JU20" i="59"/>
  <c r="JW7" i="59"/>
  <c r="II22" i="59"/>
  <c r="AN26" i="59"/>
  <c r="CK11" i="59"/>
  <c r="EN6" i="59"/>
  <c r="BT36" i="59"/>
  <c r="CT7" i="59"/>
  <c r="GQ34" i="59"/>
  <c r="AZ65" i="59"/>
  <c r="DT7" i="59"/>
  <c r="DZ6" i="59"/>
  <c r="BU22" i="59"/>
  <c r="F37" i="59"/>
  <c r="HN37" i="59"/>
  <c r="CV12" i="59"/>
  <c r="FW29" i="59"/>
  <c r="HE35" i="59"/>
  <c r="EX9" i="59"/>
  <c r="EU10" i="59"/>
  <c r="BN19" i="59"/>
  <c r="EK6" i="59"/>
  <c r="HT16" i="59"/>
  <c r="IK15" i="59"/>
  <c r="CG36" i="59"/>
  <c r="EG33" i="59"/>
  <c r="CC32" i="59"/>
  <c r="BI22" i="59"/>
  <c r="IY11" i="59"/>
  <c r="EA28" i="59"/>
  <c r="GO34" i="59"/>
  <c r="AS20" i="59"/>
  <c r="EU26" i="59"/>
  <c r="BJ34" i="59"/>
  <c r="L24" i="59"/>
  <c r="AT23" i="59"/>
  <c r="ES16" i="59"/>
  <c r="AO9" i="59"/>
  <c r="IY22" i="59"/>
  <c r="EV15" i="59"/>
  <c r="FQ17" i="59"/>
  <c r="BI29" i="59"/>
  <c r="GH13" i="59"/>
  <c r="DK12" i="59"/>
  <c r="T13" i="59"/>
  <c r="GP7" i="59"/>
  <c r="EI17" i="59"/>
  <c r="CG17" i="59"/>
  <c r="IZ11" i="59"/>
  <c r="JM67" i="59"/>
  <c r="ED24" i="59"/>
  <c r="GA30" i="59"/>
  <c r="IK20" i="59"/>
  <c r="CO20" i="59"/>
  <c r="DZ17" i="59"/>
  <c r="JV20" i="59"/>
  <c r="GQ62" i="59"/>
  <c r="CS30" i="59"/>
  <c r="IP9" i="59"/>
  <c r="IX34" i="59"/>
  <c r="II26" i="59"/>
  <c r="CI27" i="59"/>
  <c r="FN50" i="59"/>
  <c r="IY14" i="59"/>
  <c r="IB32" i="59"/>
  <c r="JF23" i="59"/>
  <c r="EK30" i="59"/>
  <c r="EO16" i="59"/>
  <c r="KC32" i="59"/>
  <c r="GW27" i="59"/>
  <c r="IJ28" i="59"/>
  <c r="AK15" i="59"/>
  <c r="EO20" i="59"/>
  <c r="IV18" i="59"/>
  <c r="FW20" i="59"/>
  <c r="IF59" i="59"/>
  <c r="HF58" i="59"/>
  <c r="BQ33" i="59"/>
  <c r="ID27" i="59"/>
  <c r="DT17" i="59"/>
  <c r="J23" i="59"/>
  <c r="AY23" i="59"/>
  <c r="GK7" i="59"/>
  <c r="CB65" i="59"/>
  <c r="IR32" i="59"/>
  <c r="HD27" i="59"/>
  <c r="DH24" i="59"/>
  <c r="AR30" i="59"/>
  <c r="FH55" i="59"/>
  <c r="CG31" i="59"/>
  <c r="GR13" i="59"/>
  <c r="GS34" i="59"/>
  <c r="HN23" i="59"/>
  <c r="R26" i="59"/>
  <c r="EV11" i="59"/>
  <c r="BE22" i="59"/>
  <c r="IM30" i="59"/>
  <c r="EP14" i="59"/>
  <c r="IQ35" i="59"/>
  <c r="FZ23" i="59"/>
  <c r="AI33" i="59"/>
  <c r="HJ11" i="59"/>
  <c r="CG27" i="59"/>
  <c r="AA28" i="59"/>
  <c r="IX20" i="59"/>
  <c r="FU37" i="59"/>
  <c r="IZ21" i="59"/>
  <c r="M12" i="59"/>
  <c r="IS9" i="59"/>
  <c r="EG25" i="59"/>
  <c r="FZ13" i="59"/>
  <c r="DS29" i="59"/>
  <c r="CW20" i="59"/>
  <c r="AU25" i="59"/>
  <c r="CY7" i="59"/>
  <c r="GV23" i="59"/>
  <c r="IA12" i="59"/>
  <c r="GL15" i="59"/>
  <c r="DT30" i="59"/>
  <c r="N28" i="59"/>
  <c r="HJ18" i="59"/>
  <c r="IY17" i="59"/>
  <c r="DV19" i="59"/>
  <c r="HN18" i="59"/>
  <c r="GI34" i="59"/>
  <c r="FV28" i="59"/>
  <c r="JL17" i="59"/>
  <c r="JD14" i="59"/>
  <c r="EH21" i="59"/>
  <c r="FL34" i="59"/>
  <c r="DB29" i="59"/>
  <c r="GY14" i="59"/>
  <c r="DA24" i="59"/>
  <c r="HW16" i="59"/>
  <c r="BY25" i="59"/>
  <c r="U9" i="59"/>
  <c r="AU13" i="59"/>
  <c r="CS17" i="59"/>
  <c r="FI21" i="59"/>
  <c r="JA31" i="59"/>
  <c r="FA24" i="59"/>
  <c r="BP25" i="59"/>
  <c r="BG15" i="59"/>
  <c r="O22" i="59"/>
  <c r="HW6" i="59"/>
  <c r="EL7" i="59"/>
  <c r="JV12" i="59"/>
  <c r="EX17" i="59"/>
  <c r="CM15" i="59"/>
  <c r="U30" i="59"/>
  <c r="DF29" i="59"/>
  <c r="AZ27" i="59"/>
  <c r="JU9" i="59"/>
  <c r="GH54" i="59"/>
  <c r="JS20" i="59"/>
  <c r="HR29" i="59"/>
  <c r="FL7" i="59"/>
  <c r="CB7" i="59"/>
  <c r="FY24" i="59"/>
  <c r="DS13" i="59"/>
  <c r="DA13" i="59"/>
  <c r="FN65" i="59"/>
  <c r="CS13" i="59"/>
  <c r="GH17" i="59"/>
  <c r="CJ33" i="59"/>
  <c r="HC7" i="59"/>
  <c r="N18" i="59"/>
  <c r="AR37" i="59"/>
  <c r="HV13" i="59"/>
  <c r="BU9" i="59"/>
  <c r="S16" i="59"/>
  <c r="BN31" i="59"/>
  <c r="HE27" i="59"/>
  <c r="GU36" i="59"/>
  <c r="EU36" i="59"/>
  <c r="DD7" i="59"/>
  <c r="FA7" i="59"/>
  <c r="AF11" i="59"/>
  <c r="CO18" i="59"/>
  <c r="AY12" i="59"/>
  <c r="IO24" i="59"/>
  <c r="JQ29" i="59"/>
  <c r="HF36" i="59"/>
  <c r="JQ37" i="59"/>
  <c r="FW21" i="59"/>
  <c r="HU37" i="59"/>
  <c r="EO12" i="59"/>
  <c r="IC29" i="59"/>
  <c r="GH28" i="59"/>
  <c r="HF13" i="59"/>
  <c r="HM31" i="59"/>
  <c r="AZ9" i="59"/>
  <c r="IY7" i="59"/>
  <c r="BE32" i="59"/>
  <c r="KC34" i="59"/>
  <c r="EW17" i="59"/>
  <c r="I32" i="59"/>
  <c r="GE7" i="59"/>
  <c r="DP11" i="59"/>
  <c r="GH37" i="59"/>
  <c r="DP31" i="59"/>
  <c r="JI27" i="59"/>
  <c r="G35" i="59"/>
  <c r="GQ35" i="59"/>
  <c r="HF26" i="59"/>
  <c r="IB34" i="59"/>
  <c r="CD6" i="59"/>
  <c r="IP29" i="59"/>
  <c r="EG37" i="59"/>
  <c r="M21" i="59"/>
  <c r="EC11" i="59"/>
  <c r="GM34" i="59"/>
  <c r="DH32" i="59"/>
  <c r="AP15" i="59"/>
  <c r="JC29" i="59"/>
  <c r="GJ19" i="59"/>
  <c r="IA13" i="59"/>
  <c r="GG22" i="59"/>
  <c r="DW12" i="59"/>
  <c r="DZ49" i="59"/>
  <c r="BE18" i="59"/>
  <c r="JP63" i="59"/>
  <c r="GA14" i="59"/>
  <c r="JR26" i="59"/>
  <c r="AM33" i="59"/>
  <c r="EC12" i="59"/>
  <c r="ES32" i="59"/>
  <c r="GN6" i="59"/>
  <c r="EW31" i="59"/>
  <c r="BF24" i="59"/>
  <c r="EK26" i="59"/>
  <c r="HA35" i="59"/>
  <c r="DX55" i="59"/>
  <c r="GM16" i="59"/>
  <c r="CJ34" i="59"/>
  <c r="BK16" i="59"/>
  <c r="JT37" i="59"/>
  <c r="P17" i="59"/>
  <c r="GA20" i="59"/>
  <c r="BQ27" i="59"/>
  <c r="FQ66" i="59"/>
  <c r="DL29" i="59"/>
  <c r="ED58" i="59"/>
  <c r="L29" i="59"/>
  <c r="GR22" i="59"/>
  <c r="J15" i="59"/>
  <c r="DN17" i="59"/>
  <c r="ER34" i="59"/>
  <c r="IF27" i="59"/>
  <c r="JY29" i="59"/>
  <c r="JN9" i="59"/>
  <c r="HE31" i="59"/>
  <c r="L58" i="59"/>
  <c r="CC20" i="59"/>
  <c r="JY25" i="59"/>
  <c r="AK7" i="59"/>
  <c r="AN9" i="59"/>
  <c r="JK13" i="59"/>
  <c r="EN17" i="59"/>
  <c r="DF24" i="59"/>
  <c r="GV21" i="59"/>
  <c r="DQ16" i="59"/>
  <c r="GQ25" i="59"/>
  <c r="JQ9" i="59"/>
  <c r="HD33" i="59"/>
  <c r="IZ16" i="59"/>
  <c r="IW34" i="59"/>
  <c r="DL53" i="59"/>
  <c r="KB9" i="59"/>
  <c r="GY6" i="59"/>
  <c r="HA28" i="59"/>
  <c r="JJ26" i="59"/>
  <c r="AW24" i="59"/>
  <c r="JL29" i="59"/>
  <c r="K26" i="59"/>
  <c r="DL28" i="59"/>
  <c r="HU65" i="59"/>
  <c r="DM15" i="59"/>
  <c r="DV63" i="59"/>
  <c r="FO17" i="59"/>
  <c r="HL27" i="59"/>
  <c r="JW13" i="59"/>
  <c r="CW18" i="59"/>
  <c r="JK58" i="59"/>
  <c r="BD12" i="59"/>
  <c r="EH13" i="59"/>
  <c r="IT31" i="59"/>
  <c r="FR55" i="59"/>
  <c r="G13" i="59"/>
  <c r="AS6" i="59"/>
  <c r="IF21" i="59"/>
  <c r="FJ17" i="59"/>
  <c r="FR29" i="59"/>
  <c r="AG19" i="59"/>
  <c r="DM63" i="59"/>
  <c r="DM51" i="59"/>
  <c r="R12" i="59"/>
  <c r="DQ34" i="59"/>
  <c r="IN9" i="59"/>
  <c r="AH34" i="59"/>
  <c r="CY32" i="59"/>
  <c r="AG13" i="59"/>
  <c r="N15" i="59"/>
  <c r="IC37" i="59"/>
  <c r="CR17" i="59"/>
  <c r="GD34" i="59"/>
  <c r="DN14" i="59"/>
  <c r="IS25" i="59"/>
  <c r="GZ67" i="59"/>
  <c r="IE15" i="59"/>
  <c r="Q26" i="59"/>
  <c r="O19" i="59"/>
  <c r="HW21" i="59"/>
  <c r="Y33" i="59"/>
  <c r="JM29" i="59"/>
  <c r="HA23" i="59"/>
  <c r="JO25" i="59"/>
  <c r="GQ54" i="59"/>
  <c r="AJ58" i="59"/>
  <c r="BH7" i="59"/>
  <c r="BK13" i="59"/>
  <c r="K17" i="59"/>
  <c r="EU31" i="59"/>
  <c r="CA34" i="59"/>
  <c r="EO7" i="59"/>
  <c r="AU14" i="59"/>
  <c r="J13" i="59"/>
  <c r="FN24" i="59"/>
  <c r="FZ62" i="59"/>
  <c r="ED37" i="59"/>
  <c r="IW21" i="59"/>
  <c r="DQ15" i="59"/>
  <c r="EE10" i="59"/>
  <c r="KB22" i="59"/>
  <c r="HU6" i="59"/>
  <c r="JY20" i="59"/>
  <c r="AP66" i="59"/>
  <c r="AB26" i="59"/>
  <c r="AX19" i="59"/>
  <c r="DW23" i="59"/>
  <c r="CG9" i="59"/>
  <c r="U15" i="59"/>
  <c r="GC11" i="59"/>
  <c r="EB9" i="59"/>
  <c r="HK13" i="59"/>
  <c r="JO6" i="59"/>
  <c r="ER25" i="59"/>
  <c r="AJ37" i="59"/>
  <c r="AW28" i="59"/>
  <c r="EJ24" i="59"/>
  <c r="BM18" i="59"/>
  <c r="FH32" i="59"/>
  <c r="BE20" i="59"/>
  <c r="IC27" i="59"/>
  <c r="GR14" i="59"/>
  <c r="AY21" i="59"/>
  <c r="JG14" i="59"/>
  <c r="GY34" i="59"/>
  <c r="FV12" i="59"/>
  <c r="HF31" i="59"/>
  <c r="JI11" i="59"/>
  <c r="BN21" i="59"/>
  <c r="BG27" i="59"/>
  <c r="DM55" i="59"/>
  <c r="H9" i="59"/>
  <c r="E17" i="59"/>
  <c r="BE27" i="59"/>
  <c r="FL59" i="59"/>
  <c r="EL36" i="59"/>
  <c r="AA30" i="59"/>
  <c r="EP23" i="59"/>
  <c r="DC17" i="59"/>
  <c r="FF17" i="59"/>
  <c r="FC29" i="59"/>
  <c r="HF21" i="59"/>
  <c r="AL7" i="59"/>
  <c r="M58" i="59"/>
  <c r="EH15" i="59"/>
  <c r="CR16" i="59"/>
  <c r="FR33" i="59"/>
  <c r="BV16" i="59"/>
  <c r="AK25" i="59"/>
  <c r="N11" i="59"/>
  <c r="ET33" i="59"/>
  <c r="HU31" i="59"/>
  <c r="CC31" i="59"/>
  <c r="FO31" i="59"/>
  <c r="L31" i="59"/>
  <c r="O14" i="59"/>
  <c r="GC27" i="59"/>
  <c r="BI19" i="59"/>
  <c r="GS50" i="59"/>
  <c r="FG19" i="59"/>
  <c r="H11" i="59"/>
  <c r="CM6" i="59"/>
  <c r="EB20" i="59"/>
  <c r="BF13" i="59"/>
  <c r="BC6" i="59"/>
  <c r="F33" i="59"/>
  <c r="EH67" i="59"/>
  <c r="DQ30" i="59"/>
  <c r="CR6" i="59"/>
  <c r="IK13" i="59"/>
  <c r="FY26" i="59"/>
  <c r="GH23" i="59"/>
  <c r="ET37" i="59"/>
  <c r="AQ30" i="59"/>
  <c r="GB49" i="59"/>
  <c r="L30" i="59"/>
  <c r="DZ21" i="59"/>
  <c r="ER14" i="59"/>
  <c r="IV25" i="59"/>
  <c r="JM9" i="59"/>
  <c r="CF22" i="59"/>
  <c r="GR52" i="59"/>
  <c r="CY13" i="59"/>
  <c r="HF19" i="59"/>
  <c r="JL13" i="59"/>
  <c r="CX37" i="59"/>
  <c r="P30" i="59"/>
  <c r="IQ14" i="59"/>
  <c r="JR9" i="59"/>
  <c r="CU29" i="59"/>
  <c r="IY37" i="59"/>
  <c r="AI18" i="59"/>
  <c r="HQ12" i="59"/>
  <c r="IJ11" i="59"/>
  <c r="EA9" i="59"/>
  <c r="BB17" i="59"/>
  <c r="IA20" i="59"/>
  <c r="CA28" i="59"/>
  <c r="AE26" i="59"/>
  <c r="CD29" i="59"/>
  <c r="CY29" i="59"/>
  <c r="CG37" i="59"/>
  <c r="CM17" i="59"/>
  <c r="DZ26" i="59"/>
  <c r="FY52" i="59"/>
  <c r="JU31" i="59"/>
  <c r="JA11" i="59"/>
  <c r="JC21" i="59"/>
  <c r="EZ20" i="59"/>
  <c r="AQ13" i="59"/>
  <c r="GM37" i="59"/>
  <c r="S15" i="59"/>
  <c r="IX36" i="59"/>
  <c r="H20" i="59"/>
  <c r="JL21" i="59"/>
  <c r="BO19" i="59"/>
  <c r="HQ15" i="59"/>
  <c r="CS24" i="59"/>
  <c r="U7" i="59"/>
  <c r="FC30" i="59"/>
  <c r="EG28" i="59"/>
  <c r="HO9" i="59"/>
  <c r="EK12" i="59"/>
  <c r="AR20" i="59"/>
  <c r="JI6" i="59"/>
  <c r="BJ17" i="59"/>
  <c r="HT25" i="59"/>
  <c r="FO30" i="59"/>
  <c r="FY27" i="59"/>
  <c r="CL17" i="59"/>
  <c r="H21" i="59"/>
  <c r="BG20" i="59"/>
  <c r="JZ15" i="59"/>
  <c r="EN30" i="59"/>
  <c r="AG27" i="59"/>
  <c r="BY31" i="59"/>
  <c r="S17" i="59"/>
  <c r="FP52" i="59"/>
  <c r="HV25" i="59"/>
  <c r="DI15" i="59"/>
  <c r="DU37" i="59"/>
  <c r="EZ11" i="59"/>
  <c r="GW21" i="59"/>
  <c r="IW28" i="59"/>
  <c r="JC67" i="59"/>
  <c r="CC29" i="59"/>
  <c r="DB6" i="59"/>
  <c r="JN7" i="59"/>
  <c r="IK14" i="59"/>
  <c r="BH20" i="59"/>
  <c r="FD34" i="59"/>
  <c r="ES7" i="59"/>
  <c r="FD17" i="59"/>
  <c r="IF7" i="59"/>
  <c r="CO14" i="59"/>
  <c r="GE21" i="59"/>
  <c r="FM10" i="59"/>
  <c r="DV13" i="59"/>
  <c r="FV16" i="59"/>
  <c r="HH7" i="59"/>
  <c r="IZ14" i="59"/>
  <c r="H7" i="59"/>
  <c r="AQ22" i="59"/>
  <c r="HY30" i="59"/>
  <c r="AK13" i="59"/>
  <c r="JV9" i="59"/>
  <c r="HK63" i="59"/>
  <c r="BF21" i="59"/>
  <c r="DH16" i="59"/>
  <c r="FE15" i="59"/>
  <c r="AN25" i="59"/>
  <c r="S20" i="59"/>
  <c r="JO32" i="59"/>
  <c r="BB22" i="59"/>
  <c r="FG24" i="59"/>
  <c r="CZ17" i="59"/>
  <c r="V63" i="59"/>
  <c r="HC9" i="59"/>
  <c r="EH18" i="59"/>
  <c r="DD17" i="59"/>
  <c r="HV23" i="59"/>
  <c r="ED30" i="59"/>
  <c r="KB30" i="59"/>
  <c r="JP14" i="59"/>
  <c r="IB15" i="59"/>
  <c r="AQ23" i="59"/>
  <c r="HR17" i="59"/>
  <c r="IT24" i="59"/>
  <c r="FJ50" i="59"/>
  <c r="BV32" i="59"/>
  <c r="EL14" i="59"/>
  <c r="S32" i="59"/>
  <c r="EB21" i="59"/>
  <c r="GM22" i="59"/>
  <c r="IP25" i="59"/>
  <c r="JX21" i="59"/>
  <c r="FE55" i="59"/>
  <c r="CZ26" i="59"/>
  <c r="FI52" i="59"/>
  <c r="JO30" i="59"/>
  <c r="JW24" i="59"/>
  <c r="JL7" i="59"/>
  <c r="JJ11" i="59"/>
  <c r="IN29" i="59"/>
  <c r="EI23" i="59"/>
  <c r="IQ20" i="59"/>
  <c r="EZ59" i="59"/>
  <c r="JO11" i="59"/>
  <c r="GK49" i="59"/>
  <c r="JD17" i="59"/>
  <c r="L21" i="59"/>
  <c r="DH62" i="59"/>
  <c r="GM29" i="59"/>
  <c r="HQ26" i="59"/>
  <c r="EZ37" i="59"/>
  <c r="HM11" i="59"/>
  <c r="AO28" i="59"/>
  <c r="JX17" i="59"/>
  <c r="BQ29" i="59"/>
  <c r="KC17" i="59"/>
  <c r="GR18" i="59"/>
  <c r="FW36" i="59"/>
  <c r="JR12" i="59"/>
  <c r="GE15" i="59"/>
  <c r="AJ14" i="59"/>
  <c r="AE13" i="59"/>
  <c r="CR15" i="59"/>
  <c r="DM62" i="59"/>
  <c r="HB34" i="59"/>
  <c r="AP30" i="59"/>
  <c r="DV31" i="59"/>
  <c r="GK33" i="59"/>
  <c r="P18" i="59"/>
  <c r="CE21" i="59"/>
  <c r="AC30" i="59"/>
  <c r="GG9" i="59"/>
  <c r="K27" i="59"/>
  <c r="GO37" i="59"/>
  <c r="CC13" i="59"/>
  <c r="IQ24" i="59"/>
  <c r="IS30" i="59"/>
  <c r="E26" i="59"/>
  <c r="EM11" i="59"/>
  <c r="HR59" i="59"/>
  <c r="CS25" i="59"/>
  <c r="IP32" i="59"/>
  <c r="CZ32" i="59"/>
  <c r="BE16" i="59"/>
  <c r="HA37" i="59"/>
  <c r="M7" i="59"/>
  <c r="EU12" i="59"/>
  <c r="CU36" i="59"/>
  <c r="CE23" i="59"/>
  <c r="Q11" i="59"/>
  <c r="DF12" i="59"/>
  <c r="GU14" i="59"/>
  <c r="GX30" i="59"/>
  <c r="JW17" i="59"/>
  <c r="K24" i="59"/>
  <c r="KC14" i="59"/>
  <c r="FF11" i="59"/>
  <c r="FQ26" i="59"/>
  <c r="AC24" i="59"/>
  <c r="DH34" i="59"/>
  <c r="HB7" i="59"/>
  <c r="BY9" i="59"/>
  <c r="FC12" i="59"/>
  <c r="EL9" i="59"/>
  <c r="EW29" i="59"/>
  <c r="EB25" i="59"/>
  <c r="CO17" i="59"/>
  <c r="U28" i="59"/>
  <c r="DN22" i="59"/>
  <c r="CE11" i="59"/>
  <c r="BH6" i="59"/>
  <c r="GK18" i="59"/>
  <c r="DU15" i="59"/>
  <c r="GH31" i="59"/>
  <c r="E23" i="59"/>
  <c r="FM53" i="59"/>
  <c r="DT53" i="59"/>
  <c r="HG32" i="59"/>
  <c r="HJ14" i="59"/>
  <c r="AI30" i="59"/>
  <c r="BK22" i="59"/>
  <c r="HD6" i="59"/>
  <c r="CD33" i="59"/>
  <c r="CC7" i="59"/>
  <c r="KB15" i="59"/>
  <c r="DB25" i="59"/>
  <c r="FC53" i="59"/>
  <c r="FU36" i="59"/>
  <c r="BT28" i="59"/>
  <c r="G64" i="59"/>
  <c r="GK11" i="59"/>
  <c r="GS53" i="59"/>
  <c r="GW15" i="59"/>
  <c r="FH13" i="59"/>
  <c r="AS9" i="59"/>
  <c r="IN25" i="59"/>
  <c r="HA24" i="59"/>
  <c r="FE10" i="59"/>
  <c r="AL24" i="59"/>
  <c r="BI9" i="59"/>
  <c r="AX6" i="59"/>
  <c r="CX15" i="59"/>
  <c r="AC27" i="59"/>
  <c r="BI6" i="59"/>
  <c r="M66" i="59"/>
  <c r="BM9" i="59"/>
  <c r="DV15" i="59"/>
  <c r="DM11" i="59"/>
  <c r="CS29" i="59"/>
  <c r="JY16" i="59"/>
  <c r="IX9" i="59"/>
  <c r="GK10" i="59"/>
  <c r="BX67" i="59"/>
  <c r="GX13" i="59"/>
  <c r="EO15" i="59"/>
  <c r="HJ9" i="59"/>
  <c r="HI19" i="59"/>
  <c r="IK31" i="59"/>
  <c r="FH53" i="59"/>
  <c r="IQ66" i="59"/>
  <c r="HK14" i="59"/>
  <c r="EO6" i="59"/>
  <c r="AT21" i="59"/>
  <c r="IR58" i="59"/>
  <c r="JX66" i="59"/>
  <c r="DR51" i="59"/>
  <c r="HW23" i="59"/>
  <c r="CZ11" i="59"/>
  <c r="DV17" i="59"/>
  <c r="U6" i="59"/>
  <c r="JT27" i="59"/>
  <c r="GV25" i="59"/>
  <c r="EL29" i="59"/>
  <c r="JF21" i="59"/>
  <c r="CZ30" i="59"/>
  <c r="HC22" i="59"/>
  <c r="BJ37" i="59"/>
  <c r="CM25" i="59"/>
  <c r="W36" i="59"/>
  <c r="IN37" i="59"/>
  <c r="CF7" i="59"/>
  <c r="DI9" i="59"/>
  <c r="AI24" i="59"/>
  <c r="JF32" i="59"/>
  <c r="CV26" i="59"/>
  <c r="IF25" i="59"/>
  <c r="BS7" i="59"/>
  <c r="DO25" i="59"/>
  <c r="CY62" i="59"/>
  <c r="M46" i="59"/>
  <c r="FE58" i="59"/>
  <c r="HQ22" i="59"/>
  <c r="EM21" i="59"/>
  <c r="GY31" i="59"/>
  <c r="JI25" i="59"/>
  <c r="EV37" i="59"/>
  <c r="GL7" i="59"/>
  <c r="HI14" i="59"/>
  <c r="HQ29" i="59"/>
  <c r="AL14" i="59"/>
  <c r="JZ24" i="59"/>
  <c r="DH13" i="59"/>
  <c r="DK20" i="59"/>
  <c r="IZ7" i="59"/>
  <c r="JS12" i="59"/>
  <c r="M62" i="59"/>
  <c r="DX16" i="59"/>
  <c r="DA10" i="59"/>
  <c r="BX7" i="59"/>
  <c r="CS9" i="59"/>
  <c r="BI13" i="59"/>
  <c r="GC37" i="59"/>
  <c r="JG9" i="59"/>
  <c r="GJ30" i="59"/>
  <c r="BF18" i="59"/>
  <c r="EA23" i="59"/>
  <c r="BS11" i="59"/>
  <c r="IP6" i="59"/>
  <c r="HQ35" i="59"/>
  <c r="HI21" i="59"/>
  <c r="IX6" i="59"/>
  <c r="HF9" i="59"/>
  <c r="EM23" i="59"/>
  <c r="GP25" i="59"/>
  <c r="BA25" i="59"/>
  <c r="JN34" i="59"/>
  <c r="EZ21" i="59"/>
  <c r="HR24" i="59"/>
  <c r="GC32" i="59"/>
  <c r="HK17" i="59"/>
  <c r="AS25" i="59"/>
  <c r="HO29" i="59"/>
  <c r="HZ17" i="59"/>
  <c r="FN37" i="59"/>
  <c r="BI21" i="59"/>
  <c r="CT37" i="59"/>
  <c r="DC62" i="59"/>
  <c r="IA17" i="59"/>
  <c r="JG19" i="59"/>
  <c r="P7" i="59"/>
  <c r="BQ9" i="59"/>
  <c r="M32" i="59"/>
  <c r="FR49" i="59"/>
  <c r="JC14" i="59"/>
  <c r="DN31" i="59"/>
  <c r="ET19" i="59"/>
  <c r="DX29" i="59"/>
  <c r="GE54" i="59"/>
  <c r="DU25" i="59"/>
  <c r="HI26" i="59"/>
  <c r="I24" i="59"/>
  <c r="GW31" i="59"/>
  <c r="EQ32" i="59"/>
  <c r="FK13" i="59"/>
  <c r="JX22" i="59"/>
  <c r="HV16" i="59"/>
  <c r="CO22" i="59"/>
  <c r="BO28" i="59"/>
  <c r="BC14" i="59"/>
  <c r="H6" i="59"/>
  <c r="IY25" i="59"/>
  <c r="AD27" i="59"/>
  <c r="BO12" i="59"/>
  <c r="GW67" i="59"/>
  <c r="GK31" i="59"/>
  <c r="II27" i="59"/>
  <c r="KA32" i="59"/>
  <c r="GB26" i="59"/>
  <c r="EJ21" i="59"/>
  <c r="HL15" i="59"/>
  <c r="BP33" i="59"/>
  <c r="FU35" i="59"/>
  <c r="JG13" i="59"/>
  <c r="H17" i="59"/>
  <c r="FM7" i="59"/>
  <c r="FG11" i="59"/>
  <c r="CE13" i="59"/>
  <c r="II25" i="59"/>
  <c r="FS53" i="59"/>
  <c r="JJ62" i="59"/>
  <c r="FH20" i="59"/>
  <c r="AA17" i="59"/>
  <c r="AC10" i="59"/>
  <c r="AI17" i="59"/>
  <c r="DU13" i="59"/>
  <c r="BY17" i="59"/>
  <c r="EX31" i="59"/>
  <c r="EC13" i="59"/>
  <c r="S13" i="59"/>
  <c r="FP11" i="59"/>
  <c r="FN11" i="59"/>
  <c r="AU12" i="59"/>
  <c r="U24" i="59"/>
  <c r="GR17" i="59"/>
  <c r="GW24" i="59"/>
  <c r="L26" i="59"/>
  <c r="BO37" i="59"/>
  <c r="CH30" i="59"/>
  <c r="HQ24" i="59"/>
  <c r="AH25" i="59"/>
  <c r="FC52" i="59"/>
  <c r="GD20" i="59"/>
  <c r="AX37" i="59"/>
  <c r="Q31" i="59"/>
  <c r="FP14" i="59"/>
  <c r="N37" i="59"/>
  <c r="JK6" i="59"/>
  <c r="JZ10" i="59"/>
  <c r="IW17" i="59"/>
  <c r="IY32" i="59"/>
  <c r="GL14" i="59"/>
  <c r="BD16" i="59"/>
  <c r="JD31" i="59"/>
  <c r="DT26" i="59"/>
  <c r="HF7" i="59"/>
  <c r="BX15" i="59"/>
  <c r="BH25" i="59"/>
  <c r="CJ63" i="59"/>
  <c r="HR13" i="59"/>
  <c r="GU17" i="59"/>
  <c r="EN31" i="59"/>
  <c r="BU37" i="59"/>
  <c r="CF59" i="59"/>
  <c r="EI21" i="59"/>
  <c r="FS9" i="59"/>
  <c r="DV7" i="59"/>
  <c r="BS28" i="59"/>
  <c r="HY68" i="59"/>
  <c r="CZ25" i="59"/>
  <c r="CF30" i="59"/>
  <c r="AO37" i="59"/>
  <c r="FU17" i="59"/>
  <c r="JJ20" i="59"/>
  <c r="AZ24" i="59"/>
  <c r="DL37" i="59"/>
  <c r="JN65" i="59"/>
  <c r="CR33" i="59"/>
  <c r="HM18" i="59"/>
  <c r="BM27" i="59"/>
  <c r="CK37" i="59"/>
  <c r="CQ20" i="59"/>
  <c r="EQ12" i="59"/>
  <c r="BE26" i="59"/>
  <c r="AO23" i="59"/>
  <c r="HF63" i="59"/>
  <c r="HA27" i="59"/>
  <c r="BS32" i="59"/>
  <c r="BC24" i="59"/>
  <c r="E11" i="59"/>
  <c r="GH18" i="59"/>
  <c r="AM29" i="59"/>
  <c r="KC18" i="59"/>
  <c r="BW6" i="59"/>
  <c r="AI31" i="59"/>
  <c r="DS11" i="59"/>
  <c r="JN17" i="59"/>
  <c r="GO52" i="59"/>
  <c r="GM9" i="59"/>
  <c r="ED9" i="59"/>
  <c r="ET20" i="59"/>
  <c r="AF30" i="59"/>
  <c r="CF28" i="59"/>
  <c r="AY30" i="59"/>
  <c r="JD24" i="59"/>
  <c r="BA27" i="59"/>
  <c r="CA17" i="59"/>
  <c r="EH17" i="59"/>
  <c r="FK34" i="59"/>
  <c r="EV9" i="59"/>
  <c r="AX27" i="59"/>
  <c r="K23" i="59"/>
  <c r="AW12" i="59"/>
  <c r="BF29" i="59"/>
  <c r="CP25" i="59"/>
  <c r="GN33" i="59"/>
  <c r="GS25" i="59"/>
  <c r="FS15" i="59"/>
  <c r="JW31" i="59"/>
  <c r="BW24" i="59"/>
  <c r="J31" i="59"/>
  <c r="JS35" i="59"/>
  <c r="DK7" i="59"/>
  <c r="EW26" i="59"/>
  <c r="AZ22" i="59"/>
  <c r="CO34" i="59"/>
  <c r="BL29" i="59"/>
  <c r="N22" i="59"/>
  <c r="EP17" i="59"/>
  <c r="N14" i="59"/>
  <c r="JP34" i="59"/>
  <c r="AQ25" i="59"/>
  <c r="AD17" i="59"/>
  <c r="CH7" i="59"/>
  <c r="BW37" i="59"/>
  <c r="DO18" i="59"/>
  <c r="HR9" i="59"/>
  <c r="GC58" i="59"/>
  <c r="AR14" i="59"/>
  <c r="AL12" i="59"/>
  <c r="FH28" i="59"/>
  <c r="CR21" i="59"/>
  <c r="BG14" i="59"/>
  <c r="CR30" i="59"/>
  <c r="JB27" i="59"/>
  <c r="EU29" i="59"/>
  <c r="AM7" i="59"/>
  <c r="HT30" i="59"/>
  <c r="BV21" i="59"/>
  <c r="CK9" i="59"/>
  <c r="EW20" i="59"/>
  <c r="FQ20" i="59"/>
  <c r="FL20" i="59"/>
  <c r="GH11" i="59"/>
  <c r="EP15" i="59"/>
  <c r="JD13" i="59"/>
  <c r="CT32" i="59"/>
  <c r="BC18" i="59"/>
  <c r="BA29" i="59"/>
  <c r="AL6" i="59"/>
  <c r="HG27" i="59"/>
  <c r="CZ21" i="59"/>
  <c r="EM26" i="59"/>
  <c r="GP51" i="59"/>
  <c r="AC23" i="59"/>
  <c r="DN32" i="59"/>
  <c r="GN36" i="59"/>
  <c r="ES37" i="59"/>
  <c r="GW17" i="59"/>
  <c r="DY55" i="59"/>
  <c r="AC21" i="59"/>
  <c r="ED32" i="59"/>
  <c r="AI10" i="59"/>
  <c r="DF15" i="59"/>
  <c r="EX20" i="59"/>
  <c r="EQ13" i="59"/>
  <c r="GN17" i="59"/>
  <c r="ER13" i="59"/>
  <c r="FK9" i="59"/>
  <c r="DD12" i="59"/>
  <c r="CB11" i="59"/>
  <c r="IK17" i="59"/>
  <c r="AF17" i="59"/>
  <c r="BL17" i="59"/>
  <c r="BN22" i="59"/>
  <c r="GS58" i="59"/>
  <c r="IM14" i="59"/>
  <c r="DL14" i="59"/>
  <c r="IV15" i="59"/>
  <c r="FI22" i="59"/>
  <c r="IM13" i="59"/>
  <c r="AL17" i="59"/>
  <c r="AD15" i="59"/>
  <c r="FJ23" i="59"/>
  <c r="BD31" i="59"/>
  <c r="F35" i="59"/>
  <c r="DA17" i="59"/>
  <c r="GD32" i="59"/>
  <c r="FS33" i="59"/>
  <c r="II59" i="59"/>
  <c r="FH17" i="59"/>
  <c r="R25" i="59"/>
  <c r="GO22" i="59"/>
  <c r="GJ18" i="59"/>
  <c r="AH23" i="59"/>
  <c r="GV30" i="59"/>
  <c r="FS24" i="59"/>
  <c r="EN35" i="59"/>
  <c r="AH7" i="59"/>
  <c r="HI34" i="59"/>
  <c r="IQ16" i="59"/>
  <c r="CW27" i="59"/>
  <c r="CS15" i="59"/>
  <c r="BZ9" i="59"/>
  <c r="DA28" i="59"/>
  <c r="HS6" i="59"/>
  <c r="CZ6" i="59"/>
  <c r="GZ9" i="59"/>
  <c r="F28" i="59"/>
  <c r="FS23" i="59"/>
  <c r="S12" i="59"/>
  <c r="EI6" i="59"/>
  <c r="W35" i="59"/>
  <c r="JM64" i="59"/>
  <c r="CI11" i="59"/>
  <c r="BU13" i="59"/>
  <c r="BY33" i="59"/>
  <c r="FC32" i="59"/>
  <c r="IB18" i="59"/>
  <c r="JZ9" i="59"/>
  <c r="N26" i="59"/>
  <c r="BZ21" i="59"/>
  <c r="FW27" i="59"/>
  <c r="HS29" i="59"/>
  <c r="BG6" i="59"/>
  <c r="BU11" i="59"/>
  <c r="AE9" i="59"/>
  <c r="AB6" i="59"/>
  <c r="HK29" i="59"/>
  <c r="CT11" i="59"/>
  <c r="GY37" i="59"/>
  <c r="EZ15" i="59"/>
  <c r="ID9" i="59"/>
  <c r="HU21" i="59"/>
  <c r="EI30" i="59"/>
  <c r="BX13" i="59"/>
  <c r="HB15" i="59"/>
  <c r="DR17" i="59"/>
  <c r="BT9" i="59"/>
  <c r="FN21" i="59"/>
  <c r="II7" i="59"/>
  <c r="GP9" i="59"/>
  <c r="BB35" i="59"/>
  <c r="IP37" i="59"/>
  <c r="GL23" i="59"/>
  <c r="KC7" i="59"/>
  <c r="FC51" i="59"/>
  <c r="JN20" i="59"/>
  <c r="EG32" i="59"/>
  <c r="GD13" i="59"/>
  <c r="JM36" i="59"/>
  <c r="F32" i="59"/>
  <c r="EU14" i="59"/>
  <c r="AZ26" i="59"/>
  <c r="DS12" i="59"/>
  <c r="KA9" i="59"/>
  <c r="DN24" i="59"/>
  <c r="J34" i="59"/>
  <c r="DO49" i="59"/>
  <c r="GG29" i="59"/>
  <c r="DZ51" i="59"/>
  <c r="CL24" i="59"/>
  <c r="JN31" i="59"/>
  <c r="DA37" i="59"/>
  <c r="CH26" i="59"/>
  <c r="BK32" i="59"/>
  <c r="KC29" i="59"/>
  <c r="AX25" i="59"/>
  <c r="EG20" i="59"/>
  <c r="DN20" i="59"/>
  <c r="EU28" i="59"/>
  <c r="GR7" i="59"/>
  <c r="GZ14" i="59"/>
  <c r="JF11" i="59"/>
  <c r="EN14" i="59"/>
  <c r="BF59" i="59"/>
  <c r="HW31" i="59"/>
  <c r="JM19" i="59"/>
  <c r="AD23" i="59"/>
  <c r="GD17" i="59"/>
  <c r="AM37" i="59"/>
  <c r="DR32" i="59"/>
  <c r="HF12" i="59"/>
  <c r="EE15" i="59"/>
  <c r="IC23" i="59"/>
  <c r="DQ29" i="59"/>
  <c r="BF32" i="59"/>
  <c r="HS25" i="59"/>
  <c r="FA16" i="59"/>
  <c r="BY66" i="59"/>
  <c r="GI35" i="59"/>
  <c r="IA7" i="59"/>
  <c r="BH13" i="59"/>
  <c r="FO29" i="59"/>
  <c r="IX37" i="59"/>
  <c r="IC63" i="59"/>
  <c r="P37" i="59"/>
  <c r="GH26" i="59"/>
  <c r="BH36" i="59"/>
  <c r="IM19" i="59"/>
  <c r="GC25" i="59"/>
  <c r="AH16" i="59"/>
  <c r="BF37" i="59"/>
  <c r="BX33" i="59"/>
  <c r="AF7" i="59"/>
  <c r="JI19" i="59"/>
  <c r="BL21" i="59"/>
  <c r="HJ62" i="59"/>
  <c r="CF27" i="59"/>
  <c r="GX24" i="59"/>
  <c r="II30" i="59"/>
  <c r="IF6" i="59"/>
  <c r="JY37" i="59"/>
  <c r="HO23" i="59"/>
  <c r="Q29" i="59"/>
  <c r="GZ11" i="59"/>
  <c r="EE24" i="59"/>
  <c r="JF27" i="59"/>
  <c r="HL25" i="59"/>
  <c r="CI34" i="59"/>
  <c r="P27" i="59"/>
  <c r="IG15" i="59"/>
  <c r="JJ15" i="59"/>
  <c r="GF13" i="59"/>
  <c r="AM32" i="59"/>
  <c r="FK30" i="59"/>
  <c r="AF26" i="59"/>
  <c r="KB29" i="59"/>
  <c r="BQ22" i="59"/>
  <c r="GJ27" i="59"/>
  <c r="CR37" i="59"/>
  <c r="BS31" i="59"/>
  <c r="FR32" i="59"/>
  <c r="M23" i="59"/>
  <c r="FS27" i="59"/>
  <c r="CG22" i="59"/>
  <c r="FU53" i="59"/>
  <c r="CP32" i="59"/>
  <c r="CZ29" i="59"/>
  <c r="KC31" i="59"/>
  <c r="HG23" i="59"/>
  <c r="HY19" i="59"/>
  <c r="AL10" i="59"/>
  <c r="S21" i="59"/>
  <c r="DV11" i="59"/>
  <c r="HK21" i="59"/>
  <c r="BT23" i="59"/>
  <c r="EX26" i="59"/>
  <c r="GA24" i="59"/>
  <c r="HV14" i="59"/>
  <c r="DX32" i="59"/>
  <c r="JX25" i="59"/>
  <c r="DR34" i="59"/>
  <c r="DB27" i="59"/>
  <c r="JI15" i="59"/>
  <c r="IH20" i="59"/>
  <c r="FF23" i="59"/>
  <c r="BA9" i="59"/>
  <c r="IQ36" i="59"/>
  <c r="DO34" i="59"/>
  <c r="AJ36" i="59"/>
  <c r="DC16" i="59"/>
  <c r="BO18" i="59"/>
  <c r="AZ23" i="59"/>
  <c r="DU16" i="59"/>
  <c r="GI37" i="59"/>
  <c r="IV34" i="59"/>
  <c r="JR14" i="59"/>
  <c r="GV14" i="59"/>
  <c r="EV16" i="59"/>
  <c r="IY28" i="59"/>
  <c r="AE25" i="59"/>
  <c r="GJ36" i="59"/>
  <c r="FV37" i="59"/>
  <c r="AD32" i="59"/>
  <c r="I7" i="59"/>
  <c r="AY20" i="59"/>
  <c r="GV27" i="59"/>
  <c r="IQ37" i="59"/>
  <c r="AI32" i="59"/>
  <c r="GI50" i="59"/>
  <c r="GU31" i="59"/>
  <c r="GB13" i="59"/>
  <c r="EI12" i="59"/>
  <c r="FZ36" i="59"/>
  <c r="FH34" i="59"/>
  <c r="AQ20" i="59"/>
  <c r="CZ14" i="59"/>
  <c r="Y12" i="59"/>
  <c r="FC35" i="59"/>
  <c r="IC13" i="59"/>
  <c r="DH58" i="59"/>
  <c r="BC37" i="59"/>
  <c r="JT17" i="59"/>
  <c r="KA16" i="59"/>
  <c r="AS33" i="59"/>
  <c r="AK36" i="59"/>
  <c r="JX24" i="59"/>
  <c r="FZ21" i="59"/>
  <c r="EY15" i="59"/>
  <c r="IX16" i="59"/>
  <c r="DY32" i="59"/>
  <c r="M11" i="59"/>
  <c r="N29" i="59"/>
  <c r="IQ17" i="59"/>
  <c r="GH6" i="59"/>
  <c r="DG25" i="59"/>
  <c r="JN15" i="59"/>
  <c r="IP7" i="59"/>
  <c r="BG29" i="59"/>
  <c r="CG29" i="59"/>
  <c r="JB7" i="59"/>
  <c r="BG30" i="59"/>
  <c r="AK14" i="59"/>
  <c r="JN59" i="59"/>
  <c r="HC21" i="59"/>
  <c r="JW11" i="59"/>
  <c r="FI62" i="59"/>
  <c r="FR37" i="59"/>
  <c r="DZ33" i="59"/>
  <c r="FL53" i="59"/>
  <c r="EC18" i="59"/>
  <c r="GO14" i="59"/>
  <c r="EK29" i="59"/>
  <c r="CR31" i="59"/>
  <c r="AG32" i="59"/>
  <c r="IP63" i="59"/>
  <c r="AU23" i="59"/>
  <c r="AT11" i="59"/>
  <c r="I9" i="59"/>
  <c r="JA34" i="59"/>
  <c r="CU17" i="59"/>
  <c r="EG24" i="59"/>
  <c r="ED55" i="59"/>
  <c r="AU16" i="59"/>
  <c r="AM17" i="59"/>
  <c r="FS16" i="59"/>
  <c r="ET18" i="59"/>
  <c r="IA15" i="59"/>
  <c r="CP37" i="59"/>
  <c r="AZ14" i="59"/>
  <c r="I17" i="59"/>
  <c r="R34" i="59"/>
  <c r="EW7" i="59"/>
  <c r="JN11" i="59"/>
  <c r="DD20" i="59"/>
  <c r="CI68" i="59"/>
  <c r="GS31" i="59"/>
  <c r="BU36" i="59"/>
  <c r="FE65" i="59"/>
  <c r="AC34" i="59"/>
  <c r="L67" i="59"/>
  <c r="DN49" i="59"/>
  <c r="AF9" i="59"/>
  <c r="DA31" i="59"/>
  <c r="BF31" i="59"/>
  <c r="HY17" i="59"/>
  <c r="HV21" i="59"/>
  <c r="DR9" i="59"/>
  <c r="HG9" i="59"/>
  <c r="HH15" i="59"/>
  <c r="KB19" i="59"/>
  <c r="HT7" i="59"/>
  <c r="FD12" i="59"/>
  <c r="HL26" i="59"/>
  <c r="FQ54" i="59"/>
  <c r="AJ6" i="59"/>
  <c r="FY21" i="59"/>
  <c r="EW33" i="59"/>
  <c r="EC17" i="59"/>
  <c r="N32" i="59"/>
  <c r="DO55" i="59"/>
  <c r="BM7" i="59"/>
  <c r="G6" i="59"/>
  <c r="JE24" i="59"/>
  <c r="IA32" i="59"/>
  <c r="L37" i="59"/>
  <c r="EA20" i="59"/>
  <c r="ER6" i="59"/>
  <c r="AT26" i="59"/>
  <c r="JU32" i="59"/>
  <c r="T12" i="59"/>
  <c r="FN16" i="59"/>
  <c r="FE16" i="59"/>
  <c r="GH55" i="59"/>
  <c r="EO11" i="59"/>
  <c r="EK37" i="59"/>
  <c r="JN25" i="59"/>
  <c r="AM25" i="59"/>
  <c r="JB24" i="59"/>
  <c r="T15" i="59"/>
  <c r="JK15" i="59"/>
  <c r="F11" i="59"/>
  <c r="HI9" i="59"/>
  <c r="FM26" i="59"/>
  <c r="JY13" i="59"/>
  <c r="IQ31" i="59"/>
  <c r="JL20" i="59"/>
  <c r="KA34" i="59"/>
  <c r="EQ30" i="59"/>
  <c r="BB26" i="59"/>
  <c r="CG7" i="59"/>
  <c r="ET10" i="59"/>
  <c r="DS26" i="59"/>
  <c r="IN7" i="59"/>
  <c r="BB6" i="59"/>
  <c r="AR24" i="59"/>
  <c r="EM15" i="59"/>
  <c r="J14" i="59"/>
  <c r="EB12" i="59"/>
  <c r="ID13" i="59"/>
  <c r="HA7" i="59"/>
  <c r="HF37" i="59"/>
  <c r="EP25" i="59"/>
  <c r="GZ28" i="59"/>
  <c r="FP7" i="59"/>
  <c r="DR50" i="59"/>
  <c r="BB28" i="59"/>
  <c r="DY9" i="59"/>
  <c r="V22" i="59"/>
  <c r="GM25" i="59"/>
  <c r="GY32" i="59"/>
  <c r="CJ18" i="59"/>
  <c r="CX27" i="59"/>
  <c r="P13" i="59"/>
  <c r="JJ13" i="59"/>
  <c r="BB29" i="59"/>
  <c r="DO24" i="59"/>
  <c r="DF37" i="59"/>
  <c r="EI24" i="59"/>
  <c r="FD28" i="59"/>
  <c r="AY24" i="59"/>
  <c r="FA17" i="59"/>
  <c r="CB33" i="59"/>
  <c r="F9" i="59"/>
  <c r="ED21" i="59"/>
  <c r="GI53" i="59"/>
  <c r="AF64" i="59"/>
  <c r="AR9" i="59"/>
  <c r="BK24" i="59"/>
  <c r="CT23" i="59"/>
  <c r="DG17" i="59"/>
  <c r="HJ37" i="59"/>
  <c r="JY32" i="59"/>
  <c r="JE7" i="59"/>
  <c r="BW7" i="59"/>
  <c r="EX32" i="59"/>
  <c r="JV63" i="59"/>
  <c r="DC15" i="59"/>
  <c r="EA6" i="59"/>
  <c r="CJ6" i="59"/>
  <c r="EK7" i="59"/>
  <c r="FV9" i="59"/>
  <c r="AY66" i="59"/>
  <c r="AC59" i="59"/>
  <c r="GS23" i="59"/>
  <c r="JQ33" i="59"/>
  <c r="BC25" i="59"/>
  <c r="JK31" i="59"/>
  <c r="J11" i="59"/>
  <c r="AS23" i="59"/>
  <c r="IH26" i="59"/>
  <c r="FN15" i="59"/>
  <c r="IT13" i="59"/>
  <c r="DN16" i="59"/>
  <c r="JO34" i="59"/>
  <c r="HM68" i="59"/>
  <c r="AH18" i="59"/>
  <c r="BY29" i="59"/>
  <c r="GD26" i="59"/>
  <c r="JP17" i="59"/>
  <c r="IO28" i="59"/>
  <c r="O30" i="59"/>
  <c r="X10" i="59"/>
  <c r="IR33" i="59"/>
  <c r="IY6" i="59"/>
  <c r="GL35" i="59"/>
  <c r="CY33" i="59"/>
  <c r="CD13" i="59"/>
  <c r="BW36" i="59"/>
  <c r="FH52" i="59"/>
  <c r="IQ34" i="59"/>
  <c r="GW32" i="59"/>
  <c r="GI33" i="59"/>
  <c r="EJ34" i="59"/>
  <c r="GH14" i="59"/>
  <c r="HN27" i="59"/>
  <c r="IK29" i="59"/>
  <c r="JK16" i="59"/>
  <c r="CQ31" i="59"/>
  <c r="AM16" i="59"/>
  <c r="AF24" i="59"/>
  <c r="T29" i="59"/>
  <c r="AZ30" i="59"/>
  <c r="CY23" i="59"/>
  <c r="DP20" i="59"/>
  <c r="BP34" i="59"/>
  <c r="FH10" i="59"/>
  <c r="EE11" i="59"/>
  <c r="IJ15" i="59"/>
  <c r="GC15" i="59"/>
  <c r="HS31" i="59"/>
  <c r="HE7" i="59"/>
  <c r="AH11" i="59"/>
  <c r="CW13" i="59"/>
  <c r="DI36" i="59"/>
  <c r="JX23" i="59"/>
  <c r="FI64" i="59"/>
  <c r="DS34" i="59"/>
  <c r="HS36" i="59"/>
  <c r="CI35" i="59"/>
  <c r="EE50" i="59"/>
  <c r="HB28" i="59"/>
  <c r="GF11" i="59"/>
  <c r="FG7" i="59"/>
  <c r="EP20" i="59"/>
  <c r="GK26" i="59"/>
  <c r="FV7" i="59"/>
  <c r="DO50" i="59"/>
  <c r="HO26" i="59"/>
  <c r="GX31" i="59"/>
  <c r="JC13" i="59"/>
  <c r="DG29" i="59"/>
  <c r="FF50" i="59"/>
  <c r="JM14" i="59"/>
  <c r="FZ52" i="59"/>
  <c r="AB34" i="59"/>
  <c r="FL26" i="59"/>
  <c r="BC30" i="59"/>
  <c r="EI58" i="59"/>
  <c r="HF29" i="59"/>
  <c r="FQ6" i="59"/>
  <c r="JK37" i="59"/>
  <c r="BK15" i="59"/>
  <c r="AN20" i="59"/>
  <c r="GR20" i="59"/>
  <c r="DV23" i="59"/>
  <c r="EC6" i="59"/>
  <c r="DK13" i="59"/>
  <c r="GB30" i="59"/>
  <c r="BX6" i="59"/>
  <c r="BO29" i="59"/>
  <c r="CI65" i="59"/>
  <c r="IP13" i="59"/>
  <c r="IX7" i="59"/>
  <c r="JV18" i="59"/>
  <c r="DC6" i="59"/>
  <c r="FV35" i="59"/>
  <c r="HC68" i="59"/>
  <c r="HS20" i="59"/>
  <c r="BT17" i="59"/>
  <c r="EQ11" i="59"/>
  <c r="N20" i="59"/>
  <c r="BL14" i="59"/>
  <c r="FI17" i="59"/>
  <c r="HN26" i="59"/>
  <c r="IY30" i="59"/>
  <c r="HA29" i="59"/>
  <c r="II17" i="59"/>
  <c r="AG20" i="59"/>
  <c r="DT32" i="59"/>
  <c r="AD9" i="59"/>
  <c r="IH15" i="59"/>
  <c r="BP29" i="59"/>
  <c r="GD14" i="59"/>
  <c r="AP12" i="59"/>
  <c r="FW7" i="59"/>
  <c r="HW37" i="59"/>
  <c r="HM20" i="59"/>
  <c r="EJ30" i="59"/>
  <c r="IQ19" i="59"/>
  <c r="DW21" i="59"/>
  <c r="GO21" i="59"/>
  <c r="GX26" i="59"/>
  <c r="BM13" i="59"/>
  <c r="FF25" i="59"/>
  <c r="DX25" i="59"/>
  <c r="IS6" i="59"/>
  <c r="AH29" i="59"/>
  <c r="HC26" i="59"/>
  <c r="AS11" i="59"/>
  <c r="HK23" i="59"/>
  <c r="GX68" i="59"/>
  <c r="HI12" i="59"/>
  <c r="AC36" i="59"/>
  <c r="DV54" i="59"/>
  <c r="GC17" i="59"/>
  <c r="JC30" i="59"/>
  <c r="GU15" i="59"/>
  <c r="CZ13" i="59"/>
  <c r="EK23" i="59"/>
  <c r="DS52" i="59"/>
  <c r="O34" i="59"/>
  <c r="HF20" i="59"/>
  <c r="S14" i="59"/>
  <c r="BE25" i="59"/>
  <c r="BK14" i="59"/>
  <c r="HJ7" i="59"/>
  <c r="IM31" i="59"/>
  <c r="HQ23" i="59"/>
  <c r="T34" i="59"/>
  <c r="JT18" i="59"/>
  <c r="FA37" i="59"/>
  <c r="F7" i="59"/>
  <c r="HD23" i="59"/>
  <c r="HO10" i="59"/>
  <c r="AE31" i="59"/>
  <c r="AC33" i="59"/>
  <c r="DH37" i="59"/>
  <c r="FC23" i="59"/>
  <c r="L11" i="59"/>
  <c r="BP7" i="59"/>
  <c r="JF29" i="59"/>
  <c r="DQ20" i="59"/>
  <c r="CD23" i="59"/>
  <c r="GK15" i="59"/>
  <c r="GA7" i="59"/>
  <c r="JF17" i="59"/>
  <c r="JD29" i="59"/>
  <c r="FG15" i="59"/>
  <c r="CU26" i="59"/>
  <c r="FR17" i="59"/>
  <c r="CW14" i="59"/>
  <c r="AD10" i="59"/>
  <c r="DD6" i="59"/>
  <c r="DZ19" i="59"/>
  <c r="R9" i="59"/>
  <c r="DQ37" i="59"/>
  <c r="GJ24" i="59"/>
  <c r="DY14" i="59"/>
  <c r="HO33" i="59"/>
  <c r="GO28" i="59"/>
  <c r="AR31" i="59"/>
  <c r="DF25" i="59"/>
  <c r="BK26" i="59"/>
  <c r="AX30" i="59"/>
  <c r="EL22" i="59"/>
  <c r="CE37" i="59"/>
  <c r="BS18" i="59"/>
  <c r="N19" i="59"/>
  <c r="FA9" i="59"/>
  <c r="FC50" i="59"/>
  <c r="J21" i="59"/>
  <c r="JF14" i="59"/>
  <c r="HB33" i="59"/>
  <c r="GB9" i="59"/>
  <c r="CZ27" i="59"/>
  <c r="EQ29" i="59"/>
  <c r="AZ16" i="59"/>
  <c r="AA9" i="59"/>
  <c r="CL28" i="59"/>
  <c r="JR32" i="59"/>
  <c r="FI32" i="59"/>
  <c r="GN16" i="59"/>
  <c r="FQ22" i="59"/>
  <c r="GY26" i="59"/>
  <c r="FN17" i="59"/>
  <c r="JO62" i="59"/>
  <c r="AA18" i="59"/>
  <c r="GB19" i="59"/>
  <c r="AO21" i="59"/>
  <c r="GL26" i="59"/>
  <c r="FY22" i="59"/>
  <c r="IV31" i="59"/>
  <c r="HX7" i="59"/>
  <c r="AL20" i="59"/>
  <c r="HU34" i="59"/>
  <c r="JD9" i="59"/>
  <c r="IC9" i="59"/>
  <c r="HK9" i="59"/>
  <c r="FT20" i="59"/>
  <c r="CY25" i="59"/>
  <c r="EJ6" i="59"/>
  <c r="FY37" i="59"/>
  <c r="AQ36" i="59"/>
  <c r="GS49" i="59"/>
  <c r="GC28" i="59"/>
  <c r="GY21" i="59"/>
  <c r="GG19" i="59"/>
  <c r="FM28" i="59"/>
  <c r="FT9" i="59"/>
  <c r="BI24" i="59"/>
  <c r="AO30" i="59"/>
  <c r="AB15" i="59"/>
  <c r="HX13" i="59"/>
  <c r="GS36" i="59"/>
  <c r="BA14" i="59"/>
  <c r="ED7" i="59"/>
  <c r="ED31" i="59"/>
  <c r="HW29" i="59"/>
  <c r="HX64" i="59"/>
  <c r="GL25" i="59"/>
  <c r="IF19" i="59"/>
  <c r="EB55" i="59"/>
  <c r="HN10" i="59"/>
  <c r="IH34" i="59"/>
  <c r="IK25" i="59"/>
  <c r="JE19" i="59"/>
  <c r="IU24" i="59"/>
  <c r="JR20" i="59"/>
  <c r="HC11" i="59"/>
  <c r="JZ6" i="59"/>
  <c r="AQ7" i="59"/>
  <c r="JF36" i="59"/>
  <c r="IZ15" i="59"/>
  <c r="GV24" i="59"/>
  <c r="HZ11" i="59"/>
  <c r="BQ23" i="59"/>
  <c r="F25" i="59"/>
  <c r="FJ27" i="59"/>
  <c r="BJ31" i="59"/>
  <c r="ES25" i="59"/>
  <c r="DE34" i="59"/>
  <c r="GA25" i="59"/>
  <c r="AY17" i="59"/>
  <c r="IS58" i="59"/>
  <c r="R23" i="59"/>
  <c r="AI13" i="59"/>
  <c r="DV14" i="59"/>
  <c r="GV9" i="59"/>
  <c r="FM20" i="59"/>
  <c r="FH26" i="59"/>
  <c r="DC35" i="59"/>
  <c r="J33" i="59"/>
  <c r="BQ15" i="59"/>
  <c r="IV29" i="59"/>
  <c r="HQ31" i="59"/>
  <c r="BQ14" i="59"/>
  <c r="DS27" i="59"/>
  <c r="G30" i="59"/>
  <c r="JX16" i="59"/>
  <c r="HH25" i="59"/>
  <c r="IW26" i="59"/>
  <c r="K29" i="59"/>
  <c r="ED29" i="59"/>
  <c r="ID6" i="59"/>
  <c r="DQ52" i="59"/>
  <c r="BJ36" i="59"/>
  <c r="DC25" i="59"/>
  <c r="IT28" i="59"/>
  <c r="JS15" i="59"/>
  <c r="CX12" i="59"/>
  <c r="IJ27" i="59"/>
  <c r="FY6" i="59"/>
  <c r="CO11" i="59"/>
  <c r="JZ14" i="59"/>
  <c r="KB34" i="59"/>
  <c r="CF17" i="59"/>
  <c r="EY22" i="59"/>
  <c r="FU26" i="59"/>
  <c r="EE32" i="59"/>
  <c r="HN7" i="59"/>
  <c r="FG29" i="59"/>
  <c r="EU21" i="59"/>
  <c r="GF34" i="59"/>
  <c r="JL37" i="59"/>
  <c r="HA25" i="59"/>
  <c r="GG23" i="59"/>
  <c r="AG15" i="59"/>
  <c r="DS50" i="59"/>
  <c r="IH32" i="59"/>
  <c r="HW9" i="59"/>
  <c r="AK11" i="59"/>
  <c r="BV9" i="59"/>
  <c r="HR32" i="59"/>
  <c r="FV23" i="59"/>
  <c r="EX22" i="59"/>
  <c r="HX33" i="59"/>
  <c r="L36" i="59"/>
  <c r="AT31" i="59"/>
  <c r="JY12" i="59"/>
  <c r="DH20" i="59"/>
  <c r="HW26" i="59"/>
  <c r="HZ6" i="59"/>
  <c r="GN27" i="59"/>
  <c r="IP14" i="59"/>
  <c r="DM53" i="59"/>
  <c r="AT20" i="59"/>
  <c r="FE6" i="59"/>
  <c r="BK35" i="59"/>
  <c r="IF15" i="59"/>
  <c r="JN12" i="59"/>
  <c r="FU31" i="59"/>
  <c r="DC21" i="59"/>
  <c r="DO30" i="59"/>
  <c r="AE62" i="59"/>
  <c r="GR15" i="59"/>
  <c r="DH23" i="59"/>
  <c r="FT6" i="59"/>
  <c r="ID29" i="59"/>
  <c r="FW15" i="59"/>
  <c r="CI31" i="59"/>
  <c r="GC26" i="59"/>
  <c r="P32" i="59"/>
  <c r="IG31" i="59"/>
  <c r="HQ16" i="59"/>
  <c r="HL58" i="59"/>
  <c r="EJ28" i="59"/>
  <c r="BZ37" i="59"/>
  <c r="EB51" i="59"/>
  <c r="BY10" i="59"/>
  <c r="EA7" i="59"/>
  <c r="FH54" i="59"/>
  <c r="CH29" i="59"/>
  <c r="JU23" i="59"/>
  <c r="IS7" i="59"/>
  <c r="FP20" i="59"/>
  <c r="CY9" i="59"/>
  <c r="FY19" i="59"/>
  <c r="EG36" i="59"/>
  <c r="AF58" i="59"/>
  <c r="JS6" i="59"/>
  <c r="HG13" i="59"/>
  <c r="JW34" i="59"/>
  <c r="IS31" i="59"/>
  <c r="JE14" i="59"/>
  <c r="EL24" i="59"/>
  <c r="GW23" i="59"/>
  <c r="FU7" i="59"/>
  <c r="DL6" i="59"/>
  <c r="EE12" i="59"/>
  <c r="JM63" i="59"/>
  <c r="DS59" i="59"/>
  <c r="EL16" i="59"/>
  <c r="CG16" i="59"/>
  <c r="IY33" i="59"/>
  <c r="FG13" i="59"/>
  <c r="FW17" i="59"/>
  <c r="GA11" i="59"/>
  <c r="FI6" i="59"/>
  <c r="FQ14" i="59"/>
  <c r="BM28" i="59"/>
  <c r="CB26" i="59"/>
  <c r="AW20" i="59"/>
  <c r="FH51" i="59"/>
  <c r="AH62" i="59"/>
  <c r="CU23" i="59"/>
  <c r="BW23" i="59"/>
  <c r="BP26" i="59"/>
  <c r="DU14" i="59"/>
  <c r="AJ16" i="59"/>
  <c r="EK20" i="59"/>
  <c r="BZ26" i="59"/>
  <c r="BO10" i="59"/>
  <c r="GM55" i="59"/>
  <c r="ID10" i="59"/>
  <c r="GU12" i="59"/>
  <c r="FF7" i="59"/>
  <c r="CZ20" i="59"/>
  <c r="CD7" i="59"/>
  <c r="CD36" i="59"/>
  <c r="CV21" i="59"/>
  <c r="JC59" i="59"/>
  <c r="IU23" i="59"/>
  <c r="K28" i="59"/>
  <c r="DQ7" i="59"/>
  <c r="EZ31" i="59"/>
  <c r="AJ7" i="59"/>
  <c r="JV25" i="59"/>
  <c r="IR31" i="59"/>
  <c r="AM28" i="59"/>
  <c r="HT20" i="59"/>
  <c r="GN23" i="59"/>
  <c r="CJ25" i="59"/>
  <c r="HE9" i="59"/>
  <c r="FY17" i="59"/>
  <c r="FR23" i="59"/>
  <c r="EO29" i="59"/>
  <c r="AW22" i="59"/>
  <c r="ES29" i="59"/>
  <c r="FN51" i="59"/>
  <c r="CS34" i="59"/>
  <c r="H59" i="59"/>
  <c r="GF18" i="59"/>
  <c r="BH21" i="59"/>
  <c r="ES34" i="59"/>
  <c r="GH9" i="59"/>
  <c r="JR22" i="59"/>
  <c r="FR21" i="59"/>
  <c r="J32" i="59"/>
  <c r="GF50" i="59"/>
  <c r="ER21" i="59"/>
  <c r="GG55" i="59"/>
  <c r="FO37" i="59"/>
  <c r="CQ11" i="59"/>
  <c r="FQ11" i="59"/>
  <c r="JI33" i="59"/>
  <c r="BF14" i="59"/>
  <c r="JO20" i="59"/>
  <c r="JA26" i="59"/>
  <c r="GE32" i="59"/>
  <c r="AG30" i="59"/>
  <c r="BZ19" i="59"/>
  <c r="DE21" i="59"/>
  <c r="GE19" i="59"/>
  <c r="DB36" i="59"/>
  <c r="GZ10" i="59"/>
  <c r="CO62" i="59"/>
  <c r="GN7" i="59"/>
  <c r="EQ7" i="59"/>
  <c r="IQ18" i="59"/>
  <c r="HE11" i="59"/>
  <c r="GX32" i="59"/>
  <c r="DW15" i="59"/>
  <c r="DD21" i="59"/>
  <c r="EN13" i="59"/>
  <c r="FK7" i="59"/>
  <c r="HZ27" i="59"/>
  <c r="AX20" i="59"/>
  <c r="DC13" i="59"/>
  <c r="HN30" i="59"/>
  <c r="GH15" i="59"/>
  <c r="J16" i="59"/>
  <c r="GW6" i="59"/>
  <c r="IZ58" i="59"/>
  <c r="ID15" i="59"/>
  <c r="GP35" i="59"/>
  <c r="JV7" i="59"/>
  <c r="ER37" i="59"/>
  <c r="FP13" i="59"/>
  <c r="FA27" i="59"/>
  <c r="JV17" i="59"/>
  <c r="GD22" i="59"/>
  <c r="EU58" i="59"/>
  <c r="IC32" i="59"/>
  <c r="FY11" i="59"/>
  <c r="HU26" i="59"/>
  <c r="CC25" i="59"/>
  <c r="JG27" i="59"/>
  <c r="CA7" i="59"/>
  <c r="DR29" i="59"/>
  <c r="IW11" i="59"/>
  <c r="GN53" i="59"/>
  <c r="IV6" i="59"/>
  <c r="H32" i="59"/>
  <c r="CH27" i="59"/>
  <c r="BW17" i="59"/>
  <c r="FV15" i="59"/>
  <c r="BM33" i="59"/>
  <c r="HI31" i="59"/>
  <c r="DC29" i="59"/>
  <c r="EN20" i="59"/>
  <c r="HZ30" i="59"/>
  <c r="AU26" i="59"/>
  <c r="IM6" i="59"/>
  <c r="AJ28" i="59"/>
  <c r="EQ20" i="59"/>
  <c r="P34" i="59"/>
  <c r="FG59" i="59"/>
  <c r="JI28" i="59"/>
  <c r="DU9" i="59"/>
  <c r="JB31" i="59"/>
  <c r="FS6" i="59"/>
  <c r="HS13" i="59"/>
  <c r="GL9" i="59"/>
  <c r="FZ32" i="59"/>
  <c r="IQ28" i="59"/>
  <c r="W19" i="59"/>
  <c r="IP27" i="59"/>
  <c r="EH9" i="59"/>
  <c r="DK21" i="59"/>
  <c r="GO26" i="59"/>
  <c r="DO7" i="59"/>
  <c r="HL6" i="59"/>
  <c r="FV49" i="59"/>
  <c r="AJ22" i="59"/>
  <c r="BM34" i="59"/>
  <c r="FZ7" i="59"/>
  <c r="AX12" i="59"/>
  <c r="FR26" i="59"/>
  <c r="DX27" i="59"/>
  <c r="F20" i="59"/>
  <c r="IE14" i="59"/>
  <c r="EY17" i="59"/>
  <c r="AH27" i="59"/>
  <c r="FA6" i="59"/>
  <c r="GZ36" i="59"/>
  <c r="HZ19" i="59"/>
  <c r="AS37" i="59"/>
  <c r="JL9" i="59"/>
  <c r="DE29" i="59"/>
  <c r="CJ20" i="59"/>
  <c r="CK58" i="59"/>
  <c r="ID17" i="59"/>
  <c r="FG66" i="59"/>
  <c r="GP17" i="59"/>
  <c r="CJ14" i="59"/>
  <c r="IC11" i="59"/>
  <c r="CT16" i="59"/>
  <c r="CG18" i="59"/>
  <c r="IG10" i="59"/>
  <c r="T28" i="59"/>
  <c r="HX28" i="59"/>
  <c r="BS6" i="59"/>
  <c r="GG14" i="59"/>
  <c r="KA29" i="59"/>
  <c r="GW28" i="59"/>
  <c r="CA22" i="59"/>
  <c r="GO51" i="59"/>
  <c r="BO31" i="59"/>
  <c r="CW64" i="59"/>
  <c r="CR26" i="59"/>
  <c r="EE6" i="59"/>
  <c r="HK15" i="59"/>
  <c r="JU24" i="59"/>
  <c r="AQ29" i="59"/>
  <c r="JW6" i="59"/>
  <c r="FJ14" i="59"/>
  <c r="EU15" i="59"/>
  <c r="DW49" i="59"/>
  <c r="JW26" i="59"/>
  <c r="DQ10" i="59"/>
  <c r="EE37" i="59"/>
  <c r="BF15" i="59"/>
  <c r="DO52" i="59"/>
  <c r="HU11" i="59"/>
  <c r="IT6" i="59"/>
  <c r="P23" i="59"/>
  <c r="FG30" i="59"/>
  <c r="IS34" i="59"/>
  <c r="FQ24" i="59"/>
  <c r="FJ13" i="59"/>
  <c r="HI32" i="59"/>
  <c r="CK29" i="59"/>
  <c r="FM11" i="59"/>
  <c r="CI29" i="59"/>
  <c r="GJ50" i="59"/>
  <c r="GX27" i="59"/>
  <c r="GD25" i="59"/>
  <c r="E21" i="59"/>
  <c r="IZ24" i="59"/>
  <c r="EB17" i="59"/>
  <c r="HS17" i="59"/>
  <c r="DA6" i="59"/>
  <c r="GP24" i="59"/>
  <c r="JJ31" i="59"/>
  <c r="FG32" i="59"/>
  <c r="IG24" i="59"/>
  <c r="IG68" i="59"/>
  <c r="BB59" i="59"/>
  <c r="BV6" i="59"/>
  <c r="JK30" i="59"/>
  <c r="CQ21" i="59"/>
  <c r="AF12" i="59"/>
  <c r="EE20" i="59"/>
  <c r="HE24" i="59"/>
  <c r="FQ13" i="59"/>
  <c r="CK13" i="59"/>
  <c r="AH13" i="59"/>
  <c r="GM36" i="59"/>
  <c r="HY20" i="59"/>
  <c r="EA58" i="59"/>
  <c r="BI64" i="59"/>
  <c r="DZ36" i="59"/>
  <c r="DZ14" i="59"/>
  <c r="E24" i="59"/>
  <c r="FU13" i="59"/>
  <c r="EO33" i="59"/>
  <c r="GL16" i="59"/>
  <c r="HY6" i="59"/>
  <c r="FT14" i="59"/>
  <c r="CP14" i="59"/>
  <c r="EX21" i="59"/>
  <c r="IK6" i="59"/>
  <c r="FC17" i="59"/>
  <c r="EG30" i="59"/>
  <c r="IC15" i="59"/>
  <c r="DR15" i="59"/>
  <c r="KA11" i="59"/>
  <c r="JS24" i="59"/>
  <c r="DH17" i="59"/>
  <c r="JL34" i="59"/>
  <c r="AR36" i="59"/>
  <c r="DR24" i="59"/>
  <c r="BA17" i="59"/>
  <c r="FE49" i="59"/>
  <c r="KB26" i="59"/>
  <c r="GV33" i="59"/>
  <c r="FL9" i="59"/>
  <c r="BP27" i="59"/>
  <c r="P12" i="59"/>
  <c r="ET9" i="59"/>
  <c r="FL28" i="59"/>
  <c r="AB32" i="59"/>
  <c r="KB24" i="59"/>
  <c r="DZ20" i="59"/>
  <c r="HZ35" i="59"/>
  <c r="BB20" i="59"/>
  <c r="FT23" i="59"/>
  <c r="BE66" i="59"/>
  <c r="FI9" i="59"/>
  <c r="FJ49" i="59"/>
  <c r="AT33" i="59"/>
  <c r="JA24" i="59"/>
  <c r="EX11" i="59"/>
  <c r="ES19" i="59"/>
  <c r="IA21" i="59"/>
  <c r="FN30" i="59"/>
  <c r="HH27" i="59"/>
  <c r="FE24" i="59"/>
  <c r="EV7" i="59"/>
  <c r="GH49" i="59"/>
  <c r="H29" i="59"/>
  <c r="FK58" i="59"/>
  <c r="O62" i="59"/>
  <c r="KA33" i="59"/>
  <c r="F14" i="59"/>
  <c r="JX33" i="59"/>
  <c r="BQ34" i="59"/>
  <c r="EG16" i="59"/>
  <c r="HF11" i="59"/>
  <c r="DQ50" i="59"/>
  <c r="DW32" i="59"/>
  <c r="ES26" i="59"/>
  <c r="GD29" i="59"/>
  <c r="BL28" i="59"/>
  <c r="BI7" i="59"/>
  <c r="IC24" i="59"/>
  <c r="CA16" i="59"/>
  <c r="DL24" i="59"/>
  <c r="ED10" i="59"/>
  <c r="GJ49" i="59"/>
  <c r="FN64" i="59"/>
  <c r="JD16" i="59"/>
  <c r="EP24" i="59"/>
  <c r="CG6" i="59"/>
  <c r="CS23" i="59"/>
  <c r="AD31" i="59"/>
  <c r="BF16" i="59"/>
  <c r="FK15" i="59"/>
  <c r="CQ32" i="59"/>
  <c r="GZ21" i="59"/>
  <c r="FT15" i="59"/>
  <c r="ID21" i="59"/>
  <c r="EJ7" i="59"/>
  <c r="HH32" i="59"/>
  <c r="HT21" i="59"/>
  <c r="EH24" i="59"/>
  <c r="GL50" i="59"/>
  <c r="AR7" i="59"/>
  <c r="IE31" i="59"/>
  <c r="HU13" i="59"/>
  <c r="GL27" i="59"/>
  <c r="DQ17" i="59"/>
  <c r="M15" i="59"/>
  <c r="JR37" i="59"/>
  <c r="JX26" i="59"/>
  <c r="IV14" i="59"/>
  <c r="EP26" i="59"/>
  <c r="GA54" i="59"/>
  <c r="X58" i="59"/>
  <c r="IJ20" i="59"/>
  <c r="JK14" i="59"/>
  <c r="HV6" i="59"/>
  <c r="IQ6" i="59"/>
  <c r="GZ13" i="59"/>
  <c r="JE33" i="59"/>
  <c r="CK24" i="59"/>
  <c r="DK17" i="59"/>
  <c r="FN13" i="59"/>
  <c r="JM7" i="59"/>
  <c r="FL12" i="59"/>
  <c r="W10" i="59"/>
  <c r="JA16" i="59"/>
  <c r="JO7" i="59"/>
  <c r="EE52" i="59"/>
  <c r="GG58" i="59"/>
  <c r="FJ22" i="59"/>
  <c r="JW10" i="59"/>
  <c r="DY20" i="59"/>
  <c r="GY7" i="59"/>
  <c r="GC29" i="59"/>
  <c r="GN13" i="59"/>
  <c r="FC34" i="59"/>
  <c r="CK7" i="59"/>
  <c r="IN26" i="59"/>
  <c r="CP9" i="59"/>
  <c r="FE20" i="59"/>
  <c r="IS21" i="59"/>
  <c r="O17" i="59"/>
  <c r="BK36" i="59"/>
  <c r="HM26" i="59"/>
  <c r="GA26" i="59"/>
  <c r="GR50" i="59"/>
  <c r="CF20" i="59"/>
  <c r="IV7" i="59"/>
  <c r="CG21" i="59"/>
  <c r="IA14" i="59"/>
  <c r="AN13" i="59"/>
  <c r="HM27" i="59"/>
  <c r="GQ6" i="59"/>
  <c r="IJ22" i="59"/>
  <c r="CM9" i="59"/>
  <c r="HI25" i="59"/>
  <c r="HL14" i="59"/>
  <c r="DE10" i="59"/>
  <c r="GD9" i="59"/>
  <c r="JT9" i="59"/>
  <c r="CX59" i="59"/>
  <c r="II11" i="59"/>
  <c r="JX37" i="59"/>
  <c r="JT25" i="59"/>
  <c r="FS18" i="59"/>
  <c r="JJ6" i="59"/>
  <c r="Q15" i="59"/>
  <c r="AJ62" i="59"/>
  <c r="DX23" i="59"/>
  <c r="FW18" i="59"/>
  <c r="E16" i="59"/>
  <c r="HJ23" i="59"/>
  <c r="BH14" i="59"/>
  <c r="BJ15" i="59"/>
  <c r="DR30" i="59"/>
  <c r="GW37" i="59"/>
  <c r="DM36" i="59"/>
  <c r="GS29" i="59"/>
  <c r="FL11" i="59"/>
  <c r="AM15" i="59"/>
  <c r="FW50" i="59"/>
  <c r="AR13" i="59"/>
  <c r="CS27" i="59"/>
  <c r="IW33" i="59"/>
  <c r="DA26" i="59"/>
  <c r="EM33" i="59"/>
  <c r="IB25" i="59"/>
  <c r="BW27" i="59"/>
  <c r="JT30" i="59"/>
  <c r="DS14" i="59"/>
  <c r="DY23" i="59"/>
  <c r="IU29" i="59"/>
  <c r="I11" i="59"/>
  <c r="EB37" i="59"/>
  <c r="HM13" i="59"/>
  <c r="HK31" i="59"/>
  <c r="GX6" i="59"/>
  <c r="HL22" i="59"/>
  <c r="FT12" i="59"/>
  <c r="BO24" i="59"/>
  <c r="ER7" i="59"/>
  <c r="FI23" i="59"/>
  <c r="S27" i="59"/>
  <c r="EP21" i="59"/>
  <c r="BT30" i="59"/>
  <c r="GU6" i="59"/>
  <c r="DM26" i="59"/>
  <c r="GF14" i="59"/>
  <c r="ED15" i="59"/>
  <c r="GO59" i="59"/>
  <c r="BS30" i="59"/>
  <c r="GZ22" i="59"/>
  <c r="GG53" i="59"/>
  <c r="HG7" i="59"/>
  <c r="HJ12" i="59"/>
  <c r="FL37" i="59"/>
  <c r="GL17" i="59"/>
  <c r="BJ14" i="59"/>
  <c r="GE64" i="59"/>
  <c r="BG24" i="59"/>
  <c r="DF63" i="59"/>
  <c r="AW29" i="59"/>
  <c r="FG51" i="59"/>
  <c r="HV12" i="59"/>
  <c r="AM26" i="59"/>
  <c r="HR21" i="59"/>
  <c r="DI7" i="59"/>
  <c r="DG21" i="59"/>
  <c r="FS29" i="59"/>
  <c r="IF17" i="59"/>
  <c r="HA6" i="59"/>
  <c r="ES20" i="59"/>
  <c r="KC30" i="59"/>
  <c r="FV22" i="59"/>
  <c r="HE21" i="59"/>
  <c r="IM34" i="59"/>
  <c r="GQ18" i="59"/>
  <c r="BH37" i="59"/>
  <c r="JV30" i="59"/>
  <c r="EQ17" i="59"/>
  <c r="K11" i="59"/>
  <c r="BC31" i="59"/>
  <c r="JL24" i="59"/>
  <c r="GM28" i="59"/>
  <c r="FJ31" i="59"/>
  <c r="DW30" i="59"/>
  <c r="N17" i="59"/>
  <c r="AK66" i="59"/>
  <c r="ER11" i="59"/>
  <c r="IZ6" i="59"/>
  <c r="AN30" i="59"/>
  <c r="CY26" i="59"/>
  <c r="IH58" i="59"/>
  <c r="HY29" i="59"/>
  <c r="AB29" i="59"/>
  <c r="HY14" i="59"/>
  <c r="GQ24" i="59"/>
  <c r="HN11" i="59"/>
  <c r="EC51" i="59"/>
  <c r="AH28" i="59"/>
  <c r="CI9" i="59"/>
  <c r="AG14" i="59"/>
  <c r="FD7" i="59"/>
  <c r="FT26" i="59"/>
  <c r="FG34" i="59"/>
  <c r="HB13" i="59"/>
  <c r="AN67" i="59"/>
  <c r="DI27" i="59"/>
  <c r="AO36" i="59"/>
  <c r="EX27" i="59"/>
  <c r="AC31" i="59"/>
  <c r="DZ12" i="59"/>
  <c r="HA34" i="59"/>
  <c r="IG21" i="59"/>
  <c r="IS26" i="59"/>
  <c r="GO24" i="59"/>
  <c r="DP9" i="59"/>
  <c r="FR50" i="59"/>
  <c r="CP17" i="59"/>
  <c r="HS23" i="59"/>
  <c r="DU11" i="59"/>
  <c r="L15" i="59"/>
  <c r="DX19" i="59"/>
  <c r="GR32" i="59"/>
  <c r="CR7" i="59"/>
  <c r="JL25" i="59"/>
  <c r="JB25" i="59"/>
  <c r="DF23" i="59"/>
  <c r="GC14" i="59"/>
  <c r="BD13" i="59"/>
  <c r="IT23" i="59"/>
  <c r="AH15" i="59"/>
  <c r="F24" i="59"/>
  <c r="CF11" i="59"/>
  <c r="AY27" i="59"/>
  <c r="H33" i="59"/>
  <c r="DM9" i="59"/>
  <c r="CX25" i="59"/>
  <c r="EV31" i="59"/>
  <c r="CM18" i="59"/>
  <c r="IU17" i="59"/>
  <c r="FW23" i="59"/>
  <c r="IX15" i="59"/>
  <c r="G27" i="59"/>
  <c r="FQ7" i="59"/>
  <c r="JP11" i="59"/>
  <c r="CM32" i="59"/>
  <c r="HA30" i="59"/>
  <c r="JJ17" i="59"/>
  <c r="KC11" i="59"/>
  <c r="BP6" i="59"/>
  <c r="BB14" i="59"/>
  <c r="IS17" i="59"/>
  <c r="I33" i="59"/>
  <c r="HR36" i="59"/>
  <c r="JZ59" i="59"/>
  <c r="FO14" i="59"/>
  <c r="AU11" i="59"/>
  <c r="GW29" i="59"/>
  <c r="EZ34" i="59"/>
  <c r="DW18" i="59"/>
  <c r="GJ37" i="59"/>
  <c r="CW21" i="59"/>
  <c r="DU27" i="59"/>
  <c r="DP34" i="59"/>
  <c r="BT31" i="59"/>
  <c r="DB28" i="59"/>
  <c r="CA25" i="59"/>
  <c r="IC6" i="59"/>
  <c r="JQ31" i="59"/>
  <c r="GG10" i="59"/>
  <c r="HR11" i="59"/>
  <c r="GU7" i="59"/>
  <c r="BS12" i="59"/>
  <c r="GN58" i="59"/>
  <c r="AL19" i="59"/>
  <c r="IO11" i="59"/>
  <c r="JA17" i="59"/>
  <c r="AZ34" i="59"/>
  <c r="M34" i="59"/>
  <c r="G15" i="59"/>
  <c r="JY26" i="59"/>
  <c r="IK63" i="59"/>
  <c r="EV23" i="59"/>
  <c r="GP52" i="59"/>
  <c r="BM36" i="59"/>
  <c r="GV31" i="59"/>
  <c r="EJ11" i="59"/>
  <c r="BI17" i="59"/>
  <c r="JZ17" i="59"/>
  <c r="CB17" i="59"/>
  <c r="FJ34" i="59"/>
  <c r="K66" i="59"/>
  <c r="FI7" i="59"/>
  <c r="HU59" i="59"/>
  <c r="BI11" i="59"/>
  <c r="DQ6" i="59"/>
  <c r="GH34" i="59"/>
  <c r="CI15" i="59"/>
  <c r="KA15" i="59"/>
  <c r="DG28" i="59"/>
  <c r="R20" i="59"/>
  <c r="DU18" i="59"/>
  <c r="HI15" i="59"/>
  <c r="GC36" i="59"/>
  <c r="N21" i="59"/>
  <c r="FR64" i="59"/>
  <c r="FT29" i="59"/>
  <c r="CD14" i="59"/>
  <c r="JI10" i="59"/>
  <c r="FL23" i="59"/>
  <c r="HI20" i="59"/>
  <c r="CA9" i="59"/>
  <c r="FV14" i="59"/>
  <c r="GG30" i="59"/>
  <c r="IF23" i="59"/>
  <c r="EO24" i="59"/>
  <c r="GA29" i="59"/>
  <c r="HH9" i="59"/>
  <c r="GZ6" i="59"/>
  <c r="JE22" i="59"/>
  <c r="GP21" i="59"/>
  <c r="JF15" i="59"/>
  <c r="EZ25" i="59"/>
  <c r="G22" i="59"/>
  <c r="CP30" i="59"/>
  <c r="AU24" i="59"/>
  <c r="E58" i="59"/>
  <c r="HI13" i="59"/>
  <c r="DC32" i="59"/>
  <c r="L6" i="59"/>
  <c r="DO37" i="59"/>
  <c r="FE25" i="59"/>
  <c r="GN29" i="59"/>
  <c r="FJ55" i="59"/>
  <c r="FR24" i="59"/>
  <c r="G28" i="59"/>
  <c r="GZ17" i="59"/>
  <c r="FC11" i="59"/>
  <c r="BH30" i="59"/>
  <c r="P31" i="59"/>
  <c r="R17" i="59"/>
  <c r="W12" i="59"/>
  <c r="GL51" i="59"/>
  <c r="BD28" i="59"/>
  <c r="Q9" i="59"/>
  <c r="HZ13" i="59"/>
  <c r="BA18" i="59"/>
  <c r="HX20" i="59"/>
  <c r="AQ6" i="59"/>
  <c r="E10" i="59"/>
  <c r="GQ7" i="59"/>
  <c r="EA54" i="59"/>
  <c r="EC34" i="59"/>
  <c r="DD32" i="59"/>
  <c r="DR37" i="59"/>
  <c r="AC13" i="59"/>
  <c r="FC54" i="59"/>
  <c r="IS22" i="59"/>
  <c r="JY7" i="59"/>
  <c r="GM24" i="59"/>
  <c r="JZ7" i="59"/>
  <c r="DM33" i="59"/>
  <c r="EU27" i="59"/>
  <c r="GI31" i="59"/>
  <c r="GR9" i="59"/>
  <c r="JN27" i="59"/>
  <c r="AW26" i="59"/>
  <c r="AY10" i="59"/>
  <c r="IE23" i="59"/>
  <c r="HB25" i="59"/>
  <c r="FT50" i="59"/>
  <c r="BY7" i="59"/>
  <c r="EP11" i="59"/>
  <c r="IC7" i="59"/>
  <c r="T37" i="59"/>
  <c r="FY20" i="59"/>
  <c r="DP29" i="59"/>
  <c r="AJ23" i="59"/>
  <c r="DI11" i="59"/>
  <c r="AY9" i="59"/>
  <c r="IK34" i="59"/>
  <c r="AO17" i="59"/>
  <c r="EC50" i="59"/>
  <c r="DZ24" i="59"/>
  <c r="AP32" i="59"/>
  <c r="FJ15" i="59"/>
  <c r="GS30" i="59"/>
  <c r="CH14" i="59"/>
  <c r="JK26" i="59"/>
  <c r="CT17" i="59"/>
  <c r="BU7" i="59"/>
  <c r="FO15" i="59"/>
  <c r="AT15" i="59"/>
  <c r="L10" i="59"/>
  <c r="GE34" i="59"/>
  <c r="HA31" i="59"/>
  <c r="JT6" i="59"/>
  <c r="GW14" i="59"/>
  <c r="AB14" i="59"/>
  <c r="BW58" i="59"/>
  <c r="FF9" i="59"/>
  <c r="EK25" i="59"/>
  <c r="FK32" i="59"/>
  <c r="EJ25" i="59"/>
  <c r="DC58" i="59"/>
  <c r="HY13" i="59"/>
  <c r="JM24" i="59"/>
  <c r="GD51" i="59"/>
  <c r="HX15" i="59"/>
  <c r="IE58" i="59"/>
  <c r="AG26" i="59"/>
  <c r="DO29" i="59"/>
  <c r="FM17" i="59"/>
  <c r="DC31" i="59"/>
  <c r="EU6" i="59"/>
  <c r="BM26" i="59"/>
  <c r="AF15" i="59"/>
  <c r="GM58" i="59"/>
  <c r="HJ6" i="59"/>
  <c r="EG21" i="59"/>
  <c r="BY30" i="59"/>
  <c r="CH35" i="59"/>
  <c r="EI31" i="59"/>
  <c r="EX16" i="59"/>
  <c r="BB9" i="59"/>
  <c r="JW35" i="59"/>
  <c r="GW30" i="59"/>
  <c r="KB23" i="59"/>
  <c r="IP34" i="59"/>
  <c r="JA37" i="59"/>
  <c r="DV34" i="59"/>
  <c r="ES30" i="59"/>
  <c r="JK33" i="59"/>
  <c r="FM23" i="59"/>
  <c r="BC27" i="59"/>
  <c r="S62" i="59"/>
  <c r="EA50" i="59"/>
  <c r="EH36" i="59"/>
  <c r="N9" i="59"/>
  <c r="AK16" i="59"/>
  <c r="JC20" i="59"/>
  <c r="HN21" i="59"/>
  <c r="GP36" i="59"/>
  <c r="AJ11" i="59"/>
  <c r="DE25" i="59"/>
  <c r="EZ17" i="59"/>
  <c r="JQ20" i="59"/>
  <c r="AS13" i="59"/>
  <c r="GY28" i="59"/>
  <c r="DS32" i="59"/>
  <c r="FD64" i="59"/>
  <c r="FY14" i="59"/>
  <c r="AK31" i="59"/>
  <c r="GB25" i="59"/>
  <c r="JU7" i="59"/>
  <c r="BT6" i="59"/>
  <c r="HX32" i="59"/>
  <c r="BC26" i="59"/>
  <c r="AJ29" i="59"/>
  <c r="JI31" i="59"/>
  <c r="HV9" i="59"/>
  <c r="DZ28" i="59"/>
  <c r="IQ7" i="59"/>
  <c r="CH9" i="59"/>
  <c r="HR34" i="59"/>
  <c r="GU34" i="59"/>
  <c r="DP26" i="59"/>
  <c r="FJ6" i="59"/>
  <c r="IB23" i="59"/>
  <c r="GN26" i="59"/>
  <c r="GE6" i="59"/>
  <c r="CZ18" i="59"/>
  <c r="HS15" i="59"/>
  <c r="IS37" i="59"/>
  <c r="BA28" i="59"/>
  <c r="FF6" i="59"/>
  <c r="GS9" i="59"/>
  <c r="IR29" i="59"/>
  <c r="EU24" i="59"/>
  <c r="AM6" i="59"/>
  <c r="K18" i="59"/>
  <c r="AG12" i="59"/>
  <c r="EG17" i="59"/>
  <c r="BC20" i="59"/>
  <c r="GI30" i="59"/>
  <c r="DS54" i="59"/>
  <c r="AT30" i="59"/>
  <c r="BY11" i="59"/>
  <c r="JM13" i="59"/>
  <c r="IV17" i="59"/>
  <c r="DQ9" i="59"/>
  <c r="JB17" i="59"/>
  <c r="FD49" i="59"/>
  <c r="EB23" i="59"/>
  <c r="FT11" i="59"/>
  <c r="GL20" i="59"/>
  <c r="AE11" i="59"/>
  <c r="CV15" i="59"/>
  <c r="CT15" i="59"/>
  <c r="O9" i="59"/>
  <c r="AF18" i="59"/>
  <c r="ET16" i="59"/>
  <c r="EU64" i="59"/>
  <c r="HX17" i="59"/>
  <c r="J20" i="59"/>
  <c r="BI20" i="59"/>
  <c r="EN34" i="59"/>
  <c r="EC15" i="59"/>
  <c r="BH22" i="59"/>
  <c r="AE29" i="59"/>
  <c r="JN36" i="59"/>
  <c r="BD32" i="59"/>
  <c r="HG29" i="59"/>
  <c r="DB19" i="59"/>
  <c r="EY34" i="59"/>
  <c r="BQ20" i="59"/>
  <c r="EJ29" i="59"/>
  <c r="R31" i="59"/>
  <c r="IJ14" i="59"/>
  <c r="IP23" i="59"/>
  <c r="DB24" i="59"/>
  <c r="HR27" i="59"/>
  <c r="ID7" i="59"/>
  <c r="DQ27" i="59"/>
  <c r="DP37" i="59"/>
  <c r="BV13" i="59"/>
  <c r="BB25" i="59"/>
  <c r="L35" i="59"/>
  <c r="DA20" i="59"/>
  <c r="JL23" i="59"/>
  <c r="ER9" i="59"/>
  <c r="EK31" i="59"/>
  <c r="IU67" i="59"/>
  <c r="JX20" i="59"/>
  <c r="ET26" i="59"/>
  <c r="CJ13" i="59"/>
  <c r="AU21" i="59"/>
  <c r="DN37" i="59"/>
  <c r="AO34" i="59"/>
  <c r="GN20" i="59"/>
  <c r="DD37" i="59"/>
  <c r="AR17" i="59"/>
  <c r="IT9" i="59"/>
  <c r="I22" i="59"/>
  <c r="CJ12" i="59"/>
  <c r="BD17" i="59"/>
  <c r="U20" i="59"/>
  <c r="HF24" i="59"/>
  <c r="IA24" i="59"/>
  <c r="DO58" i="59"/>
  <c r="FF27" i="59"/>
  <c r="FT49" i="59"/>
  <c r="IV9" i="59"/>
  <c r="FR13" i="59"/>
  <c r="FA29" i="59"/>
  <c r="BI31" i="59"/>
  <c r="EB32" i="59"/>
  <c r="IQ9" i="59"/>
  <c r="HD34" i="59"/>
  <c r="BT16" i="59"/>
  <c r="DU17" i="59"/>
  <c r="BG59" i="59"/>
  <c r="JX68" i="59"/>
  <c r="HG31" i="59"/>
  <c r="CM34" i="59"/>
  <c r="GY24" i="59"/>
  <c r="HB6" i="59"/>
  <c r="BE14" i="59"/>
  <c r="AS24" i="59"/>
  <c r="GM32" i="59"/>
  <c r="EG11" i="59"/>
  <c r="FH11" i="59"/>
  <c r="GI54" i="59"/>
  <c r="BX9" i="59"/>
  <c r="HY25" i="59"/>
  <c r="BG13" i="59"/>
  <c r="FA19" i="59"/>
  <c r="AN15" i="59"/>
  <c r="GQ19" i="59"/>
  <c r="GS18" i="59"/>
  <c r="R6" i="59"/>
  <c r="IH17" i="59"/>
  <c r="DC18" i="59"/>
  <c r="DU59" i="59"/>
  <c r="IM24" i="59"/>
  <c r="GI21" i="59"/>
  <c r="IR15" i="59"/>
  <c r="KA19" i="59"/>
  <c r="CU34" i="59"/>
  <c r="JE11" i="59"/>
  <c r="AL34" i="59"/>
  <c r="BS21" i="59"/>
  <c r="AD65" i="59"/>
  <c r="JC9" i="59"/>
  <c r="DL50" i="59"/>
  <c r="AD25" i="59"/>
  <c r="I15" i="59"/>
  <c r="CV34" i="59"/>
  <c r="IF35" i="59"/>
  <c r="DQ25" i="59"/>
  <c r="DY67" i="59"/>
  <c r="BI25" i="59"/>
  <c r="F7" i="68" l="1"/>
  <c r="S86" i="69" s="1"/>
  <c r="D7" i="66"/>
  <c r="HI39" i="59"/>
  <c r="L28" i="68" l="1"/>
  <c r="L27" i="68"/>
  <c r="L25" i="68"/>
  <c r="L18" i="68"/>
  <c r="L26" i="68"/>
  <c r="C10" i="67"/>
  <c r="L21" i="68"/>
  <c r="L20" i="68"/>
  <c r="L14" i="68"/>
  <c r="L7" i="68"/>
  <c r="L8" i="68"/>
  <c r="L10" i="68"/>
  <c r="L29" i="68"/>
  <c r="L19" i="68"/>
  <c r="L23" i="68"/>
  <c r="L11" i="68"/>
  <c r="L24" i="68"/>
  <c r="L15" i="68"/>
  <c r="L16" i="68"/>
  <c r="L13" i="68"/>
  <c r="L9" i="68"/>
  <c r="L12" i="68"/>
  <c r="N7" i="68"/>
  <c r="L22" i="68"/>
  <c r="L5" i="68"/>
  <c r="L6" i="68"/>
  <c r="J7" i="68"/>
  <c r="DN74" i="65"/>
  <c r="DN73" i="65"/>
  <c r="DN75" i="65"/>
  <c r="F17" i="68"/>
  <c r="S81" i="69" s="1"/>
  <c r="E57" i="69" l="1"/>
  <c r="M27" i="68"/>
  <c r="AU27" i="68"/>
  <c r="M24" i="68"/>
  <c r="E54" i="69"/>
  <c r="AU24" i="68"/>
  <c r="M14" i="68"/>
  <c r="E44" i="69"/>
  <c r="AU14" i="68"/>
  <c r="E58" i="69"/>
  <c r="M28" i="68"/>
  <c r="AU22" i="68"/>
  <c r="E52" i="69"/>
  <c r="M22" i="68"/>
  <c r="E41" i="69"/>
  <c r="M11" i="68"/>
  <c r="AU11" i="68"/>
  <c r="E50" i="69"/>
  <c r="M20" i="68"/>
  <c r="AU20" i="68"/>
  <c r="M15" i="68"/>
  <c r="E45" i="69"/>
  <c r="AU15" i="68"/>
  <c r="AU5" i="68"/>
  <c r="E35" i="69"/>
  <c r="M5" i="68"/>
  <c r="M21" i="68"/>
  <c r="E51" i="69"/>
  <c r="AU21" i="68"/>
  <c r="AU9" i="68"/>
  <c r="E39" i="69"/>
  <c r="M9" i="68"/>
  <c r="M29" i="68"/>
  <c r="E59" i="69"/>
  <c r="M26" i="68"/>
  <c r="E56" i="69"/>
  <c r="AU26" i="68"/>
  <c r="AU6" i="68"/>
  <c r="E36" i="69"/>
  <c r="M6" i="68"/>
  <c r="E37" i="69"/>
  <c r="M7" i="68"/>
  <c r="AU7" i="68"/>
  <c r="E67" i="69"/>
  <c r="O7" i="68"/>
  <c r="BA7" i="68"/>
  <c r="E53" i="69"/>
  <c r="M23" i="68"/>
  <c r="AU23" i="68"/>
  <c r="AU12" i="68"/>
  <c r="M12" i="68"/>
  <c r="E42" i="69"/>
  <c r="E49" i="69"/>
  <c r="M19" i="68"/>
  <c r="AU19" i="68"/>
  <c r="AU13" i="68"/>
  <c r="E43" i="69"/>
  <c r="M13" i="68"/>
  <c r="M10" i="68"/>
  <c r="E40" i="69"/>
  <c r="AU10" i="68"/>
  <c r="E48" i="69"/>
  <c r="M18" i="68"/>
  <c r="AU18" i="68"/>
  <c r="AO7" i="68"/>
  <c r="K7" i="68"/>
  <c r="E8" i="69"/>
  <c r="M16" i="68"/>
  <c r="E46" i="69"/>
  <c r="AU16" i="68"/>
  <c r="G46" i="69" s="1"/>
  <c r="E38" i="69"/>
  <c r="M8" i="68"/>
  <c r="AU8" i="68"/>
  <c r="AU25" i="68"/>
  <c r="E55" i="69"/>
  <c r="M25" i="68"/>
  <c r="L17" i="68"/>
  <c r="J17" i="68"/>
  <c r="N17" i="68"/>
  <c r="EF75" i="65"/>
  <c r="EX37" i="65" s="1"/>
  <c r="AC29" i="68" s="1"/>
  <c r="Q70" i="69" s="1"/>
  <c r="FT37" i="65"/>
  <c r="EF73" i="65"/>
  <c r="EX35" i="65" s="1"/>
  <c r="AC28" i="68" s="1"/>
  <c r="Q89" i="69" s="1"/>
  <c r="FT35" i="65"/>
  <c r="EF74" i="65"/>
  <c r="EX36" i="65" s="1"/>
  <c r="FT36" i="65"/>
  <c r="GM36" i="65" s="1"/>
  <c r="C20" i="67"/>
  <c r="D23" i="66"/>
  <c r="AV13" i="68" l="1"/>
  <c r="G43" i="69"/>
  <c r="AV19" i="68"/>
  <c r="AW19" i="68" s="1"/>
  <c r="G49" i="69"/>
  <c r="AV15" i="68"/>
  <c r="G45" i="69"/>
  <c r="AV8" i="68"/>
  <c r="AW8" i="68" s="1"/>
  <c r="G38" i="69"/>
  <c r="BB7" i="68"/>
  <c r="BC7" i="68" s="1"/>
  <c r="G67" i="69"/>
  <c r="AV6" i="68"/>
  <c r="G36" i="69"/>
  <c r="AV9" i="68"/>
  <c r="G39" i="69"/>
  <c r="AV24" i="68"/>
  <c r="AW24" i="68" s="1"/>
  <c r="G54" i="69"/>
  <c r="AV10" i="68"/>
  <c r="G40" i="69"/>
  <c r="AV26" i="68"/>
  <c r="G56" i="69"/>
  <c r="AV21" i="68"/>
  <c r="AW21" i="68" s="1"/>
  <c r="G51" i="69"/>
  <c r="AP7" i="68"/>
  <c r="G8" i="69"/>
  <c r="AV20" i="68"/>
  <c r="G50" i="69"/>
  <c r="AV18" i="68"/>
  <c r="AW18" i="68" s="1"/>
  <c r="G48" i="69"/>
  <c r="AV7" i="68"/>
  <c r="G37" i="69"/>
  <c r="AV27" i="68"/>
  <c r="AW27" i="68" s="1"/>
  <c r="G57" i="69"/>
  <c r="AV5" i="68"/>
  <c r="AW5" i="68" s="1"/>
  <c r="G35" i="69"/>
  <c r="AV22" i="68"/>
  <c r="AW22" i="68" s="1"/>
  <c r="G52" i="69"/>
  <c r="AV25" i="68"/>
  <c r="AW25" i="68" s="1"/>
  <c r="G55" i="69"/>
  <c r="AV12" i="68"/>
  <c r="AW12" i="68" s="1"/>
  <c r="G42" i="69"/>
  <c r="AV23" i="68"/>
  <c r="G53" i="69"/>
  <c r="AV11" i="68"/>
  <c r="G41" i="69"/>
  <c r="AV14" i="68"/>
  <c r="AW14" i="68" s="1"/>
  <c r="G44" i="69"/>
  <c r="AF28" i="68"/>
  <c r="AH28" i="68"/>
  <c r="AJ28" i="68"/>
  <c r="AH29" i="68"/>
  <c r="AF29" i="68"/>
  <c r="AJ29" i="68"/>
  <c r="GM35" i="65"/>
  <c r="BG28" i="68" s="1"/>
  <c r="GM37" i="65"/>
  <c r="BG29" i="68" s="1"/>
  <c r="GT73" i="65"/>
  <c r="BT28" i="68" s="1"/>
  <c r="FT73" i="65"/>
  <c r="GM73" i="65" s="1"/>
  <c r="GT74" i="65"/>
  <c r="FT74" i="65"/>
  <c r="GM74" i="65" s="1"/>
  <c r="GP74" i="65" s="1"/>
  <c r="GQ74" i="65" s="1"/>
  <c r="GT75" i="65"/>
  <c r="BT29" i="68" s="1"/>
  <c r="FT75" i="65"/>
  <c r="GM75" i="65" s="1"/>
  <c r="E77" i="69"/>
  <c r="H42" i="69" l="1"/>
  <c r="F15" i="67"/>
  <c r="BT40" i="63" s="1"/>
  <c r="F24" i="67"/>
  <c r="BT93" i="63" s="1"/>
  <c r="H51" i="69"/>
  <c r="H54" i="69"/>
  <c r="F27" i="67"/>
  <c r="BT105" i="63" s="1"/>
  <c r="H55" i="69"/>
  <c r="F28" i="67"/>
  <c r="BT109" i="63" s="1"/>
  <c r="F30" i="67"/>
  <c r="BT119" i="63" s="1"/>
  <c r="H57" i="69"/>
  <c r="F11" i="67"/>
  <c r="BT16" i="63" s="1"/>
  <c r="H38" i="69"/>
  <c r="F17" i="67"/>
  <c r="BT56" i="63" s="1"/>
  <c r="H44" i="69"/>
  <c r="F25" i="67"/>
  <c r="BT97" i="63" s="1"/>
  <c r="H52" i="69"/>
  <c r="H48" i="69"/>
  <c r="F21" i="67"/>
  <c r="BT77" i="63" s="1"/>
  <c r="F22" i="67"/>
  <c r="BT81" i="63" s="1"/>
  <c r="H49" i="69"/>
  <c r="CY34" i="68"/>
  <c r="F8" i="67"/>
  <c r="BT4" i="63" s="1"/>
  <c r="DS34" i="68"/>
  <c r="H35" i="69"/>
  <c r="EP34" i="68"/>
  <c r="H67" i="69"/>
  <c r="G10" i="67"/>
  <c r="BU12" i="63" s="1"/>
  <c r="AO29" i="68"/>
  <c r="AG29" i="68"/>
  <c r="D30" i="69"/>
  <c r="BA29" i="68"/>
  <c r="D89" i="69"/>
  <c r="AK29" i="68"/>
  <c r="D59" i="69"/>
  <c r="AU29" i="68"/>
  <c r="AI29" i="68"/>
  <c r="BA28" i="68"/>
  <c r="AK28" i="68"/>
  <c r="D88" i="69"/>
  <c r="D58" i="69"/>
  <c r="AI28" i="68"/>
  <c r="AU28" i="68"/>
  <c r="D29" i="69"/>
  <c r="AO28" i="68"/>
  <c r="AG28" i="68"/>
  <c r="GP73" i="65"/>
  <c r="GQ73" i="65" s="1"/>
  <c r="GP75" i="65"/>
  <c r="GQ75" i="65" s="1"/>
  <c r="HO37" i="65"/>
  <c r="HO36" i="65"/>
  <c r="HO35" i="65"/>
  <c r="E47" i="69"/>
  <c r="AU17" i="68"/>
  <c r="AV17" i="68" s="1"/>
  <c r="E18" i="69"/>
  <c r="AO17" i="68"/>
  <c r="AP17" i="68" s="1"/>
  <c r="O17" i="68"/>
  <c r="BA17" i="68"/>
  <c r="BB17" i="68" s="1"/>
  <c r="K17" i="68"/>
  <c r="M17" i="68"/>
  <c r="AV29" i="68" l="1"/>
  <c r="AW29" i="68" s="1"/>
  <c r="G59" i="69"/>
  <c r="AV28" i="68"/>
  <c r="AW28" i="68" s="1"/>
  <c r="G58" i="69"/>
  <c r="G89" i="69"/>
  <c r="BB29" i="68"/>
  <c r="G88" i="69"/>
  <c r="BB28" i="68"/>
  <c r="AP28" i="68"/>
  <c r="AQ28" i="68" s="1"/>
  <c r="G29" i="69"/>
  <c r="AP29" i="68"/>
  <c r="AQ29" i="68" s="1"/>
  <c r="G30" i="69"/>
  <c r="BL28" i="68"/>
  <c r="DZ28" i="68"/>
  <c r="BL29" i="68"/>
  <c r="DZ29" i="68"/>
  <c r="G47" i="69"/>
  <c r="G18" i="69"/>
  <c r="G77" i="69"/>
  <c r="E32" i="67" l="1"/>
  <c r="BS131" i="63" s="1"/>
  <c r="H30" i="69"/>
  <c r="H58" i="69"/>
  <c r="F31" i="67"/>
  <c r="BT123" i="63" s="1"/>
  <c r="H29" i="69"/>
  <c r="E31" i="67"/>
  <c r="BS123" i="63" s="1"/>
  <c r="H59" i="69"/>
  <c r="F32" i="67"/>
  <c r="BT131" i="63" s="1"/>
  <c r="E151" i="69"/>
  <c r="BY29" i="68"/>
  <c r="BV29" i="68" s="1"/>
  <c r="BH29" i="68"/>
  <c r="BI29" i="68"/>
  <c r="BI28" i="68"/>
  <c r="BH28" i="68"/>
  <c r="BY28" i="68"/>
  <c r="BV28" i="68" s="1"/>
  <c r="E150" i="69"/>
  <c r="BB32" i="68"/>
  <c r="AV34" i="68"/>
  <c r="AW10" i="68" l="1"/>
  <c r="H40" i="69" s="1"/>
  <c r="AW16" i="68"/>
  <c r="H46" i="69" s="1"/>
  <c r="BC24" i="68"/>
  <c r="G27" i="67" s="1"/>
  <c r="BU105" i="63" s="1"/>
  <c r="BC8" i="68"/>
  <c r="BC10" i="68"/>
  <c r="BC26" i="68"/>
  <c r="AW23" i="68"/>
  <c r="H53" i="69" s="1"/>
  <c r="AW15" i="68"/>
  <c r="BC19" i="68"/>
  <c r="BC25" i="68"/>
  <c r="BC15" i="68"/>
  <c r="BC27" i="68"/>
  <c r="BC21" i="68"/>
  <c r="AW13" i="68"/>
  <c r="F16" i="67" s="1"/>
  <c r="BT52" i="63" s="1"/>
  <c r="AW26" i="68"/>
  <c r="BC17" i="68"/>
  <c r="H77" i="69" s="1"/>
  <c r="BC22" i="68"/>
  <c r="BC28" i="68"/>
  <c r="AW7" i="68"/>
  <c r="EP36" i="68" s="1"/>
  <c r="AW20" i="68"/>
  <c r="AW9" i="68"/>
  <c r="AW6" i="68"/>
  <c r="AW11" i="68"/>
  <c r="AW17" i="68"/>
  <c r="BC29" i="68"/>
  <c r="BC23" i="68"/>
  <c r="BC5" i="68"/>
  <c r="BC13" i="68"/>
  <c r="BC14" i="68"/>
  <c r="BC18" i="68"/>
  <c r="AP33" i="68"/>
  <c r="G32" i="68" l="1"/>
  <c r="BJ37" i="68"/>
  <c r="CY37" i="68"/>
  <c r="EQ37" i="68"/>
  <c r="DT37" i="68"/>
  <c r="DS37" i="68"/>
  <c r="EP37" i="68"/>
  <c r="DU32" i="68"/>
  <c r="D153" i="69" s="1"/>
  <c r="AQ25" i="68"/>
  <c r="H26" i="69" s="1"/>
  <c r="AQ16" i="68"/>
  <c r="F13" i="67"/>
  <c r="BT32" i="63" s="1"/>
  <c r="F19" i="67"/>
  <c r="BT69" i="63" s="1"/>
  <c r="H84" i="69"/>
  <c r="H86" i="69"/>
  <c r="G29" i="67"/>
  <c r="BU113" i="63" s="1"/>
  <c r="G13" i="67"/>
  <c r="BU32" i="63" s="1"/>
  <c r="H70" i="69"/>
  <c r="H68" i="69"/>
  <c r="G11" i="67"/>
  <c r="BU16" i="63" s="1"/>
  <c r="EL34" i="68"/>
  <c r="EO34" i="68"/>
  <c r="EN34" i="68"/>
  <c r="EM34" i="68"/>
  <c r="DV32" i="68"/>
  <c r="EO32" i="68"/>
  <c r="EL32" i="68"/>
  <c r="EN32" i="68"/>
  <c r="EP32" i="68"/>
  <c r="EM32" i="68"/>
  <c r="DV34" i="68"/>
  <c r="CY36" i="68"/>
  <c r="DS36" i="68"/>
  <c r="DS32" i="68"/>
  <c r="DQ32" i="68"/>
  <c r="DR32" i="68"/>
  <c r="DP32" i="68"/>
  <c r="DK32" i="68"/>
  <c r="DG32" i="68"/>
  <c r="DN32" i="68"/>
  <c r="DE32" i="68"/>
  <c r="DF32" i="68"/>
  <c r="DO32" i="68"/>
  <c r="DJ32" i="68"/>
  <c r="DH32" i="68"/>
  <c r="DL32" i="68"/>
  <c r="DM32" i="68"/>
  <c r="DD32" i="68"/>
  <c r="DI32" i="68"/>
  <c r="DE34" i="68"/>
  <c r="DD34" i="68"/>
  <c r="DN34" i="68"/>
  <c r="DH34" i="68"/>
  <c r="DG34" i="68"/>
  <c r="DJ34" i="68"/>
  <c r="DI34" i="68"/>
  <c r="DM34" i="68"/>
  <c r="DF34" i="68"/>
  <c r="DQ34" i="68"/>
  <c r="DL34" i="68"/>
  <c r="DP34" i="68"/>
  <c r="DR34" i="68"/>
  <c r="DK34" i="68"/>
  <c r="DO34" i="68"/>
  <c r="CY32" i="68"/>
  <c r="CV32" i="68"/>
  <c r="CW32" i="68"/>
  <c r="CX32" i="68"/>
  <c r="CV34" i="68"/>
  <c r="CW34" i="68"/>
  <c r="CX34" i="68"/>
  <c r="AQ23" i="68"/>
  <c r="H24" i="69" s="1"/>
  <c r="AQ21" i="68"/>
  <c r="AQ19" i="68"/>
  <c r="F26" i="67"/>
  <c r="BT101" i="63" s="1"/>
  <c r="F18" i="67"/>
  <c r="BT65" i="63" s="1"/>
  <c r="H45" i="69"/>
  <c r="G28" i="67"/>
  <c r="BU109" i="63" s="1"/>
  <c r="H85" i="69"/>
  <c r="H79" i="69"/>
  <c r="G22" i="67"/>
  <c r="BU81" i="63" s="1"/>
  <c r="G24" i="67"/>
  <c r="BU93" i="63" s="1"/>
  <c r="H81" i="69"/>
  <c r="H43" i="69"/>
  <c r="H87" i="69"/>
  <c r="G30" i="67"/>
  <c r="BU119" i="63" s="1"/>
  <c r="G20" i="67"/>
  <c r="BU73" i="63" s="1"/>
  <c r="H75" i="69"/>
  <c r="G18" i="67"/>
  <c r="BU65" i="63" s="1"/>
  <c r="H56" i="69"/>
  <c r="F29" i="67"/>
  <c r="BT113" i="63" s="1"/>
  <c r="H88" i="69"/>
  <c r="G31" i="67"/>
  <c r="BU123" i="63" s="1"/>
  <c r="AQ20" i="68"/>
  <c r="H21" i="69" s="1"/>
  <c r="AQ26" i="68"/>
  <c r="CC34" i="68"/>
  <c r="CC32" i="68"/>
  <c r="CE34" i="68"/>
  <c r="CE32" i="68"/>
  <c r="G34" i="68"/>
  <c r="R34" i="68"/>
  <c r="S34" i="68"/>
  <c r="F34" i="68"/>
  <c r="F82" i="67"/>
  <c r="F32" i="68"/>
  <c r="R32" i="68"/>
  <c r="S32" i="68"/>
  <c r="AQ8" i="68"/>
  <c r="AQ15" i="68"/>
  <c r="AQ11" i="68"/>
  <c r="AQ9" i="68"/>
  <c r="AQ24" i="68"/>
  <c r="AQ6" i="68"/>
  <c r="AQ7" i="68"/>
  <c r="AQ17" i="68"/>
  <c r="G16" i="67"/>
  <c r="BU52" i="63" s="1"/>
  <c r="G8" i="67"/>
  <c r="BU4" i="63" s="1"/>
  <c r="H89" i="69"/>
  <c r="G32" i="67"/>
  <c r="BU131" i="63" s="1"/>
  <c r="H78" i="69"/>
  <c r="G21" i="67"/>
  <c r="BU77" i="63" s="1"/>
  <c r="H47" i="69"/>
  <c r="F20" i="67"/>
  <c r="BT73" i="63" s="1"/>
  <c r="H50" i="69"/>
  <c r="F23" i="67"/>
  <c r="BT85" i="63" s="1"/>
  <c r="H41" i="69"/>
  <c r="F14" i="67"/>
  <c r="BT36" i="63" s="1"/>
  <c r="H82" i="69"/>
  <c r="G25" i="67"/>
  <c r="BU97" i="63" s="1"/>
  <c r="H39" i="69"/>
  <c r="F12" i="67"/>
  <c r="BT24" i="63" s="1"/>
  <c r="H74" i="69"/>
  <c r="G17" i="67"/>
  <c r="BU56" i="63" s="1"/>
  <c r="DC34" i="68"/>
  <c r="F9" i="67"/>
  <c r="BT8" i="63" s="1"/>
  <c r="H36" i="69"/>
  <c r="CR34" i="68"/>
  <c r="EF34" i="68"/>
  <c r="ED34" i="68"/>
  <c r="BZ34" i="68"/>
  <c r="CJ34" i="68"/>
  <c r="CK34" i="68"/>
  <c r="EG34" i="68"/>
  <c r="EE34" i="68"/>
  <c r="BU34" i="68"/>
  <c r="BW34" i="68" s="1"/>
  <c r="CN34" i="68"/>
  <c r="EH34" i="68"/>
  <c r="ER34" i="68"/>
  <c r="ER37" i="68" s="1"/>
  <c r="AD34" i="68"/>
  <c r="CO34" i="68"/>
  <c r="EJ34" i="68"/>
  <c r="EC34" i="68"/>
  <c r="BG34" i="68"/>
  <c r="CQ34" i="68"/>
  <c r="EB34" i="68"/>
  <c r="EI34" i="68"/>
  <c r="BT34" i="68"/>
  <c r="CP34" i="68"/>
  <c r="BY34" i="68"/>
  <c r="ES34" i="68"/>
  <c r="ES37" i="68" s="1"/>
  <c r="BN34" i="68"/>
  <c r="CI34" i="68"/>
  <c r="CM34" i="68"/>
  <c r="CS34" i="68"/>
  <c r="CL34" i="68"/>
  <c r="DZ34" i="68"/>
  <c r="BP34" i="68"/>
  <c r="BK34" i="68"/>
  <c r="AC34" i="68"/>
  <c r="BX34" i="68"/>
  <c r="EK34" i="68"/>
  <c r="BO34" i="68"/>
  <c r="CU34" i="68"/>
  <c r="CT34" i="68"/>
  <c r="BI34" i="68"/>
  <c r="DU34" i="68"/>
  <c r="DU37" i="68" s="1"/>
  <c r="BL34" i="68"/>
  <c r="EA34" i="68"/>
  <c r="BH34" i="68"/>
  <c r="H83" i="69"/>
  <c r="G26" i="67"/>
  <c r="BU101" i="63" s="1"/>
  <c r="F10" i="67"/>
  <c r="BT12" i="63" s="1"/>
  <c r="H37" i="69"/>
  <c r="EE32" i="68"/>
  <c r="H73" i="69"/>
  <c r="H65" i="69"/>
  <c r="CK32" i="68"/>
  <c r="BG32" i="68"/>
  <c r="CS32" i="68"/>
  <c r="EF32" i="68"/>
  <c r="DZ32" i="68"/>
  <c r="BT32" i="68"/>
  <c r="EH32" i="68"/>
  <c r="ER32" i="68"/>
  <c r="E153" i="69" s="1"/>
  <c r="EC32" i="68"/>
  <c r="EG32" i="68"/>
  <c r="DC32" i="68"/>
  <c r="ED32" i="68"/>
  <c r="ES32" i="68"/>
  <c r="G153" i="69" s="1"/>
  <c r="BP32" i="68"/>
  <c r="CM32" i="68"/>
  <c r="BI32" i="68"/>
  <c r="CR32" i="68"/>
  <c r="EB32" i="68"/>
  <c r="BL32" i="68"/>
  <c r="AC32" i="68"/>
  <c r="AD32" i="68"/>
  <c r="CQ32" i="68"/>
  <c r="CL32" i="68"/>
  <c r="CP32" i="68"/>
  <c r="EA32" i="68"/>
  <c r="BO32" i="68"/>
  <c r="BH32" i="68"/>
  <c r="BY32" i="68"/>
  <c r="BN32" i="68"/>
  <c r="BX32" i="68"/>
  <c r="CJ32" i="68"/>
  <c r="CU32" i="68"/>
  <c r="BU32" i="68"/>
  <c r="BK32" i="68"/>
  <c r="CN32" i="68"/>
  <c r="BZ32" i="68"/>
  <c r="CT32" i="68"/>
  <c r="CI32" i="68"/>
  <c r="CO32" i="68"/>
  <c r="EJ32" i="68"/>
  <c r="EK32" i="68"/>
  <c r="EI32" i="68"/>
  <c r="BV34" i="68" l="1"/>
  <c r="BV32" i="68"/>
  <c r="BW32" i="68"/>
  <c r="BL36" i="68"/>
  <c r="BL37" i="68"/>
  <c r="AC36" i="68"/>
  <c r="AC37" i="68"/>
  <c r="BN36" i="68"/>
  <c r="BN37" i="68"/>
  <c r="BG36" i="68"/>
  <c r="BG37" i="68"/>
  <c r="BU36" i="68"/>
  <c r="BU37" i="68"/>
  <c r="CR36" i="68"/>
  <c r="CR37" i="68"/>
  <c r="BI36" i="68"/>
  <c r="BI37" i="68"/>
  <c r="BP36" i="68"/>
  <c r="BP37" i="68"/>
  <c r="BY36" i="68"/>
  <c r="BY37" i="68"/>
  <c r="F36" i="68"/>
  <c r="F37" i="68"/>
  <c r="CX36" i="68"/>
  <c r="CX37" i="68"/>
  <c r="CQ36" i="68"/>
  <c r="CQ37" i="68"/>
  <c r="CK36" i="68"/>
  <c r="CK37" i="68"/>
  <c r="S36" i="68"/>
  <c r="S37" i="68"/>
  <c r="CW36" i="68"/>
  <c r="CW37" i="68"/>
  <c r="CI36" i="68"/>
  <c r="CI37" i="68"/>
  <c r="CP36" i="68"/>
  <c r="CP37" i="68"/>
  <c r="CU36" i="68"/>
  <c r="CU37" i="68"/>
  <c r="CL36" i="68"/>
  <c r="CL37" i="68"/>
  <c r="BT36" i="68"/>
  <c r="BT37" i="68"/>
  <c r="AD36" i="68"/>
  <c r="AD37" i="68"/>
  <c r="CJ36" i="68"/>
  <c r="CJ37" i="68"/>
  <c r="R36" i="68"/>
  <c r="R37" i="68"/>
  <c r="CV36" i="68"/>
  <c r="CV37" i="68"/>
  <c r="CN36" i="68"/>
  <c r="CN37" i="68"/>
  <c r="CT36" i="68"/>
  <c r="CT37" i="68"/>
  <c r="CO36" i="68"/>
  <c r="CO37" i="68"/>
  <c r="BO36" i="68"/>
  <c r="BO37" i="68"/>
  <c r="CS36" i="68"/>
  <c r="CS37" i="68"/>
  <c r="BZ36" i="68"/>
  <c r="BZ37" i="68"/>
  <c r="G36" i="68"/>
  <c r="G37" i="68"/>
  <c r="CE36" i="68"/>
  <c r="CE37" i="68"/>
  <c r="BK36" i="68"/>
  <c r="BK37" i="68"/>
  <c r="BH36" i="68"/>
  <c r="BH37" i="68"/>
  <c r="CM36" i="68"/>
  <c r="CM37" i="68"/>
  <c r="CC36" i="68"/>
  <c r="CC37" i="68"/>
  <c r="EK36" i="68"/>
  <c r="EK37" i="68"/>
  <c r="EB36" i="68"/>
  <c r="EB37" i="68"/>
  <c r="EH36" i="68"/>
  <c r="EH37" i="68"/>
  <c r="ED36" i="68"/>
  <c r="ED37" i="68"/>
  <c r="DQ36" i="68"/>
  <c r="DQ37" i="68"/>
  <c r="DD36" i="68"/>
  <c r="DD37" i="68"/>
  <c r="EI36" i="68"/>
  <c r="EI37" i="68"/>
  <c r="DN36" i="68"/>
  <c r="DN37" i="68"/>
  <c r="EF36" i="68"/>
  <c r="EF37" i="68"/>
  <c r="DF36" i="68"/>
  <c r="DF37" i="68"/>
  <c r="DE36" i="68"/>
  <c r="DE37" i="68"/>
  <c r="DL36" i="68"/>
  <c r="DL37" i="68"/>
  <c r="EA36" i="68"/>
  <c r="EA37" i="68"/>
  <c r="DM36" i="68"/>
  <c r="DM37" i="68"/>
  <c r="EC36" i="68"/>
  <c r="EC37" i="68"/>
  <c r="EE36" i="68"/>
  <c r="EE37" i="68"/>
  <c r="DO36" i="68"/>
  <c r="DO37" i="68"/>
  <c r="DI36" i="68"/>
  <c r="DI37" i="68"/>
  <c r="EM36" i="68"/>
  <c r="EM37" i="68"/>
  <c r="EJ36" i="68"/>
  <c r="EJ37" i="68"/>
  <c r="EG36" i="68"/>
  <c r="EG37" i="68"/>
  <c r="DK36" i="68"/>
  <c r="DK37" i="68"/>
  <c r="DJ36" i="68"/>
  <c r="DJ37" i="68"/>
  <c r="E88" i="67"/>
  <c r="F93" i="67" s="1"/>
  <c r="DV37" i="68"/>
  <c r="EN36" i="68"/>
  <c r="EN37" i="68"/>
  <c r="DZ36" i="68"/>
  <c r="DZ37" i="68"/>
  <c r="DC36" i="68"/>
  <c r="DC37" i="68"/>
  <c r="DR36" i="68"/>
  <c r="DR37" i="68"/>
  <c r="DG36" i="68"/>
  <c r="DG37" i="68"/>
  <c r="EO36" i="68"/>
  <c r="EO37" i="68"/>
  <c r="DP36" i="68"/>
  <c r="DP37" i="68"/>
  <c r="DH36" i="68"/>
  <c r="DH37" i="68"/>
  <c r="EL36" i="68"/>
  <c r="EL37" i="68"/>
  <c r="E28" i="67"/>
  <c r="BS109" i="63" s="1"/>
  <c r="E19" i="67"/>
  <c r="BS69" i="63" s="1"/>
  <c r="H17" i="69"/>
  <c r="F83" i="67"/>
  <c r="F153" i="69"/>
  <c r="DV36" i="68"/>
  <c r="F155" i="69"/>
  <c r="EM33" i="68"/>
  <c r="EM35" i="68" s="1"/>
  <c r="EO33" i="68"/>
  <c r="EO35" i="68" s="1"/>
  <c r="EL33" i="68"/>
  <c r="EL35" i="68" s="1"/>
  <c r="EN33" i="68"/>
  <c r="EN35" i="68" s="1"/>
  <c r="EP35" i="68"/>
  <c r="DV33" i="68"/>
  <c r="F154" i="69" s="1"/>
  <c r="DG33" i="68"/>
  <c r="DG35" i="68" s="1"/>
  <c r="DN33" i="68"/>
  <c r="DN35" i="68" s="1"/>
  <c r="DI33" i="68"/>
  <c r="DI35" i="68" s="1"/>
  <c r="DF33" i="68"/>
  <c r="DF35" i="68" s="1"/>
  <c r="DJ33" i="68"/>
  <c r="DJ35" i="68" s="1"/>
  <c r="DO33" i="68"/>
  <c r="DO35" i="68" s="1"/>
  <c r="DM33" i="68"/>
  <c r="DM35" i="68" s="1"/>
  <c r="DQ33" i="68"/>
  <c r="DQ35" i="68" s="1"/>
  <c r="DP33" i="68"/>
  <c r="DP35" i="68" s="1"/>
  <c r="DH33" i="68"/>
  <c r="DH35" i="68" s="1"/>
  <c r="DL33" i="68"/>
  <c r="DL35" i="68" s="1"/>
  <c r="DK33" i="68"/>
  <c r="DK35" i="68" s="1"/>
  <c r="DR33" i="68"/>
  <c r="DR35" i="68" s="1"/>
  <c r="DE33" i="68"/>
  <c r="DE35" i="68" s="1"/>
  <c r="DD33" i="68"/>
  <c r="DD35" i="68" s="1"/>
  <c r="DS35" i="68"/>
  <c r="CV33" i="68"/>
  <c r="CV35" i="68" s="1"/>
  <c r="CW33" i="68"/>
  <c r="CW35" i="68" s="1"/>
  <c r="CX33" i="68"/>
  <c r="CX35" i="68" s="1"/>
  <c r="CY35" i="68"/>
  <c r="E26" i="67"/>
  <c r="BS101" i="63" s="1"/>
  <c r="H20" i="69"/>
  <c r="E22" i="67"/>
  <c r="BS81" i="63" s="1"/>
  <c r="E24" i="67"/>
  <c r="BS93" i="63" s="1"/>
  <c r="H22" i="69"/>
  <c r="E23" i="67"/>
  <c r="BS85" i="63" s="1"/>
  <c r="H27" i="69"/>
  <c r="E29" i="67"/>
  <c r="BS113" i="63" s="1"/>
  <c r="CC33" i="68"/>
  <c r="CC35" i="68" s="1"/>
  <c r="CE33" i="68"/>
  <c r="CE35" i="68" s="1"/>
  <c r="G33" i="68"/>
  <c r="G35" i="68" s="1"/>
  <c r="R33" i="68"/>
  <c r="R35" i="68" s="1"/>
  <c r="S33" i="68"/>
  <c r="S35" i="68" s="1"/>
  <c r="F33" i="68"/>
  <c r="F35" i="68" s="1"/>
  <c r="E155" i="69"/>
  <c r="ER36" i="68"/>
  <c r="F87" i="67"/>
  <c r="D155" i="69"/>
  <c r="DU36" i="68"/>
  <c r="G155" i="69"/>
  <c r="ES36" i="68"/>
  <c r="E12" i="67"/>
  <c r="BS24" i="63" s="1"/>
  <c r="H10" i="69"/>
  <c r="H12" i="69"/>
  <c r="E14" i="67"/>
  <c r="BS36" i="63" s="1"/>
  <c r="H16" i="69"/>
  <c r="E18" i="67"/>
  <c r="BS65" i="63" s="1"/>
  <c r="H9" i="69"/>
  <c r="E11" i="67"/>
  <c r="BS16" i="63" s="1"/>
  <c r="H18" i="69"/>
  <c r="E20" i="67"/>
  <c r="BS73" i="63" s="1"/>
  <c r="E10" i="67"/>
  <c r="BS12" i="63" s="1"/>
  <c r="H8" i="69"/>
  <c r="E27" i="67"/>
  <c r="BS105" i="63" s="1"/>
  <c r="H25" i="69"/>
  <c r="BG33" i="68"/>
  <c r="BG35" i="68" s="1"/>
  <c r="H7" i="69"/>
  <c r="E9" i="67"/>
  <c r="BS8" i="63" s="1"/>
  <c r="EI33" i="68"/>
  <c r="EI35" i="68" s="1"/>
  <c r="BP33" i="68"/>
  <c r="BP35" i="68" s="1"/>
  <c r="DC33" i="68"/>
  <c r="DC35" i="68" s="1"/>
  <c r="CN33" i="68"/>
  <c r="CN35" i="68" s="1"/>
  <c r="EF33" i="68"/>
  <c r="EF35" i="68" s="1"/>
  <c r="ES33" i="68"/>
  <c r="BK33" i="68"/>
  <c r="BK35" i="68" s="1"/>
  <c r="CL33" i="68"/>
  <c r="CL35" i="68" s="1"/>
  <c r="EH33" i="68"/>
  <c r="EH35" i="68" s="1"/>
  <c r="ER33" i="68"/>
  <c r="BU33" i="68"/>
  <c r="CI33" i="68"/>
  <c r="CI35" i="68" s="1"/>
  <c r="CS33" i="68"/>
  <c r="CS35" i="68" s="1"/>
  <c r="CP33" i="68"/>
  <c r="CP35" i="68" s="1"/>
  <c r="EJ33" i="68"/>
  <c r="EJ35" i="68" s="1"/>
  <c r="EK33" i="68"/>
  <c r="EK35" i="68" s="1"/>
  <c r="AD33" i="68"/>
  <c r="AD35" i="68" s="1"/>
  <c r="CO33" i="68"/>
  <c r="CO35" i="68" s="1"/>
  <c r="CJ33" i="68"/>
  <c r="CJ35" i="68" s="1"/>
  <c r="AC33" i="68"/>
  <c r="AC35" i="68" s="1"/>
  <c r="EA33" i="68"/>
  <c r="EA35" i="68" s="1"/>
  <c r="ED33" i="68"/>
  <c r="ED35" i="68" s="1"/>
  <c r="BT33" i="68"/>
  <c r="CR33" i="68"/>
  <c r="CR35" i="68" s="1"/>
  <c r="EG33" i="68"/>
  <c r="EG35" i="68" s="1"/>
  <c r="EC33" i="68"/>
  <c r="EC35" i="68" s="1"/>
  <c r="EE33" i="68"/>
  <c r="EE35" i="68" s="1"/>
  <c r="BZ33" i="68"/>
  <c r="BZ35" i="68" s="1"/>
  <c r="BY33" i="68"/>
  <c r="BY35" i="68" s="1"/>
  <c r="CT33" i="68"/>
  <c r="CT35" i="68" s="1"/>
  <c r="EB33" i="68"/>
  <c r="EB35" i="68" s="1"/>
  <c r="BO33" i="68"/>
  <c r="BO35" i="68" s="1"/>
  <c r="CU33" i="68"/>
  <c r="CU35" i="68" s="1"/>
  <c r="CQ33" i="68"/>
  <c r="CQ35" i="68" s="1"/>
  <c r="BX33" i="68"/>
  <c r="DZ33" i="68"/>
  <c r="DZ35" i="68" s="1"/>
  <c r="BN33" i="68"/>
  <c r="BN35" i="68" s="1"/>
  <c r="CM33" i="68"/>
  <c r="CM35" i="68" s="1"/>
  <c r="CK33" i="68"/>
  <c r="CK35" i="68" s="1"/>
  <c r="BH33" i="68"/>
  <c r="BH35" i="68" s="1"/>
  <c r="DU33" i="68"/>
  <c r="BL33" i="68"/>
  <c r="BL35" i="68" s="1"/>
  <c r="BI33" i="68"/>
  <c r="BI35" i="68" s="1"/>
  <c r="BV37" i="68" l="1"/>
  <c r="BV36" i="68"/>
  <c r="BT35" i="68"/>
  <c r="BV35" i="68" s="1"/>
  <c r="BV33" i="68"/>
  <c r="BU35" i="68"/>
  <c r="BW35" i="68" s="1"/>
  <c r="BW33" i="68"/>
  <c r="BW37" i="68"/>
  <c r="BW36" i="68"/>
  <c r="F88" i="67"/>
  <c r="F89" i="67"/>
  <c r="DV35" i="68"/>
  <c r="E83" i="67"/>
  <c r="D154" i="69"/>
  <c r="DU35" i="68"/>
  <c r="E154" i="69"/>
  <c r="ER35" i="68"/>
  <c r="G154" i="69"/>
  <c r="ES35" i="68"/>
  <c r="I88" i="67" l="1"/>
  <c r="F84" i="67"/>
  <c r="I83" i="67" s="1"/>
  <c r="C93" i="67"/>
  <c r="D88" i="67"/>
  <c r="G93" i="67" s="1"/>
  <c r="G88" i="67"/>
  <c r="H88" i="67"/>
  <c r="G83" i="67" l="1"/>
  <c r="H93" i="67" s="1"/>
  <c r="D83" i="67"/>
  <c r="D93" i="67" s="1"/>
  <c r="E93" i="67" s="1"/>
  <c r="H83" i="67"/>
  <c r="I93" i="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U2" authorId="0" shapeId="0" xr:uid="{70AE4F27-2EAC-4637-9CD4-46BDFCE7E04C}">
      <text>
        <r>
          <rPr>
            <sz val="9"/>
            <color indexed="81"/>
            <rFont val="Tahoma"/>
            <family val="2"/>
          </rPr>
          <t>Manual: 2 columns not automaticly linked to  last available data and avg.</t>
        </r>
      </text>
    </comment>
    <comment ref="ER2" authorId="0" shapeId="0" xr:uid="{721CF932-5F91-4D36-AC65-A377DEA086B1}">
      <text>
        <r>
          <rPr>
            <sz val="9"/>
            <color indexed="81"/>
            <rFont val="Tahoma"/>
            <family val="2"/>
          </rPr>
          <t>Manual: 2 columns not automaticly linked to  last available data and avg.</t>
        </r>
      </text>
    </comment>
    <comment ref="CC3" authorId="0" shapeId="0" xr:uid="{0FE113D4-2810-479E-90A4-A1E1D821E879}">
      <text>
        <r>
          <rPr>
            <sz val="9"/>
            <color indexed="81"/>
            <rFont val="Tahoma"/>
            <family val="2"/>
          </rPr>
          <t xml:space="preserve">Cf. Word report / Credit rating / last remark 
</t>
        </r>
      </text>
    </comment>
    <comment ref="CB7" authorId="0" shapeId="0" xr:uid="{6E98B644-B865-493D-B5AA-3E910F3206B3}">
      <text>
        <r>
          <rPr>
            <sz val="9"/>
            <color indexed="81"/>
            <rFont val="Tahoma"/>
            <family val="2"/>
          </rPr>
          <t>Actually BB-, but composite BB- yields n/a.
Idem for other "BB-/B+", except Altice (B+).</t>
        </r>
      </text>
    </comment>
    <comment ref="G12" authorId="0" shapeId="0" xr:uid="{A639012A-E971-452A-9D3A-107826DAAD43}">
      <text>
        <r>
          <rPr>
            <sz val="9"/>
            <color indexed="81"/>
            <rFont val="Tahoma"/>
            <family val="2"/>
          </rPr>
          <t xml:space="preserve">Too complex for a non-peer
</t>
        </r>
      </text>
    </comment>
    <comment ref="A13" authorId="0" shapeId="0" xr:uid="{ADF6E496-F226-4C38-B920-A8FFDAB93549}">
      <text>
        <r>
          <rPr>
            <sz val="9"/>
            <color indexed="81"/>
            <rFont val="Tahoma"/>
            <family val="2"/>
          </rPr>
          <t xml:space="preserve">Freenet
</t>
        </r>
      </text>
    </comment>
    <comment ref="A14" authorId="0" shapeId="0" xr:uid="{F802F963-782B-48DB-AC17-9CD1AE998157}">
      <text>
        <r>
          <rPr>
            <sz val="9"/>
            <color indexed="81"/>
            <rFont val="Tahoma"/>
            <family val="2"/>
          </rPr>
          <t xml:space="preserve">TEF Deutschl.
</t>
        </r>
      </text>
    </comment>
    <comment ref="A16" authorId="0" shapeId="0" xr:uid="{3354E01B-8C66-4F58-824F-59DE6B772FF7}">
      <text>
        <r>
          <rPr>
            <sz val="9"/>
            <color indexed="81"/>
            <rFont val="Tahoma"/>
            <family val="2"/>
          </rPr>
          <t xml:space="preserve">Altice
</t>
        </r>
      </text>
    </comment>
    <comment ref="AP16" authorId="0" shapeId="0" xr:uid="{F43D9336-A298-4A22-BE36-964F9B284255}">
      <text>
        <r>
          <rPr>
            <sz val="9"/>
            <color indexed="81"/>
            <rFont val="Tahoma"/>
            <family val="2"/>
          </rPr>
          <t xml:space="preserve">Forced to 0 (US, pb with Ebitda data, etc.). Non viable Beta anyway
</t>
        </r>
      </text>
    </comment>
    <comment ref="AV16" authorId="0" shapeId="0" xr:uid="{D1EFFA0B-DDCE-4681-B5E4-244E297EDC2C}">
      <text>
        <r>
          <rPr>
            <sz val="9"/>
            <color indexed="81"/>
            <rFont val="Tahoma"/>
            <family val="2"/>
          </rPr>
          <t xml:space="preserve">Same
</t>
        </r>
      </text>
    </comment>
    <comment ref="BB16" authorId="0" shapeId="0" xr:uid="{720541E3-B318-4B72-9FA3-6396169C3DF3}">
      <text>
        <r>
          <rPr>
            <sz val="9"/>
            <color indexed="81"/>
            <rFont val="Tahoma"/>
            <family val="2"/>
          </rPr>
          <t xml:space="preserve">Same
</t>
        </r>
      </text>
    </comment>
    <comment ref="G18" authorId="0" shapeId="0" xr:uid="{A0BBC3EC-E38C-4110-B277-152911C2DDDC}">
      <text>
        <r>
          <rPr>
            <sz val="9"/>
            <color indexed="81"/>
            <rFont val="Tahoma"/>
            <family val="2"/>
          </rPr>
          <t xml:space="preserve">Too complex with respect to its small impact
</t>
        </r>
      </text>
    </comment>
    <comment ref="F20" authorId="0" shapeId="0" xr:uid="{C0569A94-4D3F-4BB0-ACBA-7525E3EE9732}">
      <text>
        <r>
          <rPr>
            <sz val="9"/>
            <color indexed="81"/>
            <rFont val="Tahoma"/>
            <family val="2"/>
          </rPr>
          <t>Rough estimate from KPIs and Arpu</t>
        </r>
      </text>
    </comment>
    <comment ref="G22" authorId="0" shapeId="0" xr:uid="{6A1A9A96-A548-4E8B-B97F-94DA214597ED}">
      <text>
        <r>
          <rPr>
            <sz val="9"/>
            <color indexed="81"/>
            <rFont val="Tahoma"/>
            <family val="2"/>
          </rPr>
          <t xml:space="preserve">Too complex (and without xls) with respect to its tiny impact 
</t>
        </r>
      </text>
    </comment>
    <comment ref="G24" authorId="0" shapeId="0" xr:uid="{1614C959-B374-4256-80C9-C428D757E6CC}">
      <text>
        <r>
          <rPr>
            <sz val="9"/>
            <color indexed="81"/>
            <rFont val="Tahoma"/>
            <family val="2"/>
          </rPr>
          <t xml:space="preserve">Too complex with respect to its small impact
</t>
        </r>
      </text>
    </comment>
    <comment ref="A26" authorId="0" shapeId="0" xr:uid="{87D91211-6928-4E52-A717-4AC6C312F5E5}">
      <text>
        <r>
          <rPr>
            <sz val="9"/>
            <color indexed="81"/>
            <rFont val="Tahoma"/>
            <family val="2"/>
          </rPr>
          <t xml:space="preserve">Sunrise
</t>
        </r>
      </text>
    </comment>
    <comment ref="A28" authorId="0" shapeId="0" xr:uid="{BFF93042-38F0-4E77-B6E5-328F1A9E5492}">
      <text>
        <r>
          <rPr>
            <sz val="9"/>
            <color indexed="81"/>
            <rFont val="Tahoma"/>
            <family val="2"/>
          </rPr>
          <t xml:space="preserve">TalkTalk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4" authorId="0" shapeId="0" xr:uid="{64DBE48D-A758-4FE9-A9BC-FB091E1976B8}">
      <text>
        <r>
          <rPr>
            <sz val="9"/>
            <color indexed="81"/>
            <rFont val="Tahoma"/>
            <family val="2"/>
          </rPr>
          <t xml:space="preserve">Freenet
</t>
        </r>
      </text>
    </comment>
    <comment ref="B15" authorId="0" shapeId="0" xr:uid="{54A4502A-FE5E-4AA8-9CEF-2D95D1003EAC}">
      <text>
        <r>
          <rPr>
            <sz val="9"/>
            <color indexed="81"/>
            <rFont val="Tahoma"/>
            <family val="2"/>
          </rPr>
          <t xml:space="preserve">TEF Deutschl.
</t>
        </r>
      </text>
    </comment>
    <comment ref="B17" authorId="0" shapeId="0" xr:uid="{34FA5584-2491-4385-85CD-C89C2EF965C8}">
      <text>
        <r>
          <rPr>
            <sz val="9"/>
            <color indexed="81"/>
            <rFont val="Tahoma"/>
            <family val="2"/>
          </rPr>
          <t xml:space="preserve">Altice
</t>
        </r>
      </text>
    </comment>
    <comment ref="B27" authorId="0" shapeId="0" xr:uid="{1FA640B2-8F26-4373-ACBB-B88C8975A429}">
      <text>
        <r>
          <rPr>
            <sz val="9"/>
            <color indexed="81"/>
            <rFont val="Tahoma"/>
            <family val="2"/>
          </rPr>
          <t xml:space="preserve">Sunrise
</t>
        </r>
      </text>
    </comment>
    <comment ref="B29" authorId="0" shapeId="0" xr:uid="{CEB87E80-D199-488B-8EF5-BAD989A4233C}">
      <text>
        <r>
          <rPr>
            <sz val="9"/>
            <color indexed="81"/>
            <rFont val="Tahoma"/>
            <family val="2"/>
          </rPr>
          <t xml:space="preserve">TalkTalk
</t>
        </r>
      </text>
    </comment>
    <comment ref="B43" authorId="0" shapeId="0" xr:uid="{9853BAFD-F4C7-4106-BF5E-0C64D4A08B3E}">
      <text>
        <r>
          <rPr>
            <sz val="9"/>
            <color indexed="81"/>
            <rFont val="Tahoma"/>
            <family val="2"/>
          </rPr>
          <t xml:space="preserve">Freenet
</t>
        </r>
      </text>
    </comment>
    <comment ref="B44" authorId="0" shapeId="0" xr:uid="{9582A3DF-AC8F-4CE6-A046-DF300E20972A}">
      <text>
        <r>
          <rPr>
            <sz val="9"/>
            <color indexed="81"/>
            <rFont val="Tahoma"/>
            <family val="2"/>
          </rPr>
          <t xml:space="preserve">TEF Deutschl.
</t>
        </r>
      </text>
    </comment>
    <comment ref="B46" authorId="0" shapeId="0" xr:uid="{F834EA6E-5F11-42A6-860F-AC83B5E32B34}">
      <text>
        <r>
          <rPr>
            <sz val="9"/>
            <color indexed="81"/>
            <rFont val="Tahoma"/>
            <family val="2"/>
          </rPr>
          <t xml:space="preserve">Altice
</t>
        </r>
      </text>
    </comment>
    <comment ref="B56" authorId="0" shapeId="0" xr:uid="{331BDFB2-12C2-47B8-A5B0-39F69275B8D4}">
      <text>
        <r>
          <rPr>
            <sz val="9"/>
            <color indexed="81"/>
            <rFont val="Tahoma"/>
            <family val="2"/>
          </rPr>
          <t xml:space="preserve">Sunrise
</t>
        </r>
      </text>
    </comment>
    <comment ref="B58" authorId="0" shapeId="0" xr:uid="{F7E92CC0-F139-4CD5-96B7-0797A83A0C70}">
      <text>
        <r>
          <rPr>
            <sz val="9"/>
            <color indexed="81"/>
            <rFont val="Tahoma"/>
            <family val="2"/>
          </rPr>
          <t xml:space="preserve">TalkTalk
</t>
        </r>
      </text>
    </comment>
    <comment ref="B73" authorId="0" shapeId="0" xr:uid="{1B8E40A6-6120-4550-ABE3-16E01EA69B81}">
      <text>
        <r>
          <rPr>
            <sz val="9"/>
            <color indexed="81"/>
            <rFont val="Tahoma"/>
            <family val="2"/>
          </rPr>
          <t xml:space="preserve">Freenet
</t>
        </r>
      </text>
    </comment>
    <comment ref="B74" authorId="0" shapeId="0" xr:uid="{AF960DD5-051E-47D9-B593-3B20A7FD3939}">
      <text>
        <r>
          <rPr>
            <sz val="9"/>
            <color indexed="81"/>
            <rFont val="Tahoma"/>
            <family val="2"/>
          </rPr>
          <t xml:space="preserve">TEF Deutschl.
</t>
        </r>
      </text>
    </comment>
    <comment ref="B76" authorId="0" shapeId="0" xr:uid="{4E9E1585-FFAB-4895-8686-756167814A39}">
      <text>
        <r>
          <rPr>
            <sz val="9"/>
            <color indexed="81"/>
            <rFont val="Tahoma"/>
            <family val="2"/>
          </rPr>
          <t xml:space="preserve">Altice
</t>
        </r>
      </text>
    </comment>
    <comment ref="B86" authorId="0" shapeId="0" xr:uid="{DEF8A1B2-62E8-47BA-877F-D3E01819C740}">
      <text>
        <r>
          <rPr>
            <sz val="9"/>
            <color indexed="81"/>
            <rFont val="Tahoma"/>
            <family val="2"/>
          </rPr>
          <t xml:space="preserve">Sunrise
</t>
        </r>
      </text>
    </comment>
    <comment ref="B88" authorId="0" shapeId="0" xr:uid="{EDF5FC52-B9D9-4D5A-B8EF-794BF863F917}">
      <text>
        <r>
          <rPr>
            <sz val="9"/>
            <color indexed="81"/>
            <rFont val="Tahoma"/>
            <family val="2"/>
          </rPr>
          <t xml:space="preserve">TalkTalk
</t>
        </r>
      </text>
    </comment>
    <comment ref="B104" authorId="0" shapeId="0" xr:uid="{0744AEDF-8C6D-4962-9084-3BC102D304E8}">
      <text>
        <r>
          <rPr>
            <sz val="9"/>
            <color indexed="81"/>
            <rFont val="Tahoma"/>
            <family val="2"/>
          </rPr>
          <t xml:space="preserve">Freenet
</t>
        </r>
      </text>
    </comment>
    <comment ref="B105" authorId="0" shapeId="0" xr:uid="{30A00F7B-26CF-407B-98AE-E987F745CD88}">
      <text>
        <r>
          <rPr>
            <sz val="9"/>
            <color indexed="81"/>
            <rFont val="Tahoma"/>
            <family val="2"/>
          </rPr>
          <t xml:space="preserve">TEF Deutschl.
</t>
        </r>
      </text>
    </comment>
    <comment ref="B107" authorId="0" shapeId="0" xr:uid="{33AEE865-3FFE-4394-B31B-81C792D45F2E}">
      <text>
        <r>
          <rPr>
            <sz val="9"/>
            <color indexed="81"/>
            <rFont val="Tahoma"/>
            <family val="2"/>
          </rPr>
          <t xml:space="preserve">Altice
</t>
        </r>
      </text>
    </comment>
    <comment ref="B117" authorId="0" shapeId="0" xr:uid="{55AF8C10-85DD-47EA-B35E-3E0B97BFD45E}">
      <text>
        <r>
          <rPr>
            <sz val="9"/>
            <color indexed="81"/>
            <rFont val="Tahoma"/>
            <family val="2"/>
          </rPr>
          <t xml:space="preserve">Sunrise
</t>
        </r>
      </text>
    </comment>
    <comment ref="B119" authorId="0" shapeId="0" xr:uid="{E02BA018-7A68-49A7-90A6-2896AC2459F6}">
      <text>
        <r>
          <rPr>
            <sz val="9"/>
            <color indexed="81"/>
            <rFont val="Tahoma"/>
            <family val="2"/>
          </rPr>
          <t xml:space="preserve">TalkTalk
</t>
        </r>
      </text>
    </comment>
    <comment ref="B135" authorId="0" shapeId="0" xr:uid="{596AF393-0873-4CB3-BD43-9188A4D9DE8F}">
      <text>
        <r>
          <rPr>
            <sz val="9"/>
            <color indexed="81"/>
            <rFont val="Tahoma"/>
            <family val="2"/>
          </rPr>
          <t xml:space="preserve">Freenet
</t>
        </r>
      </text>
    </comment>
    <comment ref="B136" authorId="0" shapeId="0" xr:uid="{1D289D2C-E278-46EB-98DF-3F232051EF15}">
      <text>
        <r>
          <rPr>
            <sz val="9"/>
            <color indexed="81"/>
            <rFont val="Tahoma"/>
            <family val="2"/>
          </rPr>
          <t xml:space="preserve">TEF Deutschl.
</t>
        </r>
      </text>
    </comment>
    <comment ref="B138" authorId="0" shapeId="0" xr:uid="{7BF89C96-7D32-4D43-A367-1E4144F5D168}">
      <text>
        <r>
          <rPr>
            <sz val="9"/>
            <color indexed="81"/>
            <rFont val="Tahoma"/>
            <family val="2"/>
          </rPr>
          <t xml:space="preserve">Altice
</t>
        </r>
      </text>
    </comment>
    <comment ref="B148" authorId="0" shapeId="0" xr:uid="{A5A994C2-C9BF-4A04-9880-C476A7734C0C}">
      <text>
        <r>
          <rPr>
            <sz val="9"/>
            <color indexed="81"/>
            <rFont val="Tahoma"/>
            <family val="2"/>
          </rPr>
          <t xml:space="preserve">Sunrise
</t>
        </r>
      </text>
    </comment>
    <comment ref="B150" authorId="0" shapeId="0" xr:uid="{5CE75879-73DA-4DD5-B368-AA8478FFB164}">
      <text>
        <r>
          <rPr>
            <sz val="9"/>
            <color indexed="81"/>
            <rFont val="Tahoma"/>
            <family val="2"/>
          </rPr>
          <t xml:space="preserve">TalkTalk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E4" authorId="0" shapeId="0" xr:uid="{794B2A91-A847-4107-A8E2-9804A74AF63D}">
      <text>
        <r>
          <rPr>
            <sz val="9"/>
            <color indexed="81"/>
            <rFont val="Tahoma"/>
            <family val="2"/>
          </rPr>
          <t xml:space="preserve">% Fixed entre son % CA et son % Ebitda
</t>
        </r>
      </text>
    </comment>
    <comment ref="A6" authorId="0" shapeId="0" xr:uid="{3C6BF37F-D3AB-4D4D-96BD-8AD43A64BFC6}">
      <text>
        <r>
          <rPr>
            <sz val="9"/>
            <color indexed="81"/>
            <rFont val="Tahoma"/>
            <family val="2"/>
          </rPr>
          <t>Until 2013</t>
        </r>
      </text>
    </comment>
    <comment ref="B6" authorId="0" shapeId="0" xr:uid="{F928CAB0-DAAC-4A2E-9159-E5643C4A62E4}">
      <text>
        <r>
          <rPr>
            <sz val="9"/>
            <color indexed="81"/>
            <rFont val="Tahoma"/>
            <family val="2"/>
          </rPr>
          <t xml:space="preserve">Retail revenues (services &amp; equipt sales) for 9M 2018
</t>
        </r>
      </text>
    </comment>
    <comment ref="E12" authorId="0" shapeId="0" xr:uid="{AA8B730F-FE28-40B6-992C-2274DA087E66}">
      <text>
        <r>
          <rPr>
            <sz val="9"/>
            <color indexed="81"/>
            <rFont val="Tahoma"/>
            <family val="2"/>
          </rPr>
          <t xml:space="preserve">En %CA, 7% en 2012 et 14% à H1 2013, mais en MVNO
</t>
        </r>
      </text>
    </comment>
    <comment ref="N12" authorId="0" shapeId="0" xr:uid="{1B747A7E-231D-48A6-838B-DCC3014BBD78}">
      <text>
        <r>
          <rPr>
            <b/>
            <sz val="9"/>
            <color indexed="81"/>
            <rFont val="Tahoma"/>
            <family val="2"/>
          </rPr>
          <t>Internet &amp; Telephony</t>
        </r>
        <r>
          <rPr>
            <sz val="9"/>
            <color indexed="81"/>
            <rFont val="Tahoma"/>
            <family val="2"/>
          </rPr>
          <t xml:space="preserve">
</t>
        </r>
      </text>
    </comment>
    <comment ref="U12" authorId="0" shapeId="0" xr:uid="{FC5D2BD6-AACD-482C-8C36-0CC68A80D037}">
      <text>
        <r>
          <rPr>
            <b/>
            <sz val="9"/>
            <color indexed="81"/>
            <rFont val="Tahoma"/>
            <family val="2"/>
          </rPr>
          <t>Internet &amp; Telephony</t>
        </r>
        <r>
          <rPr>
            <sz val="9"/>
            <color indexed="81"/>
            <rFont val="Tahoma"/>
            <family val="2"/>
          </rPr>
          <t xml:space="preserve">
</t>
        </r>
      </text>
    </comment>
    <comment ref="AB12" authorId="0" shapeId="0" xr:uid="{E8720F7B-76A1-4800-9DC2-0F72B5F48018}">
      <text>
        <r>
          <rPr>
            <b/>
            <sz val="9"/>
            <color indexed="81"/>
            <rFont val="Tahoma"/>
            <family val="2"/>
          </rPr>
          <t>Internet &amp; Telephony</t>
        </r>
        <r>
          <rPr>
            <sz val="9"/>
            <color indexed="81"/>
            <rFont val="Tahoma"/>
            <family val="2"/>
          </rPr>
          <t xml:space="preserve">
</t>
        </r>
      </text>
    </comment>
    <comment ref="AI12" authorId="0" shapeId="0" xr:uid="{DA86C421-6840-4517-A56A-7608631A30E8}">
      <text>
        <r>
          <rPr>
            <sz val="9"/>
            <color indexed="81"/>
            <rFont val="Tahoma"/>
            <family val="2"/>
          </rPr>
          <t xml:space="preserve">Broadband, video, fixed line telephony
</t>
        </r>
      </text>
    </comment>
    <comment ref="AR12" authorId="0" shapeId="0" xr:uid="{F3BBE469-F404-451B-945B-4F4BF935EDF0}">
      <text>
        <r>
          <rPr>
            <sz val="9"/>
            <color indexed="81"/>
            <rFont val="Tahoma"/>
            <family val="2"/>
          </rPr>
          <t xml:space="preserve">Broadband, video, fixed line telephony
</t>
        </r>
      </text>
    </comment>
    <comment ref="BA12" authorId="0" shapeId="0" xr:uid="{AD10E3E8-ADDC-468E-B3B5-9CC6D261F598}">
      <text>
        <r>
          <rPr>
            <sz val="9"/>
            <color indexed="81"/>
            <rFont val="Tahoma"/>
            <family val="2"/>
          </rPr>
          <t xml:space="preserve">Broadband, video, fixed line telephony
</t>
        </r>
      </text>
    </comment>
    <comment ref="BF13" authorId="0" shapeId="0" xr:uid="{189CC174-D0BA-4EB0-B0C6-3AD82FF361AD}">
      <text>
        <r>
          <rPr>
            <i/>
            <sz val="9"/>
            <color indexed="81"/>
            <rFont val="Tahoma"/>
            <family val="2"/>
          </rPr>
          <t xml:space="preserve">As of April 1, 2018, we changed the way we present revenue earned through our mobile SME subscribers. As of April 1, 2018, we present this revenue incremental (incl. interconnect revenue and carriage fees) under business services revenue versus under mobile telephony revenue (subscription and usage revenue) and under other revenue (interconnect revenue and carriage fees) previously. </t>
        </r>
        <r>
          <rPr>
            <sz val="9"/>
            <color indexed="81"/>
            <rFont val="Tahoma"/>
            <family val="2"/>
          </rPr>
          <t xml:space="preserve">
</t>
        </r>
      </text>
    </comment>
    <comment ref="AE24" authorId="0" shapeId="0" xr:uid="{C294F221-4021-4910-A722-680973427CCA}">
      <text>
        <r>
          <rPr>
            <b/>
            <sz val="9"/>
            <color indexed="81"/>
            <rFont val="Tahoma"/>
            <family val="2"/>
          </rPr>
          <t>Norway, Sweden</t>
        </r>
        <r>
          <rPr>
            <sz val="9"/>
            <color indexed="81"/>
            <rFont val="Tahoma"/>
            <family val="2"/>
          </rPr>
          <t xml:space="preserve">
</t>
        </r>
      </text>
    </comment>
    <comment ref="AM24" authorId="0" shapeId="0" xr:uid="{D0B1CBE5-53A0-4442-AEB4-E7B540D0A3B3}">
      <text>
        <r>
          <rPr>
            <b/>
            <sz val="9"/>
            <color indexed="81"/>
            <rFont val="Tahoma"/>
            <family val="2"/>
          </rPr>
          <t>Norway, Sweden</t>
        </r>
        <r>
          <rPr>
            <sz val="9"/>
            <color indexed="81"/>
            <rFont val="Tahoma"/>
            <family val="2"/>
          </rPr>
          <t xml:space="preserve">
</t>
        </r>
      </text>
    </comment>
    <comment ref="AV24" authorId="0" shapeId="0" xr:uid="{53DFED95-08F8-4CBE-A053-89FEEB1CB146}">
      <text>
        <r>
          <rPr>
            <b/>
            <sz val="9"/>
            <color indexed="81"/>
            <rFont val="Tahoma"/>
            <family val="2"/>
          </rPr>
          <t>Norway, Sweden</t>
        </r>
        <r>
          <rPr>
            <sz val="9"/>
            <color indexed="81"/>
            <rFont val="Tahoma"/>
            <family val="2"/>
          </rPr>
          <t xml:space="preserve">
</t>
        </r>
      </text>
    </comment>
    <comment ref="BE24" authorId="0" shapeId="0" xr:uid="{745B515C-342E-47FD-B1A5-32996B55CE42}">
      <text>
        <r>
          <rPr>
            <b/>
            <sz val="9"/>
            <color indexed="81"/>
            <rFont val="Tahoma"/>
            <family val="2"/>
          </rPr>
          <t>Norway, Sweden</t>
        </r>
        <r>
          <rPr>
            <sz val="9"/>
            <color indexed="81"/>
            <rFont val="Tahoma"/>
            <family val="2"/>
          </rPr>
          <t xml:space="preserve">
</t>
        </r>
      </text>
    </comment>
    <comment ref="BJ38" authorId="0" shapeId="0" xr:uid="{E0373CA2-2531-4E7D-A5AA-019F3FF7614D}">
      <text>
        <r>
          <rPr>
            <b/>
            <sz val="9"/>
            <color indexed="81"/>
            <rFont val="Tahoma"/>
            <family val="2"/>
          </rPr>
          <t>With Italy</t>
        </r>
        <r>
          <rPr>
            <sz val="9"/>
            <color indexed="81"/>
            <rFont val="Tahoma"/>
            <family val="2"/>
          </rPr>
          <t xml:space="preserve">
</t>
        </r>
      </text>
    </comment>
    <comment ref="BP73" authorId="0" shapeId="0" xr:uid="{D93ECE91-E200-4576-AE33-738203A53CFD}">
      <text>
        <r>
          <rPr>
            <sz val="9"/>
            <color indexed="81"/>
            <rFont val="Tahoma"/>
            <family val="2"/>
          </rPr>
          <t xml:space="preserve">Voice carrier and provider of VAS for mobile operators
</t>
        </r>
      </text>
    </comment>
    <comment ref="A85" authorId="0" shapeId="0" xr:uid="{32587020-D529-4317-9A79-ABE099C9AC31}">
      <text>
        <r>
          <rPr>
            <sz val="9"/>
            <color indexed="81"/>
            <rFont val="Tahoma"/>
            <family val="2"/>
          </rPr>
          <t xml:space="preserve">Résultat de la fusion de ZON TV Cabo et Optimus Clix en mai 2014
</t>
        </r>
      </text>
    </comment>
    <comment ref="AA85" authorId="0" shapeId="0" xr:uid="{AB007CE6-D984-4C2D-8338-839E6C7CDD2F}">
      <text>
        <r>
          <rPr>
            <sz val="9"/>
            <color indexed="81"/>
            <rFont val="Tahoma"/>
            <family val="2"/>
          </rPr>
          <t xml:space="preserve">Pay TV, broadband &amp; Voice
</t>
        </r>
      </text>
    </comment>
    <comment ref="A89" authorId="0" shapeId="0" xr:uid="{9AE242D1-080F-4184-956C-EF695B8DD773}">
      <text>
        <r>
          <rPr>
            <sz val="9"/>
            <color indexed="81"/>
            <rFont val="Tahoma"/>
            <family val="2"/>
          </rPr>
          <t xml:space="preserve">Holding du groupe Sonae et qui détient NOS
</t>
        </r>
      </text>
    </comment>
    <comment ref="P105" authorId="0" shapeId="0" xr:uid="{8916FCF1-C27A-406E-87FF-6ABE9A046AA8}">
      <text>
        <r>
          <rPr>
            <b/>
            <sz val="9"/>
            <color indexed="81"/>
            <rFont val="Tahoma"/>
            <family val="2"/>
          </rPr>
          <t>Wireless</t>
        </r>
        <r>
          <rPr>
            <sz val="9"/>
            <color indexed="81"/>
            <rFont val="Tahoma"/>
            <family val="2"/>
          </rPr>
          <t xml:space="preserve">
</t>
        </r>
      </text>
    </comment>
    <comment ref="AL109" authorId="0" shapeId="0" xr:uid="{31D5E6E9-A5D4-4F17-B1A9-3450D4307544}">
      <text>
        <r>
          <rPr>
            <sz val="9"/>
            <color indexed="81"/>
            <rFont val="Tahoma"/>
            <family val="2"/>
          </rPr>
          <t xml:space="preserve">Bundles 2P, 3P but excl. 4P
</t>
        </r>
      </text>
    </comment>
    <comment ref="AU109" authorId="0" shapeId="0" xr:uid="{972E2015-9379-4B69-B3C7-D15F02982127}">
      <text>
        <r>
          <rPr>
            <sz val="9"/>
            <color indexed="81"/>
            <rFont val="Tahoma"/>
            <family val="2"/>
          </rPr>
          <t xml:space="preserve">Bundles 2P, 3P but excl. 4P
</t>
        </r>
      </text>
    </comment>
    <comment ref="A113" authorId="0" shapeId="0" xr:uid="{F101B13E-C220-4CD1-A6E4-A0743D3E85DC}">
      <text>
        <r>
          <rPr>
            <sz val="9"/>
            <color indexed="81"/>
            <rFont val="Tahoma"/>
            <family val="2"/>
          </rPr>
          <t xml:space="preserve">Sunrise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Y5" authorId="0" shapeId="0" xr:uid="{6B2856FE-75F5-4941-BE4D-04D39B814B33}">
      <text>
        <r>
          <rPr>
            <sz val="9"/>
            <color indexed="81"/>
            <rFont val="Tahoma"/>
            <family val="2"/>
          </rPr>
          <t xml:space="preserve">Like OPL : debt financed by ORA
</t>
        </r>
      </text>
    </comment>
    <comment ref="A10" authorId="0" shapeId="0" xr:uid="{B856F354-7442-4BEA-BAC0-0718EC73071F}">
      <text>
        <r>
          <rPr>
            <sz val="9"/>
            <color indexed="81"/>
            <rFont val="Tahoma"/>
            <family val="2"/>
          </rPr>
          <t xml:space="preserve">O2 Czech
</t>
        </r>
      </text>
    </comment>
    <comment ref="S15" authorId="0" shapeId="0" xr:uid="{7A358EA6-F0B9-48E6-989D-024F231B68C9}">
      <text>
        <r>
          <rPr>
            <sz val="9"/>
            <color indexed="81"/>
            <rFont val="Tahoma"/>
            <family val="2"/>
          </rPr>
          <t xml:space="preserve">Japan Credit Rating Agency. Was A-
</t>
        </r>
      </text>
    </comment>
    <comment ref="A16" authorId="0" shapeId="0" xr:uid="{0E4CA5D4-4CC1-4A68-A93B-B4211A9A1147}">
      <text>
        <r>
          <rPr>
            <sz val="9"/>
            <color indexed="81"/>
            <rFont val="Tahoma"/>
            <family val="2"/>
          </rPr>
          <t xml:space="preserve">1&amp;1 Drillisch
</t>
        </r>
      </text>
    </comment>
    <comment ref="A18" authorId="0" shapeId="0" xr:uid="{C577C832-9D0E-4519-9CC3-F49B30658746}">
      <text>
        <r>
          <rPr>
            <sz val="9"/>
            <color indexed="81"/>
            <rFont val="Tahoma"/>
            <family val="2"/>
          </rPr>
          <t xml:space="preserve">Freenet
</t>
        </r>
      </text>
    </comment>
    <comment ref="Y18" authorId="0" shapeId="0" xr:uid="{411E0228-B68F-40DE-9D71-9F8BC29728AA}">
      <text>
        <r>
          <rPr>
            <sz val="9"/>
            <color indexed="81"/>
            <rFont val="Tahoma"/>
            <family val="2"/>
          </rPr>
          <t xml:space="preserve">Temporary estimate
</t>
        </r>
      </text>
    </comment>
    <comment ref="A19" authorId="0" shapeId="0" xr:uid="{5BA26719-6B45-4514-996F-B38710CD3988}">
      <text>
        <r>
          <rPr>
            <sz val="9"/>
            <color indexed="81"/>
            <rFont val="Tahoma"/>
            <family val="2"/>
          </rPr>
          <t xml:space="preserve">TEF Deutschl.
</t>
        </r>
      </text>
    </comment>
    <comment ref="A22" authorId="0" shapeId="0" xr:uid="{CED58E05-F80A-4D99-A747-728B7C923D5C}">
      <text>
        <r>
          <rPr>
            <sz val="9"/>
            <color indexed="81"/>
            <rFont val="Tahoma"/>
            <family val="2"/>
          </rPr>
          <t xml:space="preserve">Altice
</t>
        </r>
      </text>
    </comment>
    <comment ref="A25" authorId="0" shapeId="0" xr:uid="{9DC85F08-09BE-4277-8E92-104184D930E0}">
      <text>
        <r>
          <rPr>
            <sz val="9"/>
            <color indexed="81"/>
            <rFont val="Tahoma"/>
            <family val="2"/>
          </rPr>
          <t xml:space="preserve">Oct 2014 : Orange Polska’s decision to discontinue the rating of the Company follows the switch towards intra-group financing, upon which Orange Polska has concluded financing agreements with the Orange Group.
</t>
        </r>
      </text>
    </comment>
    <comment ref="J25" authorId="0" shapeId="0" xr:uid="{78E45FA7-53BE-432E-B8C5-33A4D86741E7}">
      <text>
        <r>
          <rPr>
            <sz val="9"/>
            <color indexed="81"/>
            <rFont val="Tahoma"/>
            <family val="2"/>
          </rPr>
          <t xml:space="preserve">Oct 2014 : "Moody's has withdrawn the issuer ratings of Orange Polska as the company does not have any outstanding rated debt nor plans to issue debt in the future."
</t>
        </r>
      </text>
    </comment>
    <comment ref="W31" authorId="0" shapeId="0" xr:uid="{41A26AEA-308B-42DE-8BB7-DDA647EFAD73}">
      <text>
        <r>
          <rPr>
            <sz val="9"/>
            <color indexed="81"/>
            <rFont val="Tahoma"/>
            <family val="2"/>
          </rPr>
          <t xml:space="preserve">Was A- / BBB+
</t>
        </r>
      </text>
    </comment>
    <comment ref="A33" authorId="0" shapeId="0" xr:uid="{D821A807-6D4A-4079-9D98-072A9E2E2F4E}">
      <text>
        <r>
          <rPr>
            <sz val="9"/>
            <color indexed="81"/>
            <rFont val="Tahoma"/>
            <family val="2"/>
          </rPr>
          <t xml:space="preserve">Sunrise
</t>
        </r>
      </text>
    </comment>
    <comment ref="A35" authorId="0" shapeId="0" xr:uid="{B5BB3F0A-28A7-4452-9418-BA92C7703A46}">
      <text>
        <r>
          <rPr>
            <sz val="9"/>
            <color indexed="81"/>
            <rFont val="Tahoma"/>
            <family val="2"/>
          </rPr>
          <t xml:space="preserve">TalkTalk
</t>
        </r>
      </text>
    </comment>
    <comment ref="A36" authorId="0" shapeId="0" xr:uid="{0E85A9E8-8CDF-4686-A4B9-2676E72C9114}">
      <text>
        <r>
          <rPr>
            <sz val="9"/>
            <color indexed="81"/>
            <rFont val="Tahoma"/>
            <family val="2"/>
          </rPr>
          <t xml:space="preserve">Telecom Plus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X1" authorId="0" shapeId="0" xr:uid="{6027CB68-C317-4F4D-AFBD-A870F9B590B7}">
      <text>
        <r>
          <rPr>
            <sz val="9"/>
            <color indexed="81"/>
            <rFont val="Tahoma"/>
            <family val="2"/>
          </rPr>
          <t>With Cd at Q3 2018</t>
        </r>
      </text>
    </comment>
    <comment ref="K2" authorId="0" shapeId="0" xr:uid="{C64FF34F-DFA7-4CDF-93CE-F43B30C324F3}">
      <text>
        <r>
          <rPr>
            <sz val="9"/>
            <color indexed="81"/>
            <rFont val="Tahoma"/>
            <family val="2"/>
          </rPr>
          <t xml:space="preserve">Annual
</t>
        </r>
      </text>
    </comment>
    <comment ref="AK2" authorId="0" shapeId="0" xr:uid="{F344B881-7176-41A5-BF73-D6470ACED8E1}">
      <text>
        <r>
          <rPr>
            <sz val="9"/>
            <color indexed="81"/>
            <rFont val="Tahoma"/>
            <family val="2"/>
          </rPr>
          <t xml:space="preserve">Quarterly avg instead of annual as in 2018e
</t>
        </r>
      </text>
    </comment>
    <comment ref="A10" authorId="0" shapeId="0" xr:uid="{8D5BECA8-3D2A-4524-8277-A75C0607AD55}">
      <text>
        <r>
          <rPr>
            <sz val="9"/>
            <color indexed="81"/>
            <rFont val="Tahoma"/>
            <family val="2"/>
          </rPr>
          <t xml:space="preserve">O2 Czech
</t>
        </r>
      </text>
    </comment>
    <comment ref="A14" authorId="0" shapeId="0" xr:uid="{18568B06-9086-4B5A-BCA0-E7B1DF3771B3}">
      <text>
        <r>
          <rPr>
            <sz val="9"/>
            <color indexed="81"/>
            <rFont val="Tahoma"/>
            <family val="2"/>
          </rPr>
          <t xml:space="preserve">Absolutely no quarterly data available
</t>
        </r>
      </text>
    </comment>
    <comment ref="A16" authorId="0" shapeId="0" xr:uid="{B6ABF769-0144-45CD-8417-B1C37426EF7C}">
      <text>
        <r>
          <rPr>
            <sz val="9"/>
            <color indexed="81"/>
            <rFont val="Tahoma"/>
            <family val="2"/>
          </rPr>
          <t xml:space="preserve">1&amp;1 Drillisch
</t>
        </r>
      </text>
    </comment>
    <comment ref="A18" authorId="0" shapeId="0" xr:uid="{0C427392-49D9-4253-A3D5-681D3AAE7C0A}">
      <text>
        <r>
          <rPr>
            <sz val="9"/>
            <color indexed="81"/>
            <rFont val="Tahoma"/>
            <family val="2"/>
          </rPr>
          <t xml:space="preserve">Freenet
</t>
        </r>
      </text>
    </comment>
    <comment ref="A19" authorId="0" shapeId="0" xr:uid="{C7DC150E-F793-4095-B313-126714660945}">
      <text>
        <r>
          <rPr>
            <sz val="9"/>
            <color indexed="81"/>
            <rFont val="Tahoma"/>
            <family val="2"/>
          </rPr>
          <t xml:space="preserve">TEF Deutschl.
</t>
        </r>
      </text>
    </comment>
    <comment ref="A22" authorId="0" shapeId="0" xr:uid="{F830CAF8-5122-4994-B8C4-CB126430CA19}">
      <text>
        <r>
          <rPr>
            <sz val="9"/>
            <color indexed="81"/>
            <rFont val="Tahoma"/>
            <family val="2"/>
          </rPr>
          <t xml:space="preserve">Altice
</t>
        </r>
      </text>
    </comment>
    <comment ref="L26" authorId="0" shapeId="0" xr:uid="{315C3D86-14B1-4086-AFDD-FB0E7C5526EE}">
      <text>
        <r>
          <rPr>
            <sz val="9"/>
            <color indexed="81"/>
            <rFont val="Tahoma"/>
            <family val="2"/>
          </rPr>
          <t>Rough estimate</t>
        </r>
      </text>
    </comment>
    <comment ref="A33" authorId="0" shapeId="0" xr:uid="{0F9D071D-AB11-405D-8C5E-EE8CDA082A91}">
      <text>
        <r>
          <rPr>
            <sz val="9"/>
            <color indexed="81"/>
            <rFont val="Tahoma"/>
            <family val="2"/>
          </rPr>
          <t xml:space="preserve">Sunrise
</t>
        </r>
      </text>
    </comment>
    <comment ref="BE34" authorId="0" shapeId="0" xr:uid="{5C32446D-5F4C-4BEE-8084-1F15F6B4A0B1}">
      <text>
        <r>
          <rPr>
            <sz val="9"/>
            <color indexed="81"/>
            <rFont val="Tahoma"/>
            <family val="2"/>
          </rPr>
          <t xml:space="preserve">BT June downgrades
</t>
        </r>
      </text>
    </comment>
    <comment ref="CO34" authorId="0" shapeId="0" xr:uid="{6EF44623-48F5-432D-B14F-8343E04BC69F}">
      <text>
        <r>
          <rPr>
            <sz val="9"/>
            <color indexed="81"/>
            <rFont val="Tahoma"/>
            <family val="2"/>
          </rPr>
          <t xml:space="preserve">Infrontanalytics.com
</t>
        </r>
      </text>
    </comment>
    <comment ref="A35" authorId="0" shapeId="0" xr:uid="{59ACFCA7-B08C-4C3F-8378-58FE606B1B47}">
      <text>
        <r>
          <rPr>
            <sz val="9"/>
            <color indexed="81"/>
            <rFont val="Tahoma"/>
            <family val="2"/>
          </rPr>
          <t xml:space="preserve">TalkTalk
</t>
        </r>
      </text>
    </comment>
    <comment ref="A36" authorId="0" shapeId="0" xr:uid="{61A1ED22-B393-44E9-BF36-0C280D4ED9DF}">
      <text>
        <r>
          <rPr>
            <sz val="9"/>
            <color indexed="81"/>
            <rFont val="Tahoma"/>
            <family val="2"/>
          </rPr>
          <t xml:space="preserve">Telecom Plus
</t>
        </r>
      </text>
    </comment>
    <comment ref="A48" authorId="0" shapeId="0" xr:uid="{7660EC98-F645-416C-8CB4-5488E22BD214}">
      <text>
        <r>
          <rPr>
            <sz val="9"/>
            <color indexed="81"/>
            <rFont val="Tahoma"/>
            <family val="2"/>
          </rPr>
          <t xml:space="preserve">O2 Czech
</t>
        </r>
      </text>
    </comment>
    <comment ref="A54" authorId="0" shapeId="0" xr:uid="{5C3C525B-F378-4C43-B75D-99740B69E004}">
      <text>
        <r>
          <rPr>
            <sz val="9"/>
            <color indexed="81"/>
            <rFont val="Tahoma"/>
            <family val="2"/>
          </rPr>
          <t xml:space="preserve">1&amp;1 Drillisch
</t>
        </r>
      </text>
    </comment>
    <comment ref="A56" authorId="0" shapeId="0" xr:uid="{95BA2CCE-A28A-4E27-AE02-1A720233978A}">
      <text>
        <r>
          <rPr>
            <sz val="9"/>
            <color indexed="81"/>
            <rFont val="Tahoma"/>
            <family val="2"/>
          </rPr>
          <t xml:space="preserve">Freenet
</t>
        </r>
      </text>
    </comment>
    <comment ref="A57" authorId="0" shapeId="0" xr:uid="{C50BA57D-5740-4D5C-802F-81C09DBCCC26}">
      <text>
        <r>
          <rPr>
            <sz val="9"/>
            <color indexed="81"/>
            <rFont val="Tahoma"/>
            <family val="2"/>
          </rPr>
          <t xml:space="preserve">TEF Deutschl.
</t>
        </r>
      </text>
    </comment>
    <comment ref="A71" authorId="0" shapeId="0" xr:uid="{97BC2570-9C4C-49BB-9906-CF92400D190A}">
      <text>
        <r>
          <rPr>
            <sz val="9"/>
            <color indexed="81"/>
            <rFont val="Tahoma"/>
            <family val="2"/>
          </rPr>
          <t xml:space="preserve">Sunrise
</t>
        </r>
      </text>
    </comment>
    <comment ref="A73" authorId="0" shapeId="0" xr:uid="{D658EE94-169D-459D-9DDE-C117ACB0A350}">
      <text>
        <r>
          <rPr>
            <sz val="9"/>
            <color indexed="81"/>
            <rFont val="Tahoma"/>
            <family val="2"/>
          </rPr>
          <t xml:space="preserve">TalkTalk
</t>
        </r>
      </text>
    </comment>
    <comment ref="A74" authorId="0" shapeId="0" xr:uid="{F014C1DF-5E3D-4DD7-AB72-3A7C01AAB8E1}">
      <text>
        <r>
          <rPr>
            <sz val="9"/>
            <color indexed="81"/>
            <rFont val="Tahoma"/>
            <family val="2"/>
          </rPr>
          <t xml:space="preserve">Telecom Plus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II11" authorId="0" shapeId="0" xr:uid="{9088FFBE-6247-41B7-BDB4-67C0F41BF5C5}">
      <text>
        <r>
          <rPr>
            <sz val="9"/>
            <color indexed="81"/>
            <rFont val="Tahoma"/>
            <family val="2"/>
          </rPr>
          <t>Quarterly reports</t>
        </r>
      </text>
    </comment>
    <comment ref="IJ34" authorId="0" shapeId="0" xr:uid="{FF0CFE4B-F58F-4C33-B357-4786AD8A4C26}">
      <text>
        <r>
          <rPr>
            <sz val="9"/>
            <color indexed="81"/>
            <rFont val="Tahoma"/>
            <family val="2"/>
          </rPr>
          <t>S1 2018
Infrontanalytics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58" authorId="0" shapeId="0" xr:uid="{00000000-0006-0000-0000-000002000000}">
      <text>
        <r>
          <rPr>
            <sz val="9"/>
            <color indexed="81"/>
            <rFont val="Tahoma"/>
            <family val="2"/>
          </rPr>
          <t>Cellnex Telecom S.A.U. is an independent operator of wireless telecommunications infrastructure and broadcast infrastructure. The Company's sites are located in Spain and Italy.</t>
        </r>
      </text>
    </comment>
    <comment ref="D59" authorId="0" shapeId="0" xr:uid="{00000000-0006-0000-0000-000003000000}">
      <text>
        <r>
          <rPr>
            <sz val="9"/>
            <color indexed="81"/>
            <rFont val="Tahoma"/>
            <family val="2"/>
          </rPr>
          <t xml:space="preserve">Infrastrutture Wireless Italiane créée en 2015
</t>
        </r>
      </text>
    </comment>
  </commentList>
</comments>
</file>

<file path=xl/sharedStrings.xml><?xml version="1.0" encoding="utf-8"?>
<sst xmlns="http://schemas.openxmlformats.org/spreadsheetml/2006/main" count="6384" uniqueCount="559">
  <si>
    <t>NET_DEBT</t>
  </si>
  <si>
    <t>ENTERPRISE_VALUE</t>
  </si>
  <si>
    <t>TKA AV equity</t>
  </si>
  <si>
    <t>DTE GR equity</t>
  </si>
  <si>
    <t>HTO GA equity</t>
  </si>
  <si>
    <t>TIT IM  equity</t>
  </si>
  <si>
    <t>KPN NA  equity</t>
  </si>
  <si>
    <t>TEF SM equity</t>
  </si>
  <si>
    <t>BT/A LN equity</t>
  </si>
  <si>
    <t>TDC DC equity</t>
  </si>
  <si>
    <t>TEL NO equity</t>
  </si>
  <si>
    <t>TEL2B SS  equity</t>
  </si>
  <si>
    <t>VOD LN equity</t>
  </si>
  <si>
    <t>TNET BB equity</t>
  </si>
  <si>
    <t>France</t>
  </si>
  <si>
    <t>Portugal</t>
  </si>
  <si>
    <t>UK</t>
  </si>
  <si>
    <t>ILD FP equity</t>
  </si>
  <si>
    <t>EV_TO_T12M_EBITDA</t>
  </si>
  <si>
    <t>Telenet</t>
  </si>
  <si>
    <t>MKT_VAL_OF_EQY</t>
  </si>
  <si>
    <t>EBITDA</t>
  </si>
  <si>
    <t>#N/A N/A</t>
  </si>
  <si>
    <t>Finland</t>
  </si>
  <si>
    <t>ORA FP equity</t>
  </si>
  <si>
    <t>NOK / €</t>
  </si>
  <si>
    <t>PLN / €</t>
  </si>
  <si>
    <t>£ / €</t>
  </si>
  <si>
    <t>SEK / €</t>
  </si>
  <si>
    <t>CHF / €</t>
  </si>
  <si>
    <t>Spain</t>
  </si>
  <si>
    <t>Belgium</t>
  </si>
  <si>
    <t>SNC PL equity</t>
  </si>
  <si>
    <t>TLSG SV equity</t>
  </si>
  <si>
    <t>EV_TO_T12M_SALES</t>
  </si>
  <si>
    <t>PE_RATIO</t>
  </si>
  <si>
    <t>DKKEUR Curncy</t>
  </si>
  <si>
    <t>NOKEUR Curncy</t>
  </si>
  <si>
    <t>PLNEUR Curncy</t>
  </si>
  <si>
    <t>GBPEUR Curncy</t>
  </si>
  <si>
    <t>SEKEUR Curncy</t>
  </si>
  <si>
    <t>CHFEUR Curncy</t>
  </si>
  <si>
    <t>(Bloomberg Raw Data)</t>
  </si>
  <si>
    <t>Greece</t>
  </si>
  <si>
    <t>Austria</t>
  </si>
  <si>
    <t>BS_FUTURE_MIN_OPER_LEASE_OBLIG</t>
  </si>
  <si>
    <t>PX_TO_BOOK_RATIO</t>
  </si>
  <si>
    <t>WACC</t>
  </si>
  <si>
    <t>BS_CASH_NEAR_CASH_ITEM</t>
  </si>
  <si>
    <t>NET_DEBT_TO_EBITDA</t>
  </si>
  <si>
    <t>E300 Telco</t>
  </si>
  <si>
    <t>FT3NCY Index</t>
  </si>
  <si>
    <t>Telco</t>
  </si>
  <si>
    <t>EETELES Index</t>
  </si>
  <si>
    <t>Euro Telco</t>
  </si>
  <si>
    <t>EFMOBTE Index</t>
  </si>
  <si>
    <t>E300 Fixed</t>
  </si>
  <si>
    <t>E3TELE Index</t>
  </si>
  <si>
    <t>E300 Mobile</t>
  </si>
  <si>
    <t>EFTELES Index</t>
  </si>
  <si>
    <t>Ultilities</t>
  </si>
  <si>
    <t>FT3UTL Index</t>
  </si>
  <si>
    <t>Euro Utilities</t>
  </si>
  <si>
    <t>EEUTLOS Index</t>
  </si>
  <si>
    <t>IDX_EST_EV_EBITDA</t>
  </si>
  <si>
    <t>INDX_ADJ_PE</t>
  </si>
  <si>
    <t>INDX_PX_BOOK</t>
  </si>
  <si>
    <t>Germany</t>
  </si>
  <si>
    <t>Italy</t>
  </si>
  <si>
    <t>Norway</t>
  </si>
  <si>
    <t>Netherlands</t>
  </si>
  <si>
    <t>Poland</t>
  </si>
  <si>
    <t>Sweden</t>
  </si>
  <si>
    <t>Switzerland</t>
  </si>
  <si>
    <t>Denmark</t>
  </si>
  <si>
    <t>TOT_SHRHLDR_EQY</t>
  </si>
  <si>
    <t>Slovenia</t>
  </si>
  <si>
    <t>Eb</t>
  </si>
  <si>
    <t>Altice</t>
  </si>
  <si>
    <t>ATC NA  equity</t>
  </si>
  <si>
    <t>Freenet</t>
  </si>
  <si>
    <t>FNTN GR equity</t>
  </si>
  <si>
    <t>TEP LN equity</t>
  </si>
  <si>
    <t>SRCG SW equity</t>
  </si>
  <si>
    <t>TALK LN equity</t>
  </si>
  <si>
    <t>CLNX SM equity</t>
  </si>
  <si>
    <t>DRI GR equity</t>
  </si>
  <si>
    <t>O2D GR equity</t>
  </si>
  <si>
    <t>INW IM equity</t>
  </si>
  <si>
    <t>1&amp;1 Drillisch</t>
  </si>
  <si>
    <t>TEF Deutschl.</t>
  </si>
  <si>
    <t>DNA</t>
  </si>
  <si>
    <t>Cellnex</t>
  </si>
  <si>
    <t>INWIT</t>
  </si>
  <si>
    <t>Towerco:</t>
  </si>
  <si>
    <t>Sunrise</t>
  </si>
  <si>
    <t>Telecom Plus</t>
  </si>
  <si>
    <t>TalkTalk</t>
  </si>
  <si>
    <t>O2 Czech</t>
  </si>
  <si>
    <t>DNA FH equity</t>
  </si>
  <si>
    <t>Utilities:</t>
  </si>
  <si>
    <t>FLUX BB equity</t>
  </si>
  <si>
    <t>Fluxys (gT)</t>
  </si>
  <si>
    <t>Elia (eT)</t>
  </si>
  <si>
    <t>ELI BB equity</t>
  </si>
  <si>
    <t>ENG SM equity</t>
  </si>
  <si>
    <t>Red Electrica (eT)</t>
  </si>
  <si>
    <t>REE SM equity</t>
  </si>
  <si>
    <t>Terna (eT&amp;D)</t>
  </si>
  <si>
    <t>TER IM equity</t>
  </si>
  <si>
    <t>Snam Rete Gas (gT &amp; LNG)</t>
  </si>
  <si>
    <t>Enagas (gT &amp; LNG)</t>
  </si>
  <si>
    <t>SRG IM equity</t>
  </si>
  <si>
    <t>NGT (e&amp;g T&amp;D)</t>
  </si>
  <si>
    <t>OBEL BB  equity</t>
  </si>
  <si>
    <t>SCMN SW  equity</t>
  </si>
  <si>
    <t>TELIA SS equity</t>
  </si>
  <si>
    <t>OPL PW equity</t>
  </si>
  <si>
    <t>NOS PL equity</t>
  </si>
  <si>
    <t>LAST PRICE</t>
  </si>
  <si>
    <t>PROX BB equity</t>
  </si>
  <si>
    <t>ELISA FH equity</t>
  </si>
  <si>
    <t>NG/ LN equity</t>
  </si>
  <si>
    <t>TELEC CP equity</t>
  </si>
  <si>
    <t>CZKEUR Curncy</t>
  </si>
  <si>
    <t>M</t>
  </si>
  <si>
    <t>F</t>
  </si>
  <si>
    <t>Czech</t>
  </si>
  <si>
    <t>CZK / €</t>
  </si>
  <si>
    <t>DKK / €</t>
  </si>
  <si>
    <t>Index:</t>
  </si>
  <si>
    <t>Currency :</t>
  </si>
  <si>
    <t>Fixed</t>
  </si>
  <si>
    <t>Mobile</t>
  </si>
  <si>
    <t>Wholesale</t>
  </si>
  <si>
    <t>Other</t>
  </si>
  <si>
    <t>Total</t>
  </si>
  <si>
    <t>Mobility</t>
  </si>
  <si>
    <t>ICT &amp; co</t>
  </si>
  <si>
    <t>Call &amp; lines</t>
  </si>
  <si>
    <t xml:space="preserve">Broadband </t>
  </si>
  <si>
    <t>Transit</t>
  </si>
  <si>
    <t xml:space="preserve">Consumer </t>
  </si>
  <si>
    <t>Corporate</t>
  </si>
  <si>
    <t>Mobile &amp; Fixed</t>
  </si>
  <si>
    <t>Systems</t>
  </si>
  <si>
    <t>HQ &amp; shared services</t>
  </si>
  <si>
    <t>Group devt</t>
  </si>
  <si>
    <t>TV &amp; media</t>
  </si>
  <si>
    <t>% Revenues</t>
  </si>
  <si>
    <t>% Ebitda</t>
  </si>
  <si>
    <t>SEGMENTS</t>
  </si>
  <si>
    <t>Wireless</t>
  </si>
  <si>
    <t>Wireline</t>
  </si>
  <si>
    <t xml:space="preserve">Wired </t>
  </si>
  <si>
    <t>Misc</t>
  </si>
  <si>
    <t xml:space="preserve">Cosmote </t>
  </si>
  <si>
    <t>OTE</t>
  </si>
  <si>
    <t>Romtelecom</t>
  </si>
  <si>
    <t>Cosm. Rom</t>
  </si>
  <si>
    <t>Cosm. Albania</t>
  </si>
  <si>
    <t>Cosmote</t>
  </si>
  <si>
    <t>Audiovisuals</t>
  </si>
  <si>
    <t>&amp; Cinema</t>
  </si>
  <si>
    <t xml:space="preserve">Wireline </t>
  </si>
  <si>
    <t xml:space="preserve">Fixed </t>
  </si>
  <si>
    <t>Mob. services</t>
  </si>
  <si>
    <t>Mob. equipt</t>
  </si>
  <si>
    <t xml:space="preserve">Wireless </t>
  </si>
  <si>
    <t>other</t>
  </si>
  <si>
    <t>Others</t>
  </si>
  <si>
    <t>Info. systems</t>
  </si>
  <si>
    <t>Multimedia</t>
  </si>
  <si>
    <t>Landline services</t>
  </si>
  <si>
    <t>Landline internet &amp; TV</t>
  </si>
  <si>
    <t>Broadband</t>
  </si>
  <si>
    <t>Coporate</t>
  </si>
  <si>
    <t>Non Broadband</t>
  </si>
  <si>
    <t>MVNO op loss</t>
  </si>
  <si>
    <t>TV</t>
  </si>
  <si>
    <t>TDC Nordic</t>
  </si>
  <si>
    <t>Wireless Denmark</t>
  </si>
  <si>
    <t>Eurasia</t>
  </si>
  <si>
    <t>Other/Mobile</t>
  </si>
  <si>
    <t>New sources</t>
  </si>
  <si>
    <t>Cable TV</t>
  </si>
  <si>
    <t xml:space="preserve">Residential </t>
  </si>
  <si>
    <t>Business</t>
  </si>
  <si>
    <t xml:space="preserve">Subscription </t>
  </si>
  <si>
    <t>Wired</t>
  </si>
  <si>
    <t>Non-service</t>
  </si>
  <si>
    <t>Base</t>
  </si>
  <si>
    <t>% M</t>
  </si>
  <si>
    <t>n/a</t>
  </si>
  <si>
    <t>Entre % CA et % Ebitda</t>
  </si>
  <si>
    <t>% Mobile</t>
  </si>
  <si>
    <t>Avg 2015-2017</t>
  </si>
  <si>
    <t>CZK</t>
  </si>
  <si>
    <t xml:space="preserve">DKK </t>
  </si>
  <si>
    <t>NOK</t>
  </si>
  <si>
    <t>PLN</t>
  </si>
  <si>
    <t>SEK</t>
  </si>
  <si>
    <t>CHF</t>
  </si>
  <si>
    <t>£</t>
  </si>
  <si>
    <t>€</t>
  </si>
  <si>
    <t>Market Cap</t>
  </si>
  <si>
    <t>Q1 2016</t>
  </si>
  <si>
    <t>Q1 2017</t>
  </si>
  <si>
    <t>P</t>
  </si>
  <si>
    <t>RATINGS</t>
  </si>
  <si>
    <t>Definitions</t>
  </si>
  <si>
    <t>Moody's</t>
  </si>
  <si>
    <t>S&amp;P</t>
  </si>
  <si>
    <t>Prime. Maximum Safety</t>
  </si>
  <si>
    <t>Aaa</t>
  </si>
  <si>
    <t>AAA</t>
  </si>
  <si>
    <t>Non Investment Grade</t>
  </si>
  <si>
    <t>Ba1</t>
  </si>
  <si>
    <t>BB+</t>
  </si>
  <si>
    <t>High Grade High Quality</t>
  </si>
  <si>
    <t>Aa1</t>
  </si>
  <si>
    <t>AA+</t>
  </si>
  <si>
    <t>Speculative</t>
  </si>
  <si>
    <t>Ba2</t>
  </si>
  <si>
    <t>BB</t>
  </si>
  <si>
    <t>Aa2</t>
  </si>
  <si>
    <t>AA</t>
  </si>
  <si>
    <t>Ba3</t>
  </si>
  <si>
    <t>BB-</t>
  </si>
  <si>
    <t>Aa3</t>
  </si>
  <si>
    <t>AA-</t>
  </si>
  <si>
    <t>Highly Speculative</t>
  </si>
  <si>
    <t>B1</t>
  </si>
  <si>
    <t>B+</t>
  </si>
  <si>
    <t>Upper Medium Grade</t>
  </si>
  <si>
    <t>A1</t>
  </si>
  <si>
    <t>A+</t>
  </si>
  <si>
    <t>B2</t>
  </si>
  <si>
    <t>B</t>
  </si>
  <si>
    <t>A2</t>
  </si>
  <si>
    <t>A</t>
  </si>
  <si>
    <t>B3</t>
  </si>
  <si>
    <t>B-</t>
  </si>
  <si>
    <t>A3</t>
  </si>
  <si>
    <t>A-</t>
  </si>
  <si>
    <t>Substantial Risk</t>
  </si>
  <si>
    <t>Caa1</t>
  </si>
  <si>
    <t>CCC+</t>
  </si>
  <si>
    <t>Lower Medium Grade</t>
  </si>
  <si>
    <t>Baa1</t>
  </si>
  <si>
    <t>BBB+</t>
  </si>
  <si>
    <t>In Poor Standing</t>
  </si>
  <si>
    <t>Caa2</t>
  </si>
  <si>
    <t>CCC</t>
  </si>
  <si>
    <t>Baa2</t>
  </si>
  <si>
    <t>BBB</t>
  </si>
  <si>
    <t>Caa3</t>
  </si>
  <si>
    <t>CCC-</t>
  </si>
  <si>
    <t>Baa3</t>
  </si>
  <si>
    <t>BBB-</t>
  </si>
  <si>
    <t>Extremely Speculative</t>
  </si>
  <si>
    <t>Ca</t>
  </si>
  <si>
    <t>-</t>
  </si>
  <si>
    <t>ä</t>
  </si>
  <si>
    <t>May be in Default</t>
  </si>
  <si>
    <t>C</t>
  </si>
  <si>
    <t>S&amp;P's</t>
  </si>
  <si>
    <t>Outlook</t>
  </si>
  <si>
    <t>Equiv.</t>
  </si>
  <si>
    <t>Fitch</t>
  </si>
  <si>
    <t>Composite</t>
  </si>
  <si>
    <t>Current LT local currency ratings</t>
  </si>
  <si>
    <t>Stable</t>
  </si>
  <si>
    <t>Egan-Jones</t>
  </si>
  <si>
    <t>Positive</t>
  </si>
  <si>
    <t>Negative</t>
  </si>
  <si>
    <t>=</t>
  </si>
  <si>
    <t>BBB (-1 notch vs ORA)</t>
  </si>
  <si>
    <t>-1 to 2 notches</t>
  </si>
  <si>
    <t>NR</t>
  </si>
  <si>
    <t>Actual</t>
  </si>
  <si>
    <t>Synthetic</t>
  </si>
  <si>
    <t>(Not in sample)</t>
  </si>
  <si>
    <t>Normalized</t>
  </si>
  <si>
    <t>-1 notch (BBB)</t>
  </si>
  <si>
    <t>+1 to 2 notches (BBB)</t>
  </si>
  <si>
    <t>+3 notches (B-)</t>
  </si>
  <si>
    <t>-1 to 2 notches (BBB-)</t>
  </si>
  <si>
    <t xml:space="preserve">Last composite vs. WACC 2015 </t>
  </si>
  <si>
    <t>A- / BBB+</t>
  </si>
  <si>
    <t>SP not used</t>
  </si>
  <si>
    <t>+1 notch (BBB)</t>
  </si>
  <si>
    <t>-1 notch (A-)</t>
  </si>
  <si>
    <t xml:space="preserve">NR </t>
  </si>
  <si>
    <t>27/03/2017</t>
  </si>
  <si>
    <r>
      <t xml:space="preserve">B+ </t>
    </r>
    <r>
      <rPr>
        <sz val="10"/>
        <rFont val="Symbol"/>
        <family val="1"/>
        <charset val="2"/>
      </rPr>
      <t>®</t>
    </r>
    <r>
      <rPr>
        <sz val="9"/>
        <rFont val="Arial"/>
        <family val="2"/>
      </rPr>
      <t xml:space="preserve"> </t>
    </r>
    <r>
      <rPr>
        <sz val="10"/>
        <rFont val="Arial"/>
        <family val="2"/>
      </rPr>
      <t>BB-</t>
    </r>
  </si>
  <si>
    <r>
      <t xml:space="preserve">B1 </t>
    </r>
    <r>
      <rPr>
        <u/>
        <sz val="10"/>
        <rFont val="Symbol"/>
        <family val="1"/>
        <charset val="2"/>
      </rPr>
      <t>®</t>
    </r>
    <r>
      <rPr>
        <u/>
        <sz val="10"/>
        <rFont val="Arial"/>
        <family val="2"/>
      </rPr>
      <t xml:space="preserve"> Ba3</t>
    </r>
  </si>
  <si>
    <t>Rating</t>
  </si>
  <si>
    <t>Cd</t>
  </si>
  <si>
    <t>BB-/B+</t>
  </si>
  <si>
    <t>+1/2 notch (B+)</t>
  </si>
  <si>
    <t>BV OL</t>
  </si>
  <si>
    <t>PV OL</t>
  </si>
  <si>
    <t>D</t>
  </si>
  <si>
    <t>Q1 2015</t>
  </si>
  <si>
    <t>Q. smoothing</t>
  </si>
  <si>
    <t>D*</t>
  </si>
  <si>
    <t>EV*</t>
  </si>
  <si>
    <t>Current OL</t>
  </si>
  <si>
    <t>Ebitda 12M</t>
  </si>
  <si>
    <t>Ea = Ebitda</t>
  </si>
  <si>
    <t>Ea 3/6M</t>
  </si>
  <si>
    <t>6M</t>
  </si>
  <si>
    <t>Ea* 12M</t>
  </si>
  <si>
    <t>EV*/Ea*</t>
  </si>
  <si>
    <t>TKA</t>
  </si>
  <si>
    <t>TELENET</t>
  </si>
  <si>
    <t>TDC</t>
  </si>
  <si>
    <t>TEF</t>
  </si>
  <si>
    <t>ILD</t>
  </si>
  <si>
    <t>ORA</t>
  </si>
  <si>
    <t>TIT</t>
  </si>
  <si>
    <t>TEL</t>
  </si>
  <si>
    <t>KPN</t>
  </si>
  <si>
    <t>BT</t>
  </si>
  <si>
    <t>VOD</t>
  </si>
  <si>
    <t>TLSG</t>
  </si>
  <si>
    <t>D*/E</t>
  </si>
  <si>
    <t>2015-2017</t>
  </si>
  <si>
    <t>End 2017</t>
  </si>
  <si>
    <t>ELISA</t>
  </si>
  <si>
    <t>FNTN</t>
  </si>
  <si>
    <t>O2D</t>
  </si>
  <si>
    <t>ATC</t>
  </si>
  <si>
    <t>KPN NA equity</t>
  </si>
  <si>
    <t>OPL</t>
  </si>
  <si>
    <t>NOS</t>
  </si>
  <si>
    <t>TEL2B</t>
  </si>
  <si>
    <t>TELIA</t>
  </si>
  <si>
    <t>SCMN</t>
  </si>
  <si>
    <t>SRCG</t>
  </si>
  <si>
    <t>TALK</t>
  </si>
  <si>
    <t>Market Cap €</t>
  </si>
  <si>
    <t>Input WACC 1</t>
  </si>
  <si>
    <t>g*</t>
  </si>
  <si>
    <t>D*/Ea*</t>
  </si>
  <si>
    <t>D/Ea</t>
  </si>
  <si>
    <t>OL impact</t>
  </si>
  <si>
    <t>% D/Ea</t>
  </si>
  <si>
    <t>Cash</t>
  </si>
  <si>
    <t>Cash/Ea*</t>
  </si>
  <si>
    <t>PROXIMUS</t>
  </si>
  <si>
    <t>ORANGE BL</t>
  </si>
  <si>
    <t>tD*/Ea*</t>
  </si>
  <si>
    <t xml:space="preserve">Distance </t>
  </si>
  <si>
    <t>from PROX</t>
  </si>
  <si>
    <r>
      <t xml:space="preserve">Weight </t>
    </r>
    <r>
      <rPr>
        <sz val="10"/>
        <rFont val="Symbol"/>
        <family val="1"/>
        <charset val="2"/>
      </rPr>
      <t>®</t>
    </r>
  </si>
  <si>
    <t xml:space="preserve">Avg Distance </t>
  </si>
  <si>
    <r>
      <t xml:space="preserve">Limit </t>
    </r>
    <r>
      <rPr>
        <sz val="10"/>
        <rFont val="Symbol"/>
        <family val="1"/>
        <charset val="2"/>
      </rPr>
      <t>®</t>
    </r>
  </si>
  <si>
    <t>from TNET</t>
  </si>
  <si>
    <t>from OBEL</t>
  </si>
  <si>
    <t>a</t>
  </si>
  <si>
    <t>b</t>
  </si>
  <si>
    <t>c</t>
  </si>
  <si>
    <t>SCMN SW equity</t>
  </si>
  <si>
    <t>TEL2B SS equity</t>
  </si>
  <si>
    <t>ATC NA equity</t>
  </si>
  <si>
    <t>To WACC 3</t>
  </si>
  <si>
    <t>Peers</t>
  </si>
  <si>
    <t>E</t>
  </si>
  <si>
    <t>End 2012</t>
  </si>
  <si>
    <t>Eb/E</t>
  </si>
  <si>
    <t>(A-B)/5</t>
  </si>
  <si>
    <t>Proximus</t>
  </si>
  <si>
    <t>Orange BL</t>
  </si>
  <si>
    <t>EV/Ea</t>
  </si>
  <si>
    <t>Market Cap.</t>
  </si>
  <si>
    <t>Distance</t>
  </si>
  <si>
    <t>Peers avg.</t>
  </si>
  <si>
    <t>g</t>
  </si>
  <si>
    <t>%g</t>
  </si>
  <si>
    <t>t</t>
  </si>
  <si>
    <t>Rnot</t>
  </si>
  <si>
    <t>t/(1-t).Rnot/5</t>
  </si>
  <si>
    <t>t/(1-t).(1-g).Rnot/5</t>
  </si>
  <si>
    <t>Eb 2017</t>
  </si>
  <si>
    <t>E 2017</t>
  </si>
  <si>
    <t>Eb 2012</t>
  </si>
  <si>
    <t>E 2012</t>
  </si>
  <si>
    <t>Distances PROXIMUS</t>
  </si>
  <si>
    <t>Distances TELENET</t>
  </si>
  <si>
    <t xml:space="preserve">Distances ORANGE BL </t>
  </si>
  <si>
    <t>weight</t>
  </si>
  <si>
    <t>Weight</t>
  </si>
  <si>
    <t>Tnet excl Tnet</t>
  </si>
  <si>
    <t>Prox excl Prox</t>
  </si>
  <si>
    <t xml:space="preserve">Gearing </t>
  </si>
  <si>
    <t>22/02/2017</t>
  </si>
  <si>
    <r>
      <t xml:space="preserve">B+ </t>
    </r>
    <r>
      <rPr>
        <u/>
        <sz val="10"/>
        <rFont val="Symbol"/>
        <family val="1"/>
        <charset val="2"/>
      </rPr>
      <t>®</t>
    </r>
    <r>
      <rPr>
        <u/>
        <sz val="10"/>
        <rFont val="Arial"/>
        <family val="2"/>
      </rPr>
      <t xml:space="preserve"> BB-</t>
    </r>
  </si>
  <si>
    <t>17/12/2015</t>
  </si>
  <si>
    <t>Liberty Global</t>
  </si>
  <si>
    <t>Median</t>
  </si>
  <si>
    <t>As % D/Ea</t>
  </si>
  <si>
    <t>As %g</t>
  </si>
  <si>
    <r>
      <rPr>
        <sz val="10"/>
        <rFont val="Arial"/>
        <family val="2"/>
      </rPr>
      <t xml:space="preserve">from </t>
    </r>
    <r>
      <rPr>
        <b/>
        <sz val="10"/>
        <rFont val="Arial"/>
        <family val="2"/>
      </rPr>
      <t>PROX</t>
    </r>
  </si>
  <si>
    <r>
      <rPr>
        <sz val="10"/>
        <rFont val="Arial"/>
        <family val="2"/>
      </rPr>
      <t xml:space="preserve">from </t>
    </r>
    <r>
      <rPr>
        <b/>
        <sz val="10"/>
        <rFont val="Arial"/>
        <family val="2"/>
      </rPr>
      <t>TNET</t>
    </r>
  </si>
  <si>
    <r>
      <rPr>
        <sz val="10"/>
        <rFont val="Arial"/>
        <family val="2"/>
      </rPr>
      <t xml:space="preserve">from </t>
    </r>
    <r>
      <rPr>
        <b/>
        <sz val="10"/>
        <rFont val="Arial"/>
        <family val="2"/>
      </rPr>
      <t>OBEL</t>
    </r>
  </si>
  <si>
    <t>BBB- then BB+</t>
  </si>
  <si>
    <r>
      <t>A- then BBB+ and</t>
    </r>
    <r>
      <rPr>
        <b/>
        <sz val="10"/>
        <rFont val="Arial"/>
        <family val="2"/>
      </rPr>
      <t xml:space="preserve"> BBB</t>
    </r>
  </si>
  <si>
    <t xml:space="preserve">and % Mobile </t>
  </si>
  <si>
    <t>Live</t>
  </si>
  <si>
    <t>PEERS RANKINGS</t>
  </si>
  <si>
    <t>WACC 2 RESULTS</t>
  </si>
  <si>
    <t>Ranking by Distances</t>
  </si>
  <si>
    <t>OL Impact</t>
  </si>
  <si>
    <t>Ranking by OL impact</t>
  </si>
  <si>
    <t>Actual rating</t>
  </si>
  <si>
    <t>Rank</t>
  </si>
  <si>
    <t>Copied &amp; sorted values</t>
  </si>
  <si>
    <t>Ranking by Rating</t>
  </si>
  <si>
    <t>Leverage &amp; Rating</t>
  </si>
  <si>
    <t xml:space="preserve">for 2015-2017 </t>
  </si>
  <si>
    <t>PROX peers</t>
  </si>
  <si>
    <t>TNET peers</t>
  </si>
  <si>
    <t>OBEL peers</t>
  </si>
  <si>
    <t>Forward-looking</t>
  </si>
  <si>
    <t>Obel OL % D*</t>
  </si>
  <si>
    <t>OUTPUTS</t>
  </si>
  <si>
    <r>
      <t xml:space="preserve">Transposed values </t>
    </r>
    <r>
      <rPr>
        <sz val="10"/>
        <color theme="0" tint="-0.499984740745262"/>
        <rFont val="Wingdings"/>
        <charset val="2"/>
      </rPr>
      <t>æ</t>
    </r>
  </si>
  <si>
    <t>Mobile peers</t>
  </si>
  <si>
    <t>Prox. Mobile</t>
  </si>
  <si>
    <t>Generic group</t>
  </si>
  <si>
    <t>Slope</t>
  </si>
  <si>
    <t>Cable</t>
  </si>
  <si>
    <t>Tnet Mobile</t>
  </si>
  <si>
    <t>Legacy</t>
  </si>
  <si>
    <t>Gearing</t>
  </si>
  <si>
    <t>tD/Ebitda</t>
  </si>
  <si>
    <t>Misc. calc.</t>
  </si>
  <si>
    <r>
      <t xml:space="preserve">For </t>
    </r>
    <r>
      <rPr>
        <sz val="10"/>
        <rFont val="Symbol"/>
        <family val="1"/>
        <charset val="2"/>
      </rPr>
      <t>D</t>
    </r>
    <r>
      <rPr>
        <sz val="10"/>
        <rFont val="Arial"/>
        <family val="2"/>
      </rPr>
      <t>not(1)</t>
    </r>
  </si>
  <si>
    <r>
      <t xml:space="preserve">For </t>
    </r>
    <r>
      <rPr>
        <sz val="10"/>
        <rFont val="Symbol"/>
        <family val="1"/>
        <charset val="2"/>
      </rPr>
      <t>D</t>
    </r>
    <r>
      <rPr>
        <sz val="10"/>
        <rFont val="Arial"/>
        <family val="2"/>
      </rPr>
      <t>not(2)</t>
    </r>
  </si>
  <si>
    <t>From excel WACC 2015:</t>
  </si>
  <si>
    <r>
      <rPr>
        <b/>
        <sz val="10"/>
        <rFont val="Symbol"/>
        <family val="1"/>
        <charset val="2"/>
      </rPr>
      <t>D</t>
    </r>
    <r>
      <rPr>
        <b/>
        <sz val="10"/>
        <rFont val="Arial"/>
        <family val="2"/>
      </rPr>
      <t>not(2)</t>
    </r>
  </si>
  <si>
    <r>
      <rPr>
        <b/>
        <sz val="10"/>
        <rFont val="Symbol"/>
        <family val="1"/>
        <charset val="2"/>
      </rPr>
      <t>D</t>
    </r>
    <r>
      <rPr>
        <b/>
        <sz val="10"/>
        <rFont val="Arial"/>
        <family val="2"/>
      </rPr>
      <t>not(1)</t>
    </r>
  </si>
  <si>
    <r>
      <t xml:space="preserve">2017 simulation with new </t>
    </r>
    <r>
      <rPr>
        <b/>
        <sz val="10"/>
        <rFont val="Symbol"/>
        <family val="1"/>
        <charset val="2"/>
      </rPr>
      <t>D</t>
    </r>
    <r>
      <rPr>
        <b/>
        <sz val="10"/>
        <rFont val="Arial"/>
        <family val="2"/>
      </rPr>
      <t>not:</t>
    </r>
  </si>
  <si>
    <r>
      <rPr>
        <b/>
        <sz val="10"/>
        <rFont val="Symbol"/>
        <family val="1"/>
        <charset val="2"/>
      </rPr>
      <t>D</t>
    </r>
    <r>
      <rPr>
        <b/>
        <sz val="10"/>
        <rFont val="Arial"/>
        <family val="2"/>
      </rPr>
      <t>not</t>
    </r>
  </si>
  <si>
    <t>See § Peers Rankings for OL impact illustration</t>
  </si>
  <si>
    <t>Yahoo finance</t>
  </si>
  <si>
    <t>Q1 2018</t>
  </si>
  <si>
    <t>Last 3y avg</t>
  </si>
  <si>
    <t>02/10/18</t>
  </si>
  <si>
    <t>17/10/18</t>
  </si>
  <si>
    <t>23/10/18</t>
  </si>
  <si>
    <t>Q3 2018</t>
  </si>
  <si>
    <t>Used avg ratings</t>
  </si>
  <si>
    <t>BB+/BB</t>
  </si>
  <si>
    <t>Below = Speculative Grade</t>
  </si>
  <si>
    <t>Changes vs 2018e (13/04/2018)</t>
  </si>
  <si>
    <t>13/06/18</t>
  </si>
  <si>
    <t>12/06/18</t>
  </si>
  <si>
    <t>Used ratings</t>
  </si>
  <si>
    <t>by Q3 2018</t>
  </si>
  <si>
    <t>19/04/18</t>
  </si>
  <si>
    <t>11/09/18</t>
  </si>
  <si>
    <t>(NR)</t>
  </si>
  <si>
    <t>Cleaner data, inputs, calc.</t>
  </si>
  <si>
    <t>3y Avg</t>
  </si>
  <si>
    <t>Estimated on BV OL 2017</t>
  </si>
  <si>
    <t>For illustration</t>
  </si>
  <si>
    <t>Obel Q3 2018 report:</t>
  </si>
  <si>
    <t>! Different calculations to infer Ebitda 12M</t>
  </si>
  <si>
    <t>Altice Europe: Ebitda totally different between Bloomberg vs. Altice Q3 2018 report for 2017 &amp; 2018 (+ IFRS 15 vs IAS 18) and vs. Infrontanalytics.com</t>
  </si>
  <si>
    <t>Last</t>
  </si>
  <si>
    <t>Last:</t>
  </si>
  <si>
    <t>Ea = Ebitda. Empty cell = n/a</t>
  </si>
  <si>
    <r>
      <rPr>
        <sz val="10"/>
        <rFont val="Arial"/>
        <family val="2"/>
      </rPr>
      <t xml:space="preserve">Agencies </t>
    </r>
    <r>
      <rPr>
        <sz val="10"/>
        <rFont val="Symbol"/>
        <family val="1"/>
        <charset val="2"/>
      </rPr>
      <t>D</t>
    </r>
    <r>
      <rPr>
        <sz val="10"/>
        <rFont val="Arial"/>
        <family val="2"/>
      </rPr>
      <t xml:space="preserve">tD*/Ea* </t>
    </r>
  </si>
  <si>
    <t>08/05/18</t>
  </si>
  <si>
    <t>09/05/18</t>
  </si>
  <si>
    <t>Used rating</t>
  </si>
  <si>
    <t xml:space="preserve">Ranking by g* </t>
  </si>
  <si>
    <t>To Ms Word &amp; WACC 4</t>
  </si>
  <si>
    <t>§ Results</t>
  </si>
  <si>
    <t>Values to copy and transpose in § Outputs</t>
  </si>
  <si>
    <t>LEGACY</t>
  </si>
  <si>
    <t>FttH</t>
  </si>
  <si>
    <t>CABLE</t>
  </si>
  <si>
    <t>MOBILE</t>
  </si>
  <si>
    <t>9M 2018</t>
  </si>
  <si>
    <t>9M '18</t>
  </si>
  <si>
    <t>IT integration</t>
  </si>
  <si>
    <t>Fixed only</t>
  </si>
  <si>
    <t xml:space="preserve">Convergent </t>
  </si>
  <si>
    <t>Mobile only</t>
  </si>
  <si>
    <t>Equipt sales</t>
  </si>
  <si>
    <t>% Peers</t>
  </si>
  <si>
    <t>OBEL</t>
  </si>
  <si>
    <t>PROX</t>
  </si>
  <si>
    <t>TNET</t>
  </si>
  <si>
    <t>Fixed (s&amp;e)</t>
  </si>
  <si>
    <t>Mobile (s&amp;e)</t>
  </si>
  <si>
    <t>ICT</t>
  </si>
  <si>
    <t>Tango</t>
  </si>
  <si>
    <t>Cable subs.</t>
  </si>
  <si>
    <r>
      <rPr>
        <sz val="10"/>
        <color rgb="FF0070C0"/>
        <rFont val="Symbol"/>
        <family val="1"/>
        <charset val="2"/>
      </rPr>
      <t>¬</t>
    </r>
    <r>
      <rPr>
        <sz val="9"/>
        <color rgb="FF0070C0"/>
        <rFont val="Arial"/>
        <family val="2"/>
      </rPr>
      <t xml:space="preserve"> </t>
    </r>
    <r>
      <rPr>
        <sz val="10"/>
        <color rgb="FF0070C0"/>
        <rFont val="Arial"/>
        <family val="2"/>
      </rPr>
      <t>Was in 2018e from Bloomberg</t>
    </r>
  </si>
  <si>
    <t>With "Represented" FY 2017 in Q3 2018</t>
  </si>
  <si>
    <t>°</t>
  </si>
  <si>
    <t>Mob. cons.</t>
  </si>
  <si>
    <t>Mob. business</t>
  </si>
  <si>
    <t>Source: Quaterly reports (H1 for Iliad)</t>
  </si>
  <si>
    <t>° Actual 9M % Mobile (FY 2017 otherwise)</t>
  </si>
  <si>
    <r>
      <t>°</t>
    </r>
    <r>
      <rPr>
        <sz val="10"/>
        <color theme="1" tint="0.499984740745262"/>
        <rFont val="Arial"/>
        <family val="2"/>
      </rPr>
      <t>(S1)</t>
    </r>
  </si>
  <si>
    <t>(Each incl. equipt &amp; wholesale)</t>
  </si>
  <si>
    <t>Brazil Mobile</t>
  </si>
  <si>
    <t>Cons. Resid.</t>
  </si>
  <si>
    <t>Cons. Mob.</t>
  </si>
  <si>
    <t>Bus. Mob.</t>
  </si>
  <si>
    <t>WS Fixed</t>
  </si>
  <si>
    <t>WS Mobile</t>
  </si>
  <si>
    <t>iBasis</t>
  </si>
  <si>
    <t>then n/a</t>
  </si>
  <si>
    <t xml:space="preserve">Was </t>
  </si>
  <si>
    <t>Bus. Fixed &amp; IT</t>
  </si>
  <si>
    <t>Cons M + Base</t>
  </si>
  <si>
    <t>Mobile Austria</t>
  </si>
  <si>
    <t>Mobile Int.</t>
  </si>
  <si>
    <t>Fixed Austria</t>
  </si>
  <si>
    <t>Fixed Int.</t>
  </si>
  <si>
    <t>(Was n/a with Bloomberg)</t>
  </si>
  <si>
    <t>Fixed BB</t>
  </si>
  <si>
    <t xml:space="preserve">Fixed tel. </t>
  </si>
  <si>
    <t>Fastweb</t>
  </si>
  <si>
    <t>Solutions</t>
  </si>
  <si>
    <t>WS terminat.</t>
  </si>
  <si>
    <t xml:space="preserve">Roam in </t>
  </si>
  <si>
    <t>WS services</t>
  </si>
  <si>
    <t>Line &amp; Bundles</t>
  </si>
  <si>
    <t xml:space="preserve">9M 2018 </t>
  </si>
  <si>
    <t>Blue: 2015-2017 corrections</t>
  </si>
  <si>
    <t xml:space="preserve">Landline serv. </t>
  </si>
  <si>
    <t>Landline Internet &amp; TV</t>
  </si>
  <si>
    <t>Landline serv.</t>
  </si>
  <si>
    <t>Fixed line services</t>
  </si>
  <si>
    <t>BT &amp; VOD in calendar years</t>
  </si>
  <si>
    <r>
      <t xml:space="preserve">And US </t>
    </r>
    <r>
      <rPr>
        <sz val="10"/>
        <color rgb="FFFFC000"/>
        <rFont val="Symbol"/>
        <family val="1"/>
        <charset val="2"/>
      </rPr>
      <t>»</t>
    </r>
    <r>
      <rPr>
        <sz val="10"/>
        <color rgb="FFFFC000"/>
        <rFont val="Arial"/>
        <family val="2"/>
      </rPr>
      <t xml:space="preserve"> 50%</t>
    </r>
  </si>
  <si>
    <t>Tnet excl TDC</t>
  </si>
  <si>
    <t>Feasible but way too complex</t>
  </si>
  <si>
    <t>Obel</t>
  </si>
  <si>
    <t>Prox</t>
  </si>
  <si>
    <t>Tnet</t>
  </si>
  <si>
    <t xml:space="preserve">Total </t>
  </si>
  <si>
    <t xml:space="preserve">Orange </t>
  </si>
  <si>
    <t>12/2017</t>
  </si>
  <si>
    <t>12/2018</t>
  </si>
  <si>
    <t xml:space="preserve">TKA </t>
  </si>
  <si>
    <r>
      <rPr>
        <sz val="10"/>
        <color rgb="FF0070C0"/>
        <rFont val="Symbol"/>
        <family val="1"/>
        <charset val="2"/>
      </rPr>
      <t>¬</t>
    </r>
    <r>
      <rPr>
        <sz val="8"/>
        <color rgb="FF0070C0"/>
        <rFont val="Arial"/>
        <family val="2"/>
      </rPr>
      <t xml:space="preserve"> </t>
    </r>
    <r>
      <rPr>
        <sz val="10"/>
        <color rgb="FF0070C0"/>
        <rFont val="Arial"/>
        <family val="2"/>
      </rPr>
      <t xml:space="preserve">2015-2017 </t>
    </r>
    <r>
      <rPr>
        <sz val="10"/>
        <color rgb="FF0070C0"/>
        <rFont val="Symbol"/>
        <family val="1"/>
        <charset val="2"/>
      </rPr>
      <t>®</t>
    </r>
  </si>
  <si>
    <t>Cash/tD</t>
  </si>
  <si>
    <t>Cd°</t>
  </si>
  <si>
    <t>SXKP</t>
  </si>
  <si>
    <t>O. Peers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</si>
</sst>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_);_(* \(#,##0\);_(* &quot;-&quot;_);_(@_)"/>
    <numFmt numFmtId="166" formatCode="0.0"/>
    <numFmt numFmtId="167" formatCode="[$-809]mmmm\ yyyy;@"/>
    <numFmt numFmtId="168" formatCode="0.0%"/>
    <numFmt numFmtId="169" formatCode="0.000%"/>
  </numFmts>
  <fonts count="91">
    <font>
      <sz val="10"/>
      <name val="Arial"/>
    </font>
    <font>
      <sz val="10"/>
      <color theme="1"/>
      <name val="Arial"/>
      <family val="2"/>
    </font>
    <font>
      <sz val="10"/>
      <color theme="1"/>
      <name val="Arial"/>
      <family val="2"/>
    </font>
    <font>
      <sz val="10"/>
      <name val="Arial"/>
      <family val="2"/>
    </font>
    <font>
      <b/>
      <sz val="10"/>
      <name val="Arial"/>
      <family val="2"/>
    </font>
    <font>
      <sz val="10"/>
      <name val="Arial"/>
      <family val="2"/>
    </font>
    <font>
      <u/>
      <sz val="10"/>
      <color indexed="12"/>
      <name val="Arial"/>
      <family val="2"/>
    </font>
    <font>
      <i/>
      <sz val="10"/>
      <name val="Arial"/>
      <family val="2"/>
    </font>
    <font>
      <sz val="9"/>
      <color indexed="81"/>
      <name val="Tahoma"/>
      <family val="2"/>
    </font>
    <font>
      <sz val="9"/>
      <name val="Arial"/>
      <family val="2"/>
    </font>
    <font>
      <sz val="10"/>
      <color theme="1" tint="0.499984740745262"/>
      <name val="Arial"/>
      <family val="2"/>
    </font>
    <font>
      <sz val="10"/>
      <color theme="0" tint="-0.499984740745262"/>
      <name val="Arial"/>
      <family val="2"/>
    </font>
    <font>
      <b/>
      <sz val="10"/>
      <color theme="1"/>
      <name val="Arial"/>
      <family val="2"/>
    </font>
    <font>
      <sz val="10"/>
      <color rgb="FF00B050"/>
      <name val="Arial"/>
      <family val="2"/>
    </font>
    <font>
      <i/>
      <sz val="10"/>
      <color theme="1"/>
      <name val="Arial"/>
      <family val="2"/>
    </font>
    <font>
      <sz val="10"/>
      <name val="Verdana"/>
      <family val="2"/>
    </font>
    <font>
      <sz val="8"/>
      <name val="Verdana"/>
      <family val="2"/>
    </font>
    <font>
      <b/>
      <sz val="8"/>
      <name val="Verdana"/>
      <family val="2"/>
    </font>
    <font>
      <sz val="10"/>
      <color theme="0" tint="-0.14999847407452621"/>
      <name val="Arial"/>
      <family val="2"/>
    </font>
    <font>
      <sz val="10"/>
      <color theme="0" tint="-0.34998626667073579"/>
      <name val="Arial"/>
      <family val="2"/>
    </font>
    <font>
      <sz val="10"/>
      <color rgb="FFFFC000"/>
      <name val="Arial"/>
      <family val="2"/>
    </font>
    <font>
      <b/>
      <sz val="10"/>
      <color theme="0"/>
      <name val="Arial"/>
      <family val="2"/>
    </font>
    <font>
      <sz val="10"/>
      <color theme="0" tint="-0.249977111117893"/>
      <name val="Arial"/>
      <family val="2"/>
    </font>
    <font>
      <i/>
      <sz val="10"/>
      <color rgb="FFFFC000"/>
      <name val="Arial"/>
      <family val="2"/>
    </font>
    <font>
      <i/>
      <sz val="10"/>
      <color theme="0" tint="-0.499984740745262"/>
      <name val="Arial"/>
      <family val="2"/>
    </font>
    <font>
      <sz val="10"/>
      <color theme="0" tint="-4.9989318521683403E-2"/>
      <name val="Arial"/>
      <family val="2"/>
    </font>
    <font>
      <u/>
      <sz val="10"/>
      <name val="Arial"/>
      <family val="2"/>
    </font>
    <font>
      <u/>
      <sz val="10"/>
      <color theme="10"/>
      <name val="Arial"/>
      <family val="2"/>
    </font>
    <font>
      <b/>
      <sz val="10"/>
      <color theme="0" tint="-4.9989318521683403E-2"/>
      <name val="Arial"/>
      <family val="2"/>
    </font>
    <font>
      <sz val="8"/>
      <color indexed="8"/>
      <name val="Trebuchet MS"/>
      <family val="2"/>
    </font>
    <font>
      <b/>
      <sz val="9"/>
      <color indexed="81"/>
      <name val="Tahoma"/>
      <family val="2"/>
    </font>
    <font>
      <sz val="10"/>
      <color theme="1" tint="0.34998626667073579"/>
      <name val="Arial"/>
      <family val="2"/>
    </font>
    <font>
      <i/>
      <sz val="10"/>
      <color theme="1" tint="0.34998626667073579"/>
      <name val="Arial"/>
      <family val="2"/>
    </font>
    <font>
      <b/>
      <sz val="10"/>
      <color theme="0" tint="-0.499984740745262"/>
      <name val="Arial"/>
      <family val="2"/>
    </font>
    <font>
      <sz val="10"/>
      <color theme="0"/>
      <name val="Arial"/>
      <family val="2"/>
    </font>
    <font>
      <b/>
      <sz val="10"/>
      <color rgb="FFFFDA65"/>
      <name val="Arial"/>
      <family val="2"/>
    </font>
    <font>
      <sz val="10"/>
      <color rgb="FFFFDA65"/>
      <name val="Arial"/>
      <family val="2"/>
    </font>
    <font>
      <sz val="10"/>
      <color rgb="FFFFE697"/>
      <name val="Arial"/>
      <family val="2"/>
    </font>
    <font>
      <b/>
      <i/>
      <sz val="10"/>
      <name val="Arial"/>
      <family val="2"/>
    </font>
    <font>
      <sz val="10"/>
      <color theme="2" tint="-0.749992370372631"/>
      <name val="Arial"/>
      <family val="2"/>
    </font>
    <font>
      <i/>
      <sz val="10"/>
      <color theme="0" tint="-0.34998626667073579"/>
      <name val="Arial"/>
      <family val="2"/>
    </font>
    <font>
      <sz val="10"/>
      <name val="Wingdings"/>
      <charset val="2"/>
    </font>
    <font>
      <i/>
      <u/>
      <sz val="10"/>
      <color theme="0" tint="-0.499984740745262"/>
      <name val="Arial"/>
      <family val="2"/>
    </font>
    <font>
      <sz val="10"/>
      <name val="Symbol"/>
      <family val="1"/>
      <charset val="2"/>
    </font>
    <font>
      <u/>
      <sz val="10"/>
      <name val="Symbol"/>
      <family val="1"/>
      <charset val="2"/>
    </font>
    <font>
      <sz val="10"/>
      <color rgb="FF0070C0"/>
      <name val="Arial"/>
      <family val="2"/>
    </font>
    <font>
      <i/>
      <sz val="10"/>
      <color rgb="FF0070C0"/>
      <name val="Arial"/>
      <family val="2"/>
    </font>
    <font>
      <b/>
      <sz val="10"/>
      <color theme="0" tint="-0.34998626667073579"/>
      <name val="Arial"/>
      <family val="2"/>
    </font>
    <font>
      <strike/>
      <sz val="10"/>
      <name val="Arial"/>
      <family val="2"/>
    </font>
    <font>
      <strike/>
      <sz val="10"/>
      <color rgb="FFFFDA65"/>
      <name val="Arial"/>
      <family val="2"/>
    </font>
    <font>
      <strike/>
      <sz val="10"/>
      <color theme="0" tint="-0.249977111117893"/>
      <name val="Arial"/>
      <family val="2"/>
    </font>
    <font>
      <sz val="10"/>
      <color rgb="FFFFDC6D"/>
      <name val="Arial"/>
      <family val="2"/>
    </font>
    <font>
      <sz val="10"/>
      <name val="Arial"/>
      <family val="1"/>
      <charset val="2"/>
    </font>
    <font>
      <b/>
      <sz val="10"/>
      <color rgb="FF0070C0"/>
      <name val="Arial"/>
      <family val="2"/>
    </font>
    <font>
      <b/>
      <sz val="10"/>
      <name val="Symbol"/>
      <family val="1"/>
      <charset val="2"/>
    </font>
    <font>
      <sz val="10"/>
      <color theme="0" tint="-0.499984740745262"/>
      <name val="Wingdings"/>
      <charset val="2"/>
    </font>
    <font>
      <b/>
      <sz val="10"/>
      <name val="Arial"/>
      <family val="1"/>
      <charset val="2"/>
    </font>
    <font>
      <u/>
      <sz val="10"/>
      <color rgb="FF0070C0"/>
      <name val="Arial"/>
      <family val="2"/>
    </font>
    <font>
      <u/>
      <sz val="10"/>
      <color theme="0" tint="-0.499984740745262"/>
      <name val="Arial"/>
      <family val="2"/>
    </font>
    <font>
      <b/>
      <sz val="10"/>
      <color theme="1" tint="0.34998626667073579"/>
      <name val="Arial"/>
      <family val="2"/>
    </font>
    <font>
      <sz val="10"/>
      <color rgb="FFC00000"/>
      <name val="Arial"/>
      <family val="2"/>
    </font>
    <font>
      <sz val="10"/>
      <color rgb="FF00B0F0"/>
      <name val="Arial"/>
      <family val="2"/>
    </font>
    <font>
      <i/>
      <sz val="10"/>
      <color rgb="FF00B0F0"/>
      <name val="Arial"/>
      <family val="2"/>
    </font>
    <font>
      <strike/>
      <sz val="10"/>
      <color theme="0" tint="-0.499984740745262"/>
      <name val="Arial"/>
      <family val="2"/>
    </font>
    <font>
      <strike/>
      <sz val="10"/>
      <color theme="0" tint="-0.34998626667073579"/>
      <name val="Arial"/>
      <family val="2"/>
    </font>
    <font>
      <strike/>
      <sz val="10"/>
      <color rgb="FFFFE697"/>
      <name val="Arial"/>
      <family val="2"/>
    </font>
    <font>
      <b/>
      <strike/>
      <sz val="10"/>
      <name val="Arial"/>
      <family val="2"/>
    </font>
    <font>
      <strike/>
      <sz val="10"/>
      <color rgb="FF0070C0"/>
      <name val="Arial"/>
      <family val="2"/>
    </font>
    <font>
      <strike/>
      <sz val="10"/>
      <color theme="1"/>
      <name val="Arial"/>
      <family val="2"/>
    </font>
    <font>
      <strike/>
      <sz val="10"/>
      <color rgb="FFFFC000"/>
      <name val="Arial"/>
      <family val="2"/>
    </font>
    <font>
      <b/>
      <strike/>
      <sz val="10"/>
      <color theme="0" tint="-0.34998626667073579"/>
      <name val="Arial"/>
      <family val="2"/>
    </font>
    <font>
      <b/>
      <strike/>
      <sz val="10"/>
      <color theme="0" tint="-0.499984740745262"/>
      <name val="Arial"/>
      <family val="2"/>
    </font>
    <font>
      <b/>
      <strike/>
      <sz val="10"/>
      <color rgb="FF0070C0"/>
      <name val="Arial"/>
      <family val="2"/>
    </font>
    <font>
      <i/>
      <strike/>
      <sz val="10"/>
      <color theme="0" tint="-0.249977111117893"/>
      <name val="Arial"/>
      <family val="2"/>
    </font>
    <font>
      <i/>
      <strike/>
      <sz val="10"/>
      <name val="Arial"/>
      <family val="2"/>
    </font>
    <font>
      <i/>
      <strike/>
      <sz val="10"/>
      <color theme="0" tint="-0.34998626667073579"/>
      <name val="Arial"/>
      <family val="2"/>
    </font>
    <font>
      <sz val="10"/>
      <name val="Arial"/>
      <family val="2"/>
      <charset val="2"/>
    </font>
    <font>
      <sz val="10"/>
      <color rgb="FF0070C0"/>
      <name val="Arial"/>
      <family val="1"/>
      <charset val="2"/>
    </font>
    <font>
      <sz val="10"/>
      <color rgb="FF0070C0"/>
      <name val="Symbol"/>
      <family val="1"/>
      <charset val="2"/>
    </font>
    <font>
      <sz val="9"/>
      <color rgb="FF0070C0"/>
      <name val="Arial"/>
      <family val="2"/>
    </font>
    <font>
      <i/>
      <sz val="9"/>
      <color indexed="81"/>
      <name val="Tahoma"/>
      <family val="2"/>
    </font>
    <font>
      <i/>
      <sz val="10"/>
      <color theme="1" tint="0.499984740745262"/>
      <name val="Arial"/>
      <family val="2"/>
    </font>
    <font>
      <b/>
      <sz val="10"/>
      <color rgb="FFFFC000"/>
      <name val="Arial"/>
      <family val="2"/>
    </font>
    <font>
      <strike/>
      <sz val="10"/>
      <color theme="1" tint="0.34998626667073579"/>
      <name val="Arial"/>
      <family val="2"/>
    </font>
    <font>
      <strike/>
      <sz val="10"/>
      <color theme="0" tint="-0.14999847407452621"/>
      <name val="Arial"/>
      <family val="2"/>
    </font>
    <font>
      <sz val="10"/>
      <color rgb="FFFFC000"/>
      <name val="Symbol"/>
      <family val="1"/>
      <charset val="2"/>
    </font>
    <font>
      <b/>
      <sz val="10"/>
      <color theme="1" tint="0.499984740745262"/>
      <name val="Arial"/>
      <family val="2"/>
    </font>
    <font>
      <strike/>
      <sz val="10"/>
      <color theme="0" tint="-4.9989318521683403E-2"/>
      <name val="Arial"/>
      <family val="2"/>
    </font>
    <font>
      <sz val="8"/>
      <color rgb="FF0070C0"/>
      <name val="Arial"/>
      <family val="2"/>
    </font>
    <font>
      <strike/>
      <sz val="10"/>
      <color theme="1" tint="0.499984740745262"/>
      <name val="Arial"/>
      <family val="2"/>
    </font>
    <font>
      <b/>
      <strike/>
      <sz val="10"/>
      <color theme="1" tint="0.499984740745262"/>
      <name val="Arial"/>
      <family val="2"/>
    </font>
  </fonts>
  <fills count="18">
    <fill>
      <patternFill patternType="none"/>
    </fill>
    <fill>
      <patternFill patternType="gray125"/>
    </fill>
    <fill>
      <patternFill patternType="solid">
        <fgColor indexed="42"/>
        <bgColor indexed="64"/>
      </patternFill>
    </fill>
    <fill>
      <patternFill patternType="solid">
        <fgColor rgb="FFFFC000"/>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indexed="9"/>
      </patternFill>
    </fill>
    <fill>
      <patternFill patternType="solid">
        <fgColor theme="1" tint="0.34998626667073579"/>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99"/>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rgb="FFFFFFD5"/>
        <bgColor indexed="64"/>
      </patternFill>
    </fill>
    <fill>
      <patternFill patternType="solid">
        <fgColor rgb="FFFFFF00"/>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hair">
        <color auto="1"/>
      </bottom>
      <diagonal/>
    </border>
    <border>
      <left style="hair">
        <color indexed="22"/>
      </left>
      <right style="hair">
        <color indexed="22"/>
      </right>
      <top style="hair">
        <color indexed="22"/>
      </top>
      <bottom style="hair">
        <color indexed="2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auto="1"/>
      </top>
      <bottom/>
      <diagonal/>
    </border>
    <border>
      <left/>
      <right/>
      <top style="hair">
        <color auto="1"/>
      </top>
      <bottom style="hair">
        <color auto="1"/>
      </bottom>
      <diagonal/>
    </border>
    <border>
      <left/>
      <right/>
      <top style="thin">
        <color theme="0" tint="-0.34998626667073579"/>
      </top>
      <bottom style="thin">
        <color theme="0" tint="-0.34998626667073579"/>
      </bottom>
      <diagonal/>
    </border>
    <border>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Dashed">
        <color indexed="64"/>
      </bottom>
      <diagonal/>
    </border>
    <border>
      <left style="thin">
        <color indexed="64"/>
      </left>
      <right style="thin">
        <color indexed="64"/>
      </right>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right style="mediumDashed">
        <color indexed="64"/>
      </right>
      <top style="mediumDashed">
        <color indexed="64"/>
      </top>
      <bottom/>
      <diagonal/>
    </border>
    <border>
      <left style="mediumDashed">
        <color indexed="64"/>
      </left>
      <right style="thin">
        <color indexed="64"/>
      </right>
      <top/>
      <bottom/>
      <diagonal/>
    </border>
    <border>
      <left/>
      <right style="mediumDashed">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style="mediumDashed">
        <color indexed="64"/>
      </right>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top/>
      <bottom style="mediumDashed">
        <color indexed="64"/>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mediumDashed">
        <color indexed="64"/>
      </bottom>
      <diagonal/>
    </border>
    <border>
      <left style="thin">
        <color indexed="64"/>
      </left>
      <right style="mediumDashed">
        <color indexed="64"/>
      </right>
      <top style="thin">
        <color indexed="64"/>
      </top>
      <bottom/>
      <diagonal/>
    </border>
    <border>
      <left style="thin">
        <color indexed="64"/>
      </left>
      <right style="mediumDashed">
        <color indexed="64"/>
      </right>
      <top/>
      <bottom/>
      <diagonal/>
    </border>
    <border>
      <left style="thin">
        <color indexed="64"/>
      </left>
      <right/>
      <top style="thin">
        <color indexed="64"/>
      </top>
      <bottom style="thin">
        <color indexed="64"/>
      </bottom>
      <diagonal/>
    </border>
    <border>
      <left/>
      <right/>
      <top style="thin">
        <color theme="0" tint="-0.499984740745262"/>
      </top>
      <bottom style="thin">
        <color indexed="64"/>
      </bottom>
      <diagonal/>
    </border>
    <border>
      <left/>
      <right/>
      <top/>
      <bottom style="thin">
        <color theme="0" tint="-0.24994659260841701"/>
      </bottom>
      <diagonal/>
    </border>
    <border>
      <left style="mediumDashed">
        <color indexed="64"/>
      </left>
      <right style="thin">
        <color indexed="64"/>
      </right>
      <top style="mediumDashed">
        <color indexed="64"/>
      </top>
      <bottom style="mediumDashed">
        <color indexed="64"/>
      </bottom>
      <diagonal/>
    </border>
    <border>
      <left style="thin">
        <color indexed="64"/>
      </left>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thin">
        <color indexed="64"/>
      </left>
      <right style="mediumDashed">
        <color indexed="64"/>
      </right>
      <top style="mediumDashed">
        <color indexed="64"/>
      </top>
      <bottom style="mediumDashed">
        <color indexed="64"/>
      </bottom>
      <diagonal/>
    </border>
  </borders>
  <cellStyleXfs count="17">
    <xf numFmtId="167" fontId="0" fillId="0" borderId="0"/>
    <xf numFmtId="167" fontId="6" fillId="0" borderId="0" applyNumberFormat="0" applyFill="0" applyBorder="0" applyAlignment="0" applyProtection="0">
      <alignment vertical="top"/>
      <protection locked="0"/>
    </xf>
    <xf numFmtId="167" fontId="5" fillId="0" borderId="0"/>
    <xf numFmtId="9" fontId="3" fillId="0" borderId="0" applyFont="0" applyFill="0" applyBorder="0" applyAlignment="0" applyProtection="0"/>
    <xf numFmtId="167" fontId="9" fillId="0" borderId="0">
      <alignment vertical="top"/>
    </xf>
    <xf numFmtId="167" fontId="15" fillId="0" borderId="0"/>
    <xf numFmtId="167" fontId="2" fillId="0" borderId="0"/>
    <xf numFmtId="9" fontId="2" fillId="0" borderId="0" applyFont="0" applyFill="0" applyBorder="0" applyAlignment="0" applyProtection="0"/>
    <xf numFmtId="164" fontId="2" fillId="0" borderId="0" applyFont="0" applyFill="0" applyBorder="0" applyAlignment="0" applyProtection="0"/>
    <xf numFmtId="167" fontId="3" fillId="0" borderId="0"/>
    <xf numFmtId="165" fontId="16" fillId="2" borderId="0" applyNumberFormat="0">
      <alignment horizontal="right"/>
    </xf>
    <xf numFmtId="167" fontId="16" fillId="2" borderId="0">
      <alignment horizontal="left" wrapText="1"/>
    </xf>
    <xf numFmtId="167" fontId="17" fillId="2" borderId="0">
      <alignment horizontal="left" wrapText="1"/>
    </xf>
    <xf numFmtId="167" fontId="3" fillId="0" borderId="0"/>
    <xf numFmtId="167" fontId="3" fillId="0" borderId="0"/>
    <xf numFmtId="167" fontId="27" fillId="0" borderId="0" applyNumberFormat="0" applyFill="0" applyBorder="0" applyAlignment="0" applyProtection="0">
      <alignment vertical="top"/>
      <protection locked="0"/>
    </xf>
    <xf numFmtId="167" fontId="29" fillId="6" borderId="4" applyNumberFormat="0" applyBorder="0" applyProtection="0">
      <alignment vertical="center"/>
    </xf>
  </cellStyleXfs>
  <cellXfs count="552">
    <xf numFmtId="167" fontId="0" fillId="0" borderId="0" xfId="0"/>
    <xf numFmtId="167" fontId="3" fillId="0" borderId="0" xfId="0" applyFont="1"/>
    <xf numFmtId="14" fontId="0" fillId="0" borderId="0" xfId="0" applyNumberFormat="1" applyAlignment="1">
      <alignment horizontal="left"/>
    </xf>
    <xf numFmtId="167" fontId="0" fillId="0" borderId="0" xfId="0" applyAlignment="1">
      <alignment horizontal="left"/>
    </xf>
    <xf numFmtId="167" fontId="3" fillId="0" borderId="0" xfId="0" applyFont="1" applyAlignment="1">
      <alignment horizontal="left"/>
    </xf>
    <xf numFmtId="11" fontId="3" fillId="0" borderId="0" xfId="0" applyNumberFormat="1" applyFont="1" applyAlignment="1">
      <alignment horizontal="left"/>
    </xf>
    <xf numFmtId="166" fontId="0" fillId="0" borderId="0" xfId="0" applyNumberFormat="1" applyAlignment="1">
      <alignment horizontal="left"/>
    </xf>
    <xf numFmtId="167" fontId="10" fillId="0" borderId="0" xfId="0" applyFont="1" applyAlignment="1">
      <alignment horizontal="left"/>
    </xf>
    <xf numFmtId="167" fontId="13" fillId="0" borderId="0" xfId="0" applyFont="1" applyAlignment="1">
      <alignment horizontal="left"/>
    </xf>
    <xf numFmtId="14" fontId="3" fillId="0" borderId="0" xfId="0" applyNumberFormat="1" applyFont="1" applyAlignment="1">
      <alignment horizontal="left"/>
    </xf>
    <xf numFmtId="167" fontId="7" fillId="0" borderId="0" xfId="0" applyFont="1" applyAlignment="1">
      <alignment horizontal="left"/>
    </xf>
    <xf numFmtId="167" fontId="20" fillId="0" borderId="0" xfId="0" applyFont="1" applyAlignment="1">
      <alignment horizontal="left"/>
    </xf>
    <xf numFmtId="167" fontId="19" fillId="0" borderId="0" xfId="0" applyFont="1" applyAlignment="1">
      <alignment horizontal="left"/>
    </xf>
    <xf numFmtId="1" fontId="3" fillId="0" borderId="0" xfId="0" applyNumberFormat="1" applyFont="1" applyAlignment="1">
      <alignment horizontal="left"/>
    </xf>
    <xf numFmtId="166" fontId="3" fillId="0" borderId="0" xfId="0" applyNumberFormat="1" applyFont="1" applyAlignment="1">
      <alignment horizontal="left"/>
    </xf>
    <xf numFmtId="167" fontId="11" fillId="0" borderId="0" xfId="0" applyFont="1" applyAlignment="1">
      <alignment horizontal="left"/>
    </xf>
    <xf numFmtId="2" fontId="0" fillId="0" borderId="0" xfId="0" applyNumberFormat="1" applyAlignment="1">
      <alignment horizontal="left"/>
    </xf>
    <xf numFmtId="166" fontId="22" fillId="0" borderId="0" xfId="0" applyNumberFormat="1" applyFont="1" applyAlignment="1">
      <alignment horizontal="left"/>
    </xf>
    <xf numFmtId="167" fontId="28" fillId="4" borderId="0" xfId="0" applyFont="1" applyFill="1" applyAlignment="1">
      <alignment horizontal="left"/>
    </xf>
    <xf numFmtId="167" fontId="25" fillId="4" borderId="0" xfId="0" applyFont="1" applyFill="1" applyAlignment="1">
      <alignment horizontal="left"/>
    </xf>
    <xf numFmtId="167" fontId="3" fillId="5" borderId="0" xfId="0" applyFont="1" applyFill="1" applyAlignment="1">
      <alignment horizontal="left"/>
    </xf>
    <xf numFmtId="167" fontId="0" fillId="5" borderId="0" xfId="0" applyFill="1" applyAlignment="1">
      <alignment horizontal="left"/>
    </xf>
    <xf numFmtId="167" fontId="4" fillId="0" borderId="0" xfId="0" applyFont="1"/>
    <xf numFmtId="166" fontId="0" fillId="0" borderId="0" xfId="0" applyNumberFormat="1"/>
    <xf numFmtId="166" fontId="4" fillId="0" borderId="0" xfId="0" applyNumberFormat="1" applyFont="1" applyAlignment="1">
      <alignment horizontal="left"/>
    </xf>
    <xf numFmtId="14" fontId="10" fillId="0" borderId="0" xfId="0" applyNumberFormat="1" applyFont="1" applyAlignment="1">
      <alignment horizontal="left"/>
    </xf>
    <xf numFmtId="167" fontId="11" fillId="0" borderId="0" xfId="0" applyFont="1"/>
    <xf numFmtId="167" fontId="11" fillId="5" borderId="0" xfId="0" applyFont="1" applyFill="1" applyAlignment="1">
      <alignment horizontal="left"/>
    </xf>
    <xf numFmtId="167" fontId="24" fillId="0" borderId="0" xfId="0" applyFont="1" applyAlignment="1">
      <alignment horizontal="left"/>
    </xf>
    <xf numFmtId="167" fontId="31" fillId="0" borderId="0" xfId="0" applyFont="1" applyAlignment="1">
      <alignment horizontal="left"/>
    </xf>
    <xf numFmtId="167" fontId="31" fillId="0" borderId="0" xfId="0" applyFont="1"/>
    <xf numFmtId="167" fontId="31" fillId="5" borderId="0" xfId="0" applyFont="1" applyFill="1" applyAlignment="1">
      <alignment horizontal="left"/>
    </xf>
    <xf numFmtId="167" fontId="32" fillId="0" borderId="0" xfId="0" applyFont="1" applyAlignment="1">
      <alignment horizontal="left"/>
    </xf>
    <xf numFmtId="167" fontId="0" fillId="7" borderId="0" xfId="0" applyFill="1" applyAlignment="1">
      <alignment horizontal="left"/>
    </xf>
    <xf numFmtId="167" fontId="3" fillId="7" borderId="0" xfId="0" applyFont="1" applyFill="1" applyAlignment="1">
      <alignment horizontal="left"/>
    </xf>
    <xf numFmtId="167" fontId="11" fillId="7" borderId="0" xfId="0" applyFont="1" applyFill="1" applyAlignment="1">
      <alignment horizontal="left"/>
    </xf>
    <xf numFmtId="168" fontId="3" fillId="0" borderId="0" xfId="0" applyNumberFormat="1" applyFont="1" applyAlignment="1">
      <alignment horizontal="left"/>
    </xf>
    <xf numFmtId="168" fontId="11" fillId="0" borderId="0" xfId="0" applyNumberFormat="1" applyFont="1" applyAlignment="1">
      <alignment horizontal="left"/>
    </xf>
    <xf numFmtId="167" fontId="4" fillId="0" borderId="0" xfId="0" applyFont="1" applyAlignment="1">
      <alignment horizontal="left"/>
    </xf>
    <xf numFmtId="167" fontId="1" fillId="0" borderId="0" xfId="0" applyFont="1" applyAlignment="1">
      <alignment horizontal="left"/>
    </xf>
    <xf numFmtId="167" fontId="12" fillId="0" borderId="0" xfId="0" applyFont="1" applyAlignment="1">
      <alignment horizontal="left"/>
    </xf>
    <xf numFmtId="167" fontId="1" fillId="7" borderId="0" xfId="0" applyFont="1" applyFill="1" applyAlignment="1">
      <alignment horizontal="left"/>
    </xf>
    <xf numFmtId="168" fontId="1" fillId="0" borderId="0" xfId="0" applyNumberFormat="1" applyFont="1" applyAlignment="1">
      <alignment horizontal="left"/>
    </xf>
    <xf numFmtId="167" fontId="10" fillId="7" borderId="0" xfId="0" applyFont="1" applyFill="1" applyAlignment="1">
      <alignment horizontal="left"/>
    </xf>
    <xf numFmtId="168" fontId="10" fillId="0" borderId="0" xfId="0" applyNumberFormat="1" applyFont="1" applyAlignment="1">
      <alignment horizontal="left"/>
    </xf>
    <xf numFmtId="168" fontId="14" fillId="0" borderId="0" xfId="0" applyNumberFormat="1" applyFont="1" applyAlignment="1">
      <alignment horizontal="left"/>
    </xf>
    <xf numFmtId="167" fontId="22" fillId="0" borderId="0" xfId="0" applyFont="1" applyAlignment="1">
      <alignment horizontal="left"/>
    </xf>
    <xf numFmtId="167" fontId="22" fillId="7" borderId="0" xfId="0" applyFont="1" applyFill="1" applyAlignment="1">
      <alignment horizontal="left"/>
    </xf>
    <xf numFmtId="168" fontId="22" fillId="0" borderId="0" xfId="0" applyNumberFormat="1" applyFont="1" applyAlignment="1">
      <alignment horizontal="left"/>
    </xf>
    <xf numFmtId="167" fontId="4" fillId="7" borderId="0" xfId="0" applyFont="1" applyFill="1" applyAlignment="1">
      <alignment horizontal="left"/>
    </xf>
    <xf numFmtId="167" fontId="0" fillId="7" borderId="0" xfId="0" applyFill="1"/>
    <xf numFmtId="9" fontId="22" fillId="0" borderId="0" xfId="0" applyNumberFormat="1" applyFont="1" applyAlignment="1">
      <alignment horizontal="left"/>
    </xf>
    <xf numFmtId="9" fontId="1" fillId="0" borderId="0" xfId="0" applyNumberFormat="1" applyFont="1" applyAlignment="1">
      <alignment horizontal="left"/>
    </xf>
    <xf numFmtId="9" fontId="12" fillId="0" borderId="0" xfId="0" applyNumberFormat="1" applyFont="1" applyAlignment="1">
      <alignment horizontal="left"/>
    </xf>
    <xf numFmtId="167" fontId="35" fillId="0" borderId="0" xfId="0" applyFont="1" applyAlignment="1">
      <alignment horizontal="left"/>
    </xf>
    <xf numFmtId="167" fontId="36" fillId="0" borderId="0" xfId="0" applyFont="1" applyAlignment="1">
      <alignment horizontal="left"/>
    </xf>
    <xf numFmtId="167" fontId="19" fillId="7" borderId="0" xfId="0" applyFont="1" applyFill="1" applyAlignment="1">
      <alignment horizontal="left"/>
    </xf>
    <xf numFmtId="168" fontId="19" fillId="0" borderId="0" xfId="0" applyNumberFormat="1" applyFont="1" applyAlignment="1">
      <alignment horizontal="left"/>
    </xf>
    <xf numFmtId="9" fontId="37" fillId="0" borderId="0" xfId="0" applyNumberFormat="1" applyFont="1" applyAlignment="1">
      <alignment horizontal="left"/>
    </xf>
    <xf numFmtId="9" fontId="0" fillId="0" borderId="0" xfId="0" applyNumberFormat="1" applyAlignment="1">
      <alignment horizontal="left"/>
    </xf>
    <xf numFmtId="9" fontId="3" fillId="0" borderId="0" xfId="0" applyNumberFormat="1" applyFont="1" applyAlignment="1">
      <alignment horizontal="left"/>
    </xf>
    <xf numFmtId="9" fontId="4" fillId="0" borderId="0" xfId="0" applyNumberFormat="1" applyFont="1" applyAlignment="1">
      <alignment horizontal="left"/>
    </xf>
    <xf numFmtId="9" fontId="7" fillId="0" borderId="0" xfId="0" applyNumberFormat="1" applyFont="1" applyAlignment="1">
      <alignment horizontal="left"/>
    </xf>
    <xf numFmtId="167" fontId="37" fillId="0" borderId="0" xfId="0" applyFont="1" applyAlignment="1">
      <alignment horizontal="left"/>
    </xf>
    <xf numFmtId="14" fontId="4" fillId="0" borderId="0" xfId="0" applyNumberFormat="1" applyFont="1" applyAlignment="1">
      <alignment horizontal="left"/>
    </xf>
    <xf numFmtId="9" fontId="23" fillId="0" borderId="0" xfId="0" applyNumberFormat="1" applyFont="1" applyAlignment="1">
      <alignment horizontal="left"/>
    </xf>
    <xf numFmtId="1" fontId="0" fillId="0" borderId="0" xfId="0" applyNumberFormat="1" applyAlignment="1">
      <alignment horizontal="left"/>
    </xf>
    <xf numFmtId="1" fontId="39" fillId="0" borderId="0" xfId="0" applyNumberFormat="1" applyFont="1" applyAlignment="1">
      <alignment horizontal="left"/>
    </xf>
    <xf numFmtId="167" fontId="39" fillId="0" borderId="0" xfId="0" applyFont="1" applyAlignment="1">
      <alignment horizontal="right"/>
    </xf>
    <xf numFmtId="167" fontId="11" fillId="0" borderId="0" xfId="0" applyFont="1" applyAlignment="1">
      <alignment horizontal="right"/>
    </xf>
    <xf numFmtId="14" fontId="19" fillId="0" borderId="0" xfId="0" applyNumberFormat="1" applyFont="1" applyAlignment="1">
      <alignment horizontal="left"/>
    </xf>
    <xf numFmtId="1" fontId="19" fillId="0" borderId="0" xfId="0" applyNumberFormat="1" applyFont="1" applyAlignment="1">
      <alignment horizontal="left"/>
    </xf>
    <xf numFmtId="2" fontId="3" fillId="0" borderId="0" xfId="0" applyNumberFormat="1" applyFont="1" applyAlignment="1">
      <alignment horizontal="left"/>
    </xf>
    <xf numFmtId="1" fontId="7" fillId="0" borderId="0" xfId="0" applyNumberFormat="1" applyFont="1" applyAlignment="1">
      <alignment horizontal="left"/>
    </xf>
    <xf numFmtId="167" fontId="40" fillId="0" borderId="0" xfId="0" applyFont="1" applyAlignment="1">
      <alignment horizontal="left"/>
    </xf>
    <xf numFmtId="167" fontId="11" fillId="7" borderId="0" xfId="0" applyFont="1" applyFill="1" applyAlignment="1">
      <alignment horizontal="right"/>
    </xf>
    <xf numFmtId="167" fontId="4" fillId="0" borderId="5" xfId="0" applyFont="1" applyBorder="1" applyAlignment="1">
      <alignment horizontal="left" vertical="top"/>
    </xf>
    <xf numFmtId="167" fontId="0" fillId="0" borderId="0" xfId="0" applyAlignment="1">
      <alignment vertical="top"/>
    </xf>
    <xf numFmtId="167" fontId="3" fillId="0" borderId="0" xfId="0" applyFont="1" applyAlignment="1">
      <alignment horizontal="left" vertical="top"/>
    </xf>
    <xf numFmtId="167" fontId="3" fillId="0" borderId="7" xfId="0" applyFont="1" applyBorder="1" applyAlignment="1">
      <alignment horizontal="left" vertical="top"/>
    </xf>
    <xf numFmtId="167" fontId="3" fillId="0" borderId="3" xfId="0" applyFont="1" applyBorder="1" applyAlignment="1">
      <alignment horizontal="left" vertical="top"/>
    </xf>
    <xf numFmtId="167" fontId="3" fillId="0" borderId="5" xfId="0" applyFont="1" applyBorder="1" applyAlignment="1">
      <alignment horizontal="left" vertical="top"/>
    </xf>
    <xf numFmtId="167" fontId="41" fillId="0" borderId="0" xfId="0" applyFont="1" applyAlignment="1">
      <alignment horizontal="right" vertical="top"/>
    </xf>
    <xf numFmtId="167" fontId="3" fillId="0" borderId="0" xfId="0" applyFont="1" applyAlignment="1">
      <alignment vertical="top"/>
    </xf>
    <xf numFmtId="167" fontId="36" fillId="0" borderId="10" xfId="0" applyFont="1" applyBorder="1" applyAlignment="1">
      <alignment horizontal="left"/>
    </xf>
    <xf numFmtId="167" fontId="0" fillId="0" borderId="10" xfId="0" applyBorder="1" applyAlignment="1">
      <alignment horizontal="left"/>
    </xf>
    <xf numFmtId="167" fontId="3" fillId="0" borderId="10" xfId="0" applyFont="1" applyBorder="1" applyAlignment="1">
      <alignment horizontal="left"/>
    </xf>
    <xf numFmtId="9" fontId="3" fillId="0" borderId="10" xfId="0" applyNumberFormat="1" applyFont="1" applyBorder="1" applyAlignment="1">
      <alignment horizontal="left"/>
    </xf>
    <xf numFmtId="167" fontId="37" fillId="0" borderId="10" xfId="0" applyFont="1" applyBorder="1" applyAlignment="1">
      <alignment horizontal="left"/>
    </xf>
    <xf numFmtId="9" fontId="20" fillId="0" borderId="10" xfId="0" applyNumberFormat="1" applyFont="1" applyBorder="1" applyAlignment="1">
      <alignment horizontal="left"/>
    </xf>
    <xf numFmtId="167" fontId="20" fillId="0" borderId="10" xfId="0" applyFont="1" applyBorder="1" applyAlignment="1">
      <alignment horizontal="left"/>
    </xf>
    <xf numFmtId="167" fontId="4" fillId="0" borderId="10" xfId="0" applyFont="1" applyBorder="1" applyAlignment="1">
      <alignment horizontal="left"/>
    </xf>
    <xf numFmtId="9" fontId="7" fillId="0" borderId="10" xfId="0" applyNumberFormat="1" applyFont="1" applyBorder="1" applyAlignment="1">
      <alignment horizontal="left"/>
    </xf>
    <xf numFmtId="167" fontId="19" fillId="0" borderId="10" xfId="0" applyFont="1" applyBorder="1" applyAlignment="1">
      <alignment horizontal="left"/>
    </xf>
    <xf numFmtId="11" fontId="3" fillId="0" borderId="10" xfId="0" applyNumberFormat="1" applyFont="1" applyBorder="1" applyAlignment="1">
      <alignment horizontal="left"/>
    </xf>
    <xf numFmtId="167" fontId="11" fillId="0" borderId="0" xfId="0" applyFont="1" applyAlignment="1">
      <alignment vertical="top"/>
    </xf>
    <xf numFmtId="167" fontId="11" fillId="0" borderId="10" xfId="0" applyFont="1" applyBorder="1" applyAlignment="1">
      <alignment horizontal="left"/>
    </xf>
    <xf numFmtId="167" fontId="3" fillId="0" borderId="11" xfId="0" applyFont="1" applyBorder="1" applyAlignment="1">
      <alignment horizontal="left"/>
    </xf>
    <xf numFmtId="167" fontId="3" fillId="7" borderId="0" xfId="0" applyFont="1" applyFill="1"/>
    <xf numFmtId="167" fontId="3" fillId="0" borderId="11" xfId="0" quotePrefix="1" applyFont="1" applyBorder="1" applyAlignment="1">
      <alignment horizontal="left"/>
    </xf>
    <xf numFmtId="167" fontId="3" fillId="0" borderId="10" xfId="0" quotePrefix="1" applyFont="1" applyBorder="1" applyAlignment="1">
      <alignment horizontal="left"/>
    </xf>
    <xf numFmtId="167" fontId="11" fillId="0" borderId="10" xfId="0" quotePrefix="1" applyFont="1" applyBorder="1" applyAlignment="1">
      <alignment horizontal="left"/>
    </xf>
    <xf numFmtId="167" fontId="4" fillId="0" borderId="12" xfId="0" applyFont="1" applyBorder="1" applyAlignment="1">
      <alignment horizontal="left"/>
    </xf>
    <xf numFmtId="167" fontId="4" fillId="3" borderId="13" xfId="0" applyFont="1" applyFill="1" applyBorder="1" applyAlignment="1">
      <alignment horizontal="center" vertical="center"/>
    </xf>
    <xf numFmtId="167" fontId="4" fillId="3" borderId="14" xfId="0" applyFont="1" applyFill="1" applyBorder="1" applyAlignment="1">
      <alignment horizontal="center" vertical="top"/>
    </xf>
    <xf numFmtId="167" fontId="26" fillId="0" borderId="10" xfId="1" applyFont="1" applyBorder="1" applyAlignment="1" applyProtection="1">
      <alignment horizontal="left"/>
    </xf>
    <xf numFmtId="167" fontId="24" fillId="0" borderId="10" xfId="0" applyFont="1" applyBorder="1" applyAlignment="1">
      <alignment horizontal="left"/>
    </xf>
    <xf numFmtId="167" fontId="42" fillId="0" borderId="10" xfId="1" applyFont="1" applyBorder="1" applyAlignment="1" applyProtection="1">
      <alignment horizontal="left"/>
    </xf>
    <xf numFmtId="1" fontId="11" fillId="0" borderId="0" xfId="0" applyNumberFormat="1" applyFont="1" applyAlignment="1">
      <alignment horizontal="left"/>
    </xf>
    <xf numFmtId="166" fontId="11" fillId="0" borderId="0" xfId="0" applyNumberFormat="1" applyFont="1" applyAlignment="1">
      <alignment horizontal="left"/>
    </xf>
    <xf numFmtId="166" fontId="31" fillId="0" borderId="0" xfId="0" applyNumberFormat="1" applyFont="1" applyAlignment="1">
      <alignment horizontal="left"/>
    </xf>
    <xf numFmtId="166" fontId="31" fillId="0" borderId="0" xfId="0" applyNumberFormat="1" applyFont="1"/>
    <xf numFmtId="166" fontId="11" fillId="0" borderId="0" xfId="0" applyNumberFormat="1" applyFont="1"/>
    <xf numFmtId="1" fontId="31" fillId="0" borderId="0" xfId="0" applyNumberFormat="1" applyFont="1" applyAlignment="1">
      <alignment horizontal="left"/>
    </xf>
    <xf numFmtId="1" fontId="22" fillId="0" borderId="0" xfId="0" applyNumberFormat="1" applyFont="1" applyAlignment="1">
      <alignment horizontal="left"/>
    </xf>
    <xf numFmtId="10" fontId="0" fillId="0" borderId="0" xfId="3" applyNumberFormat="1" applyFont="1" applyAlignment="1">
      <alignment horizontal="left"/>
    </xf>
    <xf numFmtId="0" fontId="7" fillId="0" borderId="0" xfId="0" applyNumberFormat="1" applyFont="1" applyAlignment="1">
      <alignment horizontal="left"/>
    </xf>
    <xf numFmtId="0" fontId="0" fillId="0" borderId="0" xfId="0" applyNumberFormat="1" applyAlignment="1">
      <alignment horizontal="left"/>
    </xf>
    <xf numFmtId="0" fontId="4" fillId="0" borderId="0" xfId="0" applyNumberFormat="1" applyFont="1" applyAlignment="1">
      <alignment horizontal="left"/>
    </xf>
    <xf numFmtId="0" fontId="3" fillId="0" borderId="0" xfId="0" applyNumberFormat="1" applyFont="1" applyAlignment="1">
      <alignment horizontal="left"/>
    </xf>
    <xf numFmtId="0" fontId="19" fillId="0" borderId="0" xfId="0" applyNumberFormat="1" applyFont="1" applyAlignment="1">
      <alignment horizontal="left"/>
    </xf>
    <xf numFmtId="0" fontId="18" fillId="0" borderId="0" xfId="0" applyNumberFormat="1" applyFont="1" applyAlignment="1">
      <alignment horizontal="left"/>
    </xf>
    <xf numFmtId="1" fontId="45" fillId="0" borderId="0" xfId="0" applyNumberFormat="1" applyFont="1" applyAlignment="1">
      <alignment horizontal="left"/>
    </xf>
    <xf numFmtId="167" fontId="47" fillId="0" borderId="0" xfId="0" applyFont="1" applyAlignment="1">
      <alignment horizontal="left"/>
    </xf>
    <xf numFmtId="10" fontId="19" fillId="0" borderId="0" xfId="3" applyNumberFormat="1" applyFont="1" applyAlignment="1">
      <alignment horizontal="left"/>
    </xf>
    <xf numFmtId="1" fontId="40" fillId="0" borderId="0" xfId="0" applyNumberFormat="1" applyFont="1" applyAlignment="1">
      <alignment horizontal="left"/>
    </xf>
    <xf numFmtId="167" fontId="48" fillId="0" borderId="0" xfId="0" applyFont="1" applyAlignment="1">
      <alignment horizontal="left"/>
    </xf>
    <xf numFmtId="167" fontId="49" fillId="0" borderId="0" xfId="0" applyFont="1" applyAlignment="1">
      <alignment horizontal="left"/>
    </xf>
    <xf numFmtId="167" fontId="50" fillId="0" borderId="0" xfId="0" applyFont="1" applyAlignment="1">
      <alignment horizontal="left"/>
    </xf>
    <xf numFmtId="0" fontId="47" fillId="0" borderId="0" xfId="0" applyNumberFormat="1" applyFont="1" applyAlignment="1">
      <alignment horizontal="center"/>
    </xf>
    <xf numFmtId="1" fontId="22" fillId="0" borderId="0" xfId="0" applyNumberFormat="1" applyFont="1" applyAlignment="1">
      <alignment horizontal="left" indent="2"/>
    </xf>
    <xf numFmtId="0" fontId="0" fillId="7" borderId="0" xfId="0" applyNumberFormat="1" applyFill="1" applyAlignment="1">
      <alignment horizontal="left"/>
    </xf>
    <xf numFmtId="166" fontId="45" fillId="0" borderId="0" xfId="0" applyNumberFormat="1" applyFont="1" applyAlignment="1">
      <alignment horizontal="left"/>
    </xf>
    <xf numFmtId="167" fontId="10" fillId="0" borderId="0" xfId="0" applyFont="1" applyAlignment="1">
      <alignment horizontal="right"/>
    </xf>
    <xf numFmtId="0" fontId="0" fillId="0" borderId="0" xfId="0" applyNumberFormat="1"/>
    <xf numFmtId="0" fontId="28" fillId="4" borderId="0" xfId="0" applyNumberFormat="1" applyFont="1" applyFill="1" applyAlignment="1">
      <alignment horizontal="left"/>
    </xf>
    <xf numFmtId="0" fontId="25" fillId="4" borderId="0" xfId="0" applyNumberFormat="1" applyFont="1" applyFill="1" applyAlignment="1">
      <alignment horizontal="left"/>
    </xf>
    <xf numFmtId="0" fontId="10" fillId="0" borderId="0" xfId="0" applyNumberFormat="1" applyFont="1" applyAlignment="1">
      <alignment horizontal="left"/>
    </xf>
    <xf numFmtId="0" fontId="25" fillId="4" borderId="0" xfId="0" applyNumberFormat="1" applyFont="1" applyFill="1" applyAlignment="1">
      <alignment horizontal="center"/>
    </xf>
    <xf numFmtId="0" fontId="0" fillId="0" borderId="0" xfId="0" applyNumberFormat="1" applyAlignment="1">
      <alignment horizontal="center"/>
    </xf>
    <xf numFmtId="0" fontId="4" fillId="0" borderId="0" xfId="0" applyNumberFormat="1" applyFont="1" applyAlignment="1">
      <alignment horizontal="center"/>
    </xf>
    <xf numFmtId="0" fontId="3" fillId="0" borderId="0" xfId="0" applyNumberFormat="1" applyFont="1" applyAlignment="1">
      <alignment horizontal="center"/>
    </xf>
    <xf numFmtId="0" fontId="11" fillId="0" borderId="0" xfId="0" applyNumberFormat="1" applyFont="1" applyAlignment="1">
      <alignment horizontal="center"/>
    </xf>
    <xf numFmtId="0" fontId="12" fillId="0" borderId="0" xfId="0" applyNumberFormat="1" applyFont="1" applyAlignment="1">
      <alignment horizontal="center"/>
    </xf>
    <xf numFmtId="167" fontId="3" fillId="0" borderId="16" xfId="0" applyFont="1" applyBorder="1" applyAlignment="1">
      <alignment horizontal="left"/>
    </xf>
    <xf numFmtId="167" fontId="3" fillId="0" borderId="2" xfId="0" applyFont="1" applyBorder="1" applyAlignment="1">
      <alignment horizontal="left"/>
    </xf>
    <xf numFmtId="167" fontId="3" fillId="0" borderId="17" xfId="0" applyFont="1" applyBorder="1" applyAlignment="1">
      <alignment horizontal="left"/>
    </xf>
    <xf numFmtId="0" fontId="3" fillId="0" borderId="0" xfId="0" applyNumberFormat="1" applyFont="1" applyAlignment="1">
      <alignment horizontal="right"/>
    </xf>
    <xf numFmtId="0" fontId="22" fillId="0" borderId="0" xfId="0" applyNumberFormat="1" applyFont="1" applyAlignment="1">
      <alignment horizontal="left"/>
    </xf>
    <xf numFmtId="0" fontId="4" fillId="11" borderId="0" xfId="0" applyNumberFormat="1" applyFont="1" applyFill="1" applyAlignment="1">
      <alignment horizontal="left"/>
    </xf>
    <xf numFmtId="0" fontId="22" fillId="7" borderId="0" xfId="0" applyNumberFormat="1" applyFont="1" applyFill="1" applyAlignment="1">
      <alignment horizontal="left"/>
    </xf>
    <xf numFmtId="166" fontId="22" fillId="7" borderId="0" xfId="0" applyNumberFormat="1" applyFont="1" applyFill="1" applyAlignment="1">
      <alignment horizontal="left"/>
    </xf>
    <xf numFmtId="0" fontId="0" fillId="7" borderId="0" xfId="0" applyNumberFormat="1" applyFill="1" applyAlignment="1">
      <alignment horizontal="center"/>
    </xf>
    <xf numFmtId="0" fontId="51" fillId="0" borderId="0" xfId="0" applyNumberFormat="1" applyFont="1" applyAlignment="1">
      <alignment horizontal="left"/>
    </xf>
    <xf numFmtId="0" fontId="22" fillId="4" borderId="0" xfId="0" applyNumberFormat="1" applyFont="1" applyFill="1" applyAlignment="1">
      <alignment horizontal="left"/>
    </xf>
    <xf numFmtId="0" fontId="34" fillId="8" borderId="0" xfId="0" applyNumberFormat="1" applyFont="1" applyFill="1" applyAlignment="1">
      <alignment horizontal="left"/>
    </xf>
    <xf numFmtId="0" fontId="21" fillId="8" borderId="0" xfId="0" applyNumberFormat="1" applyFont="1" applyFill="1" applyAlignment="1">
      <alignment horizontal="left"/>
    </xf>
    <xf numFmtId="0" fontId="34" fillId="8" borderId="0" xfId="0" applyNumberFormat="1" applyFont="1" applyFill="1"/>
    <xf numFmtId="0" fontId="21" fillId="8" borderId="0" xfId="0" applyNumberFormat="1" applyFont="1" applyFill="1"/>
    <xf numFmtId="0" fontId="3" fillId="0" borderId="0" xfId="0" applyNumberFormat="1" applyFont="1"/>
    <xf numFmtId="9" fontId="4" fillId="9" borderId="0" xfId="0" applyNumberFormat="1" applyFont="1" applyFill="1" applyAlignment="1">
      <alignment horizontal="left"/>
    </xf>
    <xf numFmtId="9" fontId="4" fillId="10" borderId="0" xfId="0" applyNumberFormat="1" applyFont="1" applyFill="1" applyAlignment="1">
      <alignment horizontal="left"/>
    </xf>
    <xf numFmtId="9" fontId="3" fillId="9" borderId="0" xfId="0" applyNumberFormat="1" applyFont="1" applyFill="1" applyAlignment="1">
      <alignment horizontal="left"/>
    </xf>
    <xf numFmtId="9" fontId="0" fillId="0" borderId="0" xfId="0" applyNumberFormat="1"/>
    <xf numFmtId="0" fontId="4" fillId="0" borderId="0" xfId="0" applyNumberFormat="1" applyFont="1"/>
    <xf numFmtId="9" fontId="0" fillId="0" borderId="0" xfId="3" applyFont="1" applyAlignment="1">
      <alignment horizontal="left"/>
    </xf>
    <xf numFmtId="9" fontId="3" fillId="0" borderId="0" xfId="0" applyNumberFormat="1" applyFont="1"/>
    <xf numFmtId="10" fontId="0" fillId="0" borderId="0" xfId="0" applyNumberFormat="1"/>
    <xf numFmtId="168" fontId="0" fillId="0" borderId="0" xfId="0" applyNumberFormat="1"/>
    <xf numFmtId="10" fontId="0" fillId="0" borderId="0" xfId="0" applyNumberFormat="1" applyAlignment="1">
      <alignment horizontal="left"/>
    </xf>
    <xf numFmtId="14" fontId="0" fillId="7" borderId="0" xfId="0" applyNumberFormat="1" applyFill="1" applyAlignment="1">
      <alignment horizontal="left"/>
    </xf>
    <xf numFmtId="9" fontId="0" fillId="7" borderId="0" xfId="0" applyNumberFormat="1" applyFill="1" applyAlignment="1">
      <alignment horizontal="left"/>
    </xf>
    <xf numFmtId="0" fontId="48" fillId="0" borderId="0" xfId="0" applyNumberFormat="1" applyFont="1" applyAlignment="1">
      <alignment horizontal="left"/>
    </xf>
    <xf numFmtId="0" fontId="48" fillId="0" borderId="0" xfId="0" applyNumberFormat="1" applyFont="1" applyAlignment="1">
      <alignment horizontal="center"/>
    </xf>
    <xf numFmtId="166" fontId="50" fillId="7" borderId="0" xfId="0" applyNumberFormat="1" applyFont="1" applyFill="1" applyAlignment="1">
      <alignment horizontal="left"/>
    </xf>
    <xf numFmtId="9" fontId="48" fillId="0" borderId="0" xfId="0" applyNumberFormat="1" applyFont="1" applyAlignment="1">
      <alignment horizontal="left"/>
    </xf>
    <xf numFmtId="166" fontId="48" fillId="0" borderId="0" xfId="0" applyNumberFormat="1" applyFont="1" applyAlignment="1">
      <alignment horizontal="left"/>
    </xf>
    <xf numFmtId="166" fontId="50" fillId="0" borderId="0" xfId="0" applyNumberFormat="1" applyFont="1" applyAlignment="1">
      <alignment horizontal="left"/>
    </xf>
    <xf numFmtId="1" fontId="48" fillId="0" borderId="0" xfId="0" applyNumberFormat="1" applyFont="1" applyAlignment="1">
      <alignment horizontal="left"/>
    </xf>
    <xf numFmtId="0" fontId="48" fillId="7" borderId="0" xfId="0" applyNumberFormat="1" applyFont="1" applyFill="1" applyAlignment="1">
      <alignment horizontal="left"/>
    </xf>
    <xf numFmtId="9" fontId="48" fillId="7" borderId="0" xfId="0" applyNumberFormat="1" applyFont="1" applyFill="1" applyAlignment="1">
      <alignment horizontal="left"/>
    </xf>
    <xf numFmtId="0" fontId="3" fillId="7" borderId="0" xfId="0" applyNumberFormat="1" applyFont="1" applyFill="1" applyAlignment="1">
      <alignment horizontal="left"/>
    </xf>
    <xf numFmtId="0" fontId="4" fillId="7" borderId="0" xfId="0" applyNumberFormat="1" applyFont="1" applyFill="1" applyAlignment="1">
      <alignment horizontal="left"/>
    </xf>
    <xf numFmtId="2" fontId="3" fillId="0" borderId="0" xfId="3" applyNumberFormat="1" applyAlignment="1">
      <alignment horizontal="left" vertical="top"/>
    </xf>
    <xf numFmtId="9" fontId="3" fillId="7" borderId="0" xfId="0" applyNumberFormat="1" applyFont="1" applyFill="1" applyAlignment="1">
      <alignment horizontal="left"/>
    </xf>
    <xf numFmtId="0" fontId="11" fillId="0" borderId="0" xfId="0" applyNumberFormat="1" applyFont="1" applyAlignment="1">
      <alignment horizontal="left" indent="1"/>
    </xf>
    <xf numFmtId="1" fontId="11" fillId="0" borderId="0" xfId="0" applyNumberFormat="1" applyFont="1" applyAlignment="1">
      <alignment horizontal="left" indent="1"/>
    </xf>
    <xf numFmtId="166" fontId="11" fillId="7" borderId="0" xfId="0" applyNumberFormat="1" applyFont="1" applyFill="1" applyAlignment="1">
      <alignment horizontal="left" indent="1"/>
    </xf>
    <xf numFmtId="9" fontId="11" fillId="0" borderId="0" xfId="0" applyNumberFormat="1" applyFont="1" applyAlignment="1">
      <alignment horizontal="left" indent="1"/>
    </xf>
    <xf numFmtId="166" fontId="11" fillId="0" borderId="0" xfId="0" applyNumberFormat="1" applyFont="1" applyAlignment="1">
      <alignment horizontal="left" indent="1"/>
    </xf>
    <xf numFmtId="0" fontId="11" fillId="7" borderId="0" xfId="0" applyNumberFormat="1" applyFont="1" applyFill="1" applyAlignment="1">
      <alignment horizontal="left" indent="1"/>
    </xf>
    <xf numFmtId="14" fontId="11" fillId="0" borderId="0" xfId="0" applyNumberFormat="1" applyFont="1" applyAlignment="1">
      <alignment horizontal="left" indent="1"/>
    </xf>
    <xf numFmtId="9" fontId="33" fillId="0" borderId="0" xfId="0" applyNumberFormat="1" applyFont="1" applyAlignment="1">
      <alignment horizontal="left" indent="1"/>
    </xf>
    <xf numFmtId="9" fontId="11" fillId="7" borderId="0" xfId="0" applyNumberFormat="1" applyFont="1" applyFill="1" applyAlignment="1">
      <alignment horizontal="left" indent="1"/>
    </xf>
    <xf numFmtId="9" fontId="0" fillId="0" borderId="1" xfId="0" applyNumberFormat="1" applyBorder="1" applyAlignment="1">
      <alignment horizontal="left"/>
    </xf>
    <xf numFmtId="0" fontId="11" fillId="0" borderId="0" xfId="0" applyNumberFormat="1" applyFont="1" applyAlignment="1">
      <alignment horizontal="left"/>
    </xf>
    <xf numFmtId="9" fontId="11" fillId="0" borderId="0" xfId="0" applyNumberFormat="1" applyFont="1" applyAlignment="1">
      <alignment horizontal="left"/>
    </xf>
    <xf numFmtId="166" fontId="3" fillId="10" borderId="0" xfId="0" applyNumberFormat="1" applyFont="1" applyFill="1" applyAlignment="1">
      <alignment horizontal="left"/>
    </xf>
    <xf numFmtId="167" fontId="13" fillId="7" borderId="0" xfId="0" applyFont="1" applyFill="1" applyAlignment="1">
      <alignment horizontal="left"/>
    </xf>
    <xf numFmtId="9" fontId="19" fillId="0" borderId="0" xfId="0" applyNumberFormat="1" applyFont="1" applyAlignment="1">
      <alignment horizontal="left"/>
    </xf>
    <xf numFmtId="9" fontId="19" fillId="0" borderId="0" xfId="0" applyNumberFormat="1" applyFont="1" applyAlignment="1">
      <alignment horizontal="left" indent="1"/>
    </xf>
    <xf numFmtId="9" fontId="19" fillId="7" borderId="0" xfId="0" applyNumberFormat="1" applyFont="1" applyFill="1" applyAlignment="1">
      <alignment horizontal="left"/>
    </xf>
    <xf numFmtId="2" fontId="19" fillId="0" borderId="0" xfId="0" applyNumberFormat="1" applyFont="1" applyAlignment="1">
      <alignment horizontal="left"/>
    </xf>
    <xf numFmtId="2" fontId="19" fillId="7" borderId="0" xfId="0" applyNumberFormat="1" applyFont="1" applyFill="1" applyAlignment="1">
      <alignment horizontal="left"/>
    </xf>
    <xf numFmtId="9" fontId="33" fillId="0" borderId="0" xfId="0" applyNumberFormat="1" applyFont="1" applyAlignment="1">
      <alignment horizontal="left"/>
    </xf>
    <xf numFmtId="9" fontId="4" fillId="12" borderId="0" xfId="0" applyNumberFormat="1" applyFont="1" applyFill="1" applyAlignment="1">
      <alignment horizontal="left"/>
    </xf>
    <xf numFmtId="0" fontId="4" fillId="3" borderId="0" xfId="0" applyNumberFormat="1" applyFont="1" applyFill="1" applyAlignment="1">
      <alignment horizontal="left"/>
    </xf>
    <xf numFmtId="9" fontId="4" fillId="3" borderId="0" xfId="0" applyNumberFormat="1" applyFont="1" applyFill="1" applyAlignment="1">
      <alignment horizontal="left"/>
    </xf>
    <xf numFmtId="166" fontId="0" fillId="12" borderId="0" xfId="0" applyNumberFormat="1" applyFill="1" applyAlignment="1">
      <alignment horizontal="left"/>
    </xf>
    <xf numFmtId="0" fontId="0" fillId="12" borderId="0" xfId="0" applyNumberFormat="1" applyFill="1" applyAlignment="1">
      <alignment horizontal="left"/>
    </xf>
    <xf numFmtId="166" fontId="4" fillId="12" borderId="0" xfId="0" applyNumberFormat="1" applyFont="1" applyFill="1" applyAlignment="1">
      <alignment horizontal="left"/>
    </xf>
    <xf numFmtId="9" fontId="0" fillId="12" borderId="0" xfId="0" applyNumberFormat="1" applyFill="1" applyAlignment="1">
      <alignment horizontal="left"/>
    </xf>
    <xf numFmtId="166" fontId="3" fillId="12" borderId="0" xfId="0" applyNumberFormat="1" applyFont="1" applyFill="1" applyAlignment="1">
      <alignment horizontal="left"/>
    </xf>
    <xf numFmtId="0" fontId="4" fillId="12" borderId="0" xfId="0" applyNumberFormat="1" applyFont="1" applyFill="1" applyAlignment="1">
      <alignment horizontal="left"/>
    </xf>
    <xf numFmtId="0" fontId="53" fillId="12" borderId="0" xfId="0" applyNumberFormat="1" applyFont="1" applyFill="1" applyAlignment="1">
      <alignment horizontal="left"/>
    </xf>
    <xf numFmtId="9" fontId="3" fillId="12" borderId="0" xfId="0" applyNumberFormat="1" applyFont="1" applyFill="1" applyAlignment="1">
      <alignment horizontal="left"/>
    </xf>
    <xf numFmtId="166" fontId="18" fillId="0" borderId="0" xfId="0" applyNumberFormat="1" applyFont="1" applyAlignment="1">
      <alignment horizontal="center"/>
    </xf>
    <xf numFmtId="167" fontId="4" fillId="3" borderId="0" xfId="0" applyFont="1" applyFill="1" applyAlignment="1">
      <alignment horizontal="left"/>
    </xf>
    <xf numFmtId="167" fontId="3" fillId="3" borderId="0" xfId="0" applyFont="1" applyFill="1" applyAlignment="1">
      <alignment horizontal="left"/>
    </xf>
    <xf numFmtId="2" fontId="11" fillId="0" borderId="0" xfId="0" applyNumberFormat="1" applyFont="1" applyAlignment="1">
      <alignment horizontal="left"/>
    </xf>
    <xf numFmtId="2" fontId="11" fillId="0" borderId="0" xfId="0" applyNumberFormat="1" applyFont="1" applyAlignment="1">
      <alignment horizontal="left" indent="1"/>
    </xf>
    <xf numFmtId="168" fontId="33" fillId="12" borderId="0" xfId="0" applyNumberFormat="1" applyFont="1" applyFill="1" applyAlignment="1">
      <alignment horizontal="left"/>
    </xf>
    <xf numFmtId="167" fontId="3" fillId="12" borderId="11" xfId="0" applyFont="1" applyFill="1" applyBorder="1" applyAlignment="1">
      <alignment horizontal="left"/>
    </xf>
    <xf numFmtId="167" fontId="0" fillId="12" borderId="11" xfId="0" applyFill="1" applyBorder="1" applyAlignment="1">
      <alignment horizontal="left"/>
    </xf>
    <xf numFmtId="167" fontId="11" fillId="12" borderId="10" xfId="0" applyFont="1" applyFill="1" applyBorder="1" applyAlignment="1">
      <alignment horizontal="left"/>
    </xf>
    <xf numFmtId="167" fontId="11" fillId="12" borderId="10" xfId="0" quotePrefix="1" applyFont="1" applyFill="1" applyBorder="1" applyAlignment="1">
      <alignment horizontal="left"/>
    </xf>
    <xf numFmtId="167" fontId="4" fillId="12" borderId="15" xfId="0" applyFont="1" applyFill="1" applyBorder="1" applyAlignment="1">
      <alignment horizontal="left"/>
    </xf>
    <xf numFmtId="167" fontId="4" fillId="12" borderId="12" xfId="0" applyFont="1" applyFill="1" applyBorder="1" applyAlignment="1">
      <alignment horizontal="left"/>
    </xf>
    <xf numFmtId="167" fontId="0" fillId="0" borderId="6" xfId="0" applyBorder="1" applyAlignment="1">
      <alignment horizontal="left" vertical="top"/>
    </xf>
    <xf numFmtId="167" fontId="3" fillId="0" borderId="6" xfId="0" applyFont="1" applyBorder="1" applyAlignment="1">
      <alignment horizontal="left" vertical="top"/>
    </xf>
    <xf numFmtId="167" fontId="0" fillId="0" borderId="0" xfId="0" applyAlignment="1">
      <alignment horizontal="left" vertical="top"/>
    </xf>
    <xf numFmtId="167" fontId="3" fillId="0" borderId="8" xfId="0" applyFont="1" applyBorder="1" applyAlignment="1">
      <alignment horizontal="left" vertical="top"/>
    </xf>
    <xf numFmtId="167" fontId="0" fillId="0" borderId="8" xfId="0" applyBorder="1" applyAlignment="1">
      <alignment horizontal="left" vertical="top"/>
    </xf>
    <xf numFmtId="167" fontId="0" fillId="0" borderId="9" xfId="0" applyBorder="1" applyAlignment="1">
      <alignment horizontal="left" vertical="top"/>
    </xf>
    <xf numFmtId="167" fontId="3" fillId="0" borderId="9" xfId="0" applyFont="1" applyBorder="1" applyAlignment="1">
      <alignment horizontal="left" vertical="top"/>
    </xf>
    <xf numFmtId="167" fontId="3" fillId="12" borderId="19" xfId="0" applyFont="1" applyFill="1" applyBorder="1" applyAlignment="1">
      <alignment horizontal="left"/>
    </xf>
    <xf numFmtId="167" fontId="0" fillId="12" borderId="19" xfId="0" applyFill="1" applyBorder="1" applyAlignment="1">
      <alignment horizontal="left"/>
    </xf>
    <xf numFmtId="167" fontId="4" fillId="11" borderId="20" xfId="0" applyFont="1" applyFill="1" applyBorder="1" applyAlignment="1">
      <alignment horizontal="left"/>
    </xf>
    <xf numFmtId="167" fontId="3" fillId="12" borderId="21" xfId="0" applyFont="1" applyFill="1" applyBorder="1" applyAlignment="1">
      <alignment horizontal="left"/>
    </xf>
    <xf numFmtId="167" fontId="3" fillId="12" borderId="0" xfId="0" applyFont="1" applyFill="1" applyAlignment="1">
      <alignment horizontal="left"/>
    </xf>
    <xf numFmtId="167" fontId="4" fillId="12" borderId="0" xfId="0" applyFont="1" applyFill="1" applyAlignment="1">
      <alignment horizontal="left"/>
    </xf>
    <xf numFmtId="167" fontId="22" fillId="12" borderId="0" xfId="0" applyFont="1" applyFill="1" applyAlignment="1">
      <alignment horizontal="left"/>
    </xf>
    <xf numFmtId="167" fontId="11" fillId="12" borderId="0" xfId="0" applyFont="1" applyFill="1" applyAlignment="1">
      <alignment horizontal="left"/>
    </xf>
    <xf numFmtId="9" fontId="1" fillId="12" borderId="0" xfId="0" applyNumberFormat="1" applyFont="1" applyFill="1" applyAlignment="1">
      <alignment horizontal="left"/>
    </xf>
    <xf numFmtId="9" fontId="12" fillId="12" borderId="0" xfId="0" applyNumberFormat="1" applyFont="1" applyFill="1" applyAlignment="1">
      <alignment horizontal="left"/>
    </xf>
    <xf numFmtId="9" fontId="22" fillId="12" borderId="0" xfId="0" applyNumberFormat="1" applyFont="1" applyFill="1" applyAlignment="1">
      <alignment horizontal="left"/>
    </xf>
    <xf numFmtId="9" fontId="14" fillId="12" borderId="0" xfId="0" applyNumberFormat="1" applyFont="1" applyFill="1" applyAlignment="1">
      <alignment horizontal="left"/>
    </xf>
    <xf numFmtId="167" fontId="0" fillId="12" borderId="0" xfId="0" applyFill="1" applyAlignment="1">
      <alignment horizontal="left"/>
    </xf>
    <xf numFmtId="168" fontId="1" fillId="12" borderId="0" xfId="0" applyNumberFormat="1" applyFont="1" applyFill="1" applyAlignment="1">
      <alignment horizontal="left"/>
    </xf>
    <xf numFmtId="168" fontId="11" fillId="12" borderId="0" xfId="0" applyNumberFormat="1" applyFont="1" applyFill="1" applyAlignment="1">
      <alignment horizontal="left"/>
    </xf>
    <xf numFmtId="168" fontId="3" fillId="12" borderId="0" xfId="0" applyNumberFormat="1" applyFont="1" applyFill="1" applyAlignment="1">
      <alignment horizontal="left"/>
    </xf>
    <xf numFmtId="0" fontId="0" fillId="7" borderId="0" xfId="0" applyNumberFormat="1" applyFill="1"/>
    <xf numFmtId="167" fontId="11" fillId="7" borderId="0" xfId="0" applyFont="1" applyFill="1"/>
    <xf numFmtId="167" fontId="10" fillId="7" borderId="0" xfId="0" applyFont="1" applyFill="1"/>
    <xf numFmtId="167" fontId="1" fillId="7" borderId="0" xfId="0" applyFont="1" applyFill="1"/>
    <xf numFmtId="167" fontId="22" fillId="7" borderId="0" xfId="0" applyFont="1" applyFill="1"/>
    <xf numFmtId="167" fontId="19" fillId="7" borderId="0" xfId="0" applyFont="1" applyFill="1"/>
    <xf numFmtId="167" fontId="4" fillId="3" borderId="0" xfId="0" applyFont="1" applyFill="1" applyAlignment="1">
      <alignment vertical="top"/>
    </xf>
    <xf numFmtId="167" fontId="0" fillId="3" borderId="0" xfId="0" applyFill="1"/>
    <xf numFmtId="167" fontId="4" fillId="3" borderId="0" xfId="0" applyFont="1" applyFill="1"/>
    <xf numFmtId="1" fontId="0" fillId="7" borderId="0" xfId="0" applyNumberFormat="1" applyFill="1" applyAlignment="1">
      <alignment horizontal="left"/>
    </xf>
    <xf numFmtId="9" fontId="0" fillId="12" borderId="0" xfId="3" applyFont="1" applyFill="1" applyAlignment="1">
      <alignment horizontal="left"/>
    </xf>
    <xf numFmtId="166" fontId="0" fillId="7" borderId="0" xfId="0" applyNumberFormat="1" applyFill="1" applyAlignment="1">
      <alignment horizontal="left"/>
    </xf>
    <xf numFmtId="14" fontId="3" fillId="7" borderId="0" xfId="0" applyNumberFormat="1" applyFont="1" applyFill="1" applyAlignment="1">
      <alignment horizontal="left"/>
    </xf>
    <xf numFmtId="9" fontId="4" fillId="0" borderId="0" xfId="3" applyFont="1" applyAlignment="1">
      <alignment horizontal="left"/>
    </xf>
    <xf numFmtId="167" fontId="3" fillId="0" borderId="0" xfId="0" applyFont="1" applyAlignment="1">
      <alignment horizontal="right"/>
    </xf>
    <xf numFmtId="9" fontId="0" fillId="7" borderId="0" xfId="3" applyFont="1" applyFill="1" applyAlignment="1">
      <alignment horizontal="left"/>
    </xf>
    <xf numFmtId="167" fontId="10" fillId="0" borderId="0" xfId="0" applyFont="1"/>
    <xf numFmtId="167" fontId="19" fillId="0" borderId="0" xfId="0" applyFont="1"/>
    <xf numFmtId="167" fontId="4" fillId="0" borderId="22" xfId="0" applyFont="1" applyBorder="1"/>
    <xf numFmtId="167" fontId="4" fillId="14" borderId="1" xfId="0" applyFont="1" applyFill="1" applyBorder="1" applyAlignment="1">
      <alignment horizontal="left"/>
    </xf>
    <xf numFmtId="9" fontId="0" fillId="0" borderId="24" xfId="0" applyNumberFormat="1" applyBorder="1" applyAlignment="1">
      <alignment horizontal="left"/>
    </xf>
    <xf numFmtId="9" fontId="0" fillId="0" borderId="24" xfId="3" applyFont="1" applyBorder="1" applyAlignment="1">
      <alignment horizontal="left"/>
    </xf>
    <xf numFmtId="167" fontId="1" fillId="0" borderId="22" xfId="0" applyFont="1" applyBorder="1"/>
    <xf numFmtId="167" fontId="1" fillId="0" borderId="18" xfId="0" applyFont="1" applyBorder="1"/>
    <xf numFmtId="9" fontId="0" fillId="0" borderId="25" xfId="0" applyNumberFormat="1" applyBorder="1" applyAlignment="1">
      <alignment horizontal="left"/>
    </xf>
    <xf numFmtId="9" fontId="0" fillId="0" borderId="26" xfId="0" applyNumberFormat="1" applyBorder="1" applyAlignment="1">
      <alignment horizontal="left"/>
    </xf>
    <xf numFmtId="9" fontId="0" fillId="0" borderId="26" xfId="3" applyFont="1" applyBorder="1" applyAlignment="1">
      <alignment horizontal="left"/>
    </xf>
    <xf numFmtId="9" fontId="0" fillId="0" borderId="27" xfId="3" applyFont="1" applyBorder="1" applyAlignment="1">
      <alignment horizontal="left"/>
    </xf>
    <xf numFmtId="9" fontId="0" fillId="0" borderId="28" xfId="0" applyNumberFormat="1" applyBorder="1" applyAlignment="1">
      <alignment horizontal="left"/>
    </xf>
    <xf numFmtId="9" fontId="0" fillId="0" borderId="29" xfId="3" applyFont="1" applyBorder="1" applyAlignment="1">
      <alignment horizontal="left"/>
    </xf>
    <xf numFmtId="9" fontId="0" fillId="0" borderId="31" xfId="3" applyFont="1" applyBorder="1" applyAlignment="1">
      <alignment horizontal="left"/>
    </xf>
    <xf numFmtId="9" fontId="0" fillId="0" borderId="32" xfId="3" applyFont="1" applyBorder="1" applyAlignment="1">
      <alignment horizontal="left"/>
    </xf>
    <xf numFmtId="1" fontId="3" fillId="12" borderId="0" xfId="0" applyNumberFormat="1" applyFont="1" applyFill="1" applyAlignment="1">
      <alignment horizontal="left"/>
    </xf>
    <xf numFmtId="167" fontId="11" fillId="12" borderId="0" xfId="0" applyFont="1" applyFill="1" applyAlignment="1">
      <alignment horizontal="right"/>
    </xf>
    <xf numFmtId="1" fontId="19" fillId="12" borderId="0" xfId="0" applyNumberFormat="1" applyFont="1" applyFill="1" applyAlignment="1">
      <alignment horizontal="left"/>
    </xf>
    <xf numFmtId="1" fontId="0" fillId="12" borderId="0" xfId="0" applyNumberFormat="1" applyFill="1" applyAlignment="1">
      <alignment horizontal="left"/>
    </xf>
    <xf numFmtId="1" fontId="45" fillId="12" borderId="0" xfId="0" applyNumberFormat="1" applyFont="1" applyFill="1" applyAlignment="1">
      <alignment horizontal="left"/>
    </xf>
    <xf numFmtId="9" fontId="7" fillId="12" borderId="0" xfId="0" applyNumberFormat="1" applyFont="1" applyFill="1" applyAlignment="1">
      <alignment horizontal="left"/>
    </xf>
    <xf numFmtId="0" fontId="21" fillId="4" borderId="0" xfId="0" applyNumberFormat="1" applyFont="1" applyFill="1" applyAlignment="1">
      <alignment horizontal="left"/>
    </xf>
    <xf numFmtId="0" fontId="4" fillId="14" borderId="0" xfId="0" applyNumberFormat="1" applyFont="1" applyFill="1" applyAlignment="1">
      <alignment horizontal="left"/>
    </xf>
    <xf numFmtId="0" fontId="3" fillId="14" borderId="0" xfId="0" applyNumberFormat="1" applyFont="1" applyFill="1" applyAlignment="1">
      <alignment horizontal="left"/>
    </xf>
    <xf numFmtId="167" fontId="19" fillId="0" borderId="0" xfId="0" applyFont="1" applyAlignment="1">
      <alignment horizontal="right"/>
    </xf>
    <xf numFmtId="167" fontId="10" fillId="12" borderId="0" xfId="0" applyFont="1" applyFill="1" applyAlignment="1">
      <alignment horizontal="right"/>
    </xf>
    <xf numFmtId="2" fontId="19" fillId="12" borderId="0" xfId="0" applyNumberFormat="1" applyFont="1" applyFill="1" applyAlignment="1">
      <alignment horizontal="left"/>
    </xf>
    <xf numFmtId="9" fontId="0" fillId="0" borderId="33" xfId="0" applyNumberFormat="1" applyBorder="1" applyAlignment="1">
      <alignment horizontal="left"/>
    </xf>
    <xf numFmtId="9" fontId="0" fillId="0" borderId="34" xfId="0" applyNumberFormat="1" applyBorder="1" applyAlignment="1">
      <alignment horizontal="left"/>
    </xf>
    <xf numFmtId="9" fontId="0" fillId="0" borderId="27" xfId="0" applyNumberFormat="1" applyBorder="1" applyAlignment="1">
      <alignment horizontal="left"/>
    </xf>
    <xf numFmtId="9" fontId="0" fillId="0" borderId="35" xfId="0" applyNumberFormat="1" applyBorder="1" applyAlignment="1">
      <alignment horizontal="left"/>
    </xf>
    <xf numFmtId="9" fontId="0" fillId="0" borderId="29" xfId="0" applyNumberFormat="1" applyBorder="1" applyAlignment="1">
      <alignment horizontal="left"/>
    </xf>
    <xf numFmtId="14" fontId="0" fillId="0" borderId="41" xfId="0" applyNumberFormat="1" applyBorder="1" applyAlignment="1">
      <alignment horizontal="left"/>
    </xf>
    <xf numFmtId="14" fontId="0" fillId="0" borderId="42" xfId="0" applyNumberFormat="1" applyBorder="1" applyAlignment="1">
      <alignment horizontal="left"/>
    </xf>
    <xf numFmtId="167" fontId="4" fillId="13" borderId="43" xfId="0" applyFont="1" applyFill="1" applyBorder="1" applyAlignment="1">
      <alignment horizontal="left"/>
    </xf>
    <xf numFmtId="14" fontId="0" fillId="0" borderId="22" xfId="0" applyNumberFormat="1" applyBorder="1" applyAlignment="1">
      <alignment horizontal="left"/>
    </xf>
    <xf numFmtId="14" fontId="0" fillId="0" borderId="24" xfId="0" applyNumberFormat="1" applyBorder="1" applyAlignment="1">
      <alignment horizontal="left"/>
    </xf>
    <xf numFmtId="0" fontId="0" fillId="0" borderId="33" xfId="0" applyNumberFormat="1" applyBorder="1" applyAlignment="1">
      <alignment horizontal="left"/>
    </xf>
    <xf numFmtId="0" fontId="0" fillId="0" borderId="34" xfId="0" applyNumberFormat="1" applyBorder="1"/>
    <xf numFmtId="0" fontId="0" fillId="0" borderId="27" xfId="0" applyNumberFormat="1" applyBorder="1"/>
    <xf numFmtId="0" fontId="0" fillId="0" borderId="35" xfId="0" applyNumberFormat="1" applyBorder="1" applyAlignment="1">
      <alignment horizontal="left"/>
    </xf>
    <xf numFmtId="0" fontId="0" fillId="0" borderId="29" xfId="0" applyNumberFormat="1" applyBorder="1"/>
    <xf numFmtId="0" fontId="4" fillId="3" borderId="0" xfId="0" applyNumberFormat="1" applyFont="1" applyFill="1"/>
    <xf numFmtId="167" fontId="4" fillId="0" borderId="22" xfId="0" applyFont="1" applyBorder="1" applyAlignment="1">
      <alignment horizontal="left"/>
    </xf>
    <xf numFmtId="167" fontId="4" fillId="12" borderId="23" xfId="0" applyFont="1" applyFill="1" applyBorder="1" applyAlignment="1">
      <alignment horizontal="left"/>
    </xf>
    <xf numFmtId="167" fontId="4" fillId="12" borderId="23" xfId="0" applyFont="1" applyFill="1" applyBorder="1"/>
    <xf numFmtId="167" fontId="11" fillId="0" borderId="0" xfId="6" applyFont="1" applyAlignment="1">
      <alignment horizontal="left" vertical="top"/>
    </xf>
    <xf numFmtId="0" fontId="0" fillId="3" borderId="0" xfId="0" applyNumberFormat="1" applyFill="1"/>
    <xf numFmtId="0" fontId="0" fillId="3" borderId="0" xfId="0" applyNumberFormat="1" applyFill="1" applyAlignment="1">
      <alignment horizontal="left"/>
    </xf>
    <xf numFmtId="0" fontId="4" fillId="14" borderId="0" xfId="0" applyNumberFormat="1" applyFont="1" applyFill="1"/>
    <xf numFmtId="0" fontId="56" fillId="0" borderId="0" xfId="0" applyNumberFormat="1" applyFont="1"/>
    <xf numFmtId="1" fontId="4" fillId="0" borderId="0" xfId="0" applyNumberFormat="1" applyFont="1" applyAlignment="1">
      <alignment horizontal="left"/>
    </xf>
    <xf numFmtId="168" fontId="0" fillId="0" borderId="0" xfId="0" applyNumberFormat="1" applyAlignment="1">
      <alignment horizontal="left"/>
    </xf>
    <xf numFmtId="9" fontId="56" fillId="0" borderId="0" xfId="0" applyNumberFormat="1" applyFont="1"/>
    <xf numFmtId="0" fontId="56" fillId="14" borderId="0" xfId="0" applyNumberFormat="1" applyFont="1" applyFill="1" applyAlignment="1">
      <alignment horizontal="left"/>
    </xf>
    <xf numFmtId="169" fontId="3" fillId="12" borderId="0" xfId="0" applyNumberFormat="1" applyFont="1" applyFill="1" applyAlignment="1">
      <alignment horizontal="left"/>
    </xf>
    <xf numFmtId="1" fontId="20" fillId="0" borderId="0" xfId="0" applyNumberFormat="1" applyFont="1" applyAlignment="1">
      <alignment horizontal="left"/>
    </xf>
    <xf numFmtId="1" fontId="20" fillId="12" borderId="0" xfId="0" applyNumberFormat="1" applyFont="1" applyFill="1" applyAlignment="1">
      <alignment horizontal="left"/>
    </xf>
    <xf numFmtId="14" fontId="45" fillId="0" borderId="0" xfId="0" applyNumberFormat="1" applyFont="1" applyAlignment="1">
      <alignment horizontal="left"/>
    </xf>
    <xf numFmtId="167" fontId="45" fillId="0" borderId="0" xfId="0" applyFont="1" applyAlignment="1">
      <alignment horizontal="left"/>
    </xf>
    <xf numFmtId="167" fontId="53" fillId="0" borderId="0" xfId="0" applyFont="1" applyAlignment="1">
      <alignment horizontal="left"/>
    </xf>
    <xf numFmtId="167" fontId="45" fillId="7" borderId="0" xfId="0" applyFont="1" applyFill="1" applyAlignment="1">
      <alignment horizontal="left"/>
    </xf>
    <xf numFmtId="166" fontId="3" fillId="0" borderId="39" xfId="0" applyNumberFormat="1" applyFont="1" applyBorder="1" applyAlignment="1">
      <alignment horizontal="left"/>
    </xf>
    <xf numFmtId="166" fontId="3" fillId="0" borderId="40" xfId="0" applyNumberFormat="1" applyFont="1" applyBorder="1" applyAlignment="1">
      <alignment horizontal="left"/>
    </xf>
    <xf numFmtId="168" fontId="0" fillId="0" borderId="0" xfId="3" applyNumberFormat="1" applyFont="1" applyAlignment="1">
      <alignment horizontal="left"/>
    </xf>
    <xf numFmtId="168" fontId="0" fillId="0" borderId="33" xfId="3" applyNumberFormat="1" applyFont="1" applyBorder="1" applyAlignment="1">
      <alignment horizontal="left"/>
    </xf>
    <xf numFmtId="168" fontId="0" fillId="0" borderId="34" xfId="3" applyNumberFormat="1" applyFont="1" applyBorder="1" applyAlignment="1">
      <alignment horizontal="left"/>
    </xf>
    <xf numFmtId="168" fontId="0" fillId="0" borderId="27" xfId="3" applyNumberFormat="1" applyFont="1" applyBorder="1" applyAlignment="1">
      <alignment horizontal="left"/>
    </xf>
    <xf numFmtId="168" fontId="0" fillId="0" borderId="35" xfId="3" applyNumberFormat="1" applyFont="1" applyBorder="1" applyAlignment="1">
      <alignment horizontal="left"/>
    </xf>
    <xf numFmtId="168" fontId="0" fillId="0" borderId="29" xfId="3" applyNumberFormat="1" applyFont="1" applyBorder="1" applyAlignment="1">
      <alignment horizontal="left"/>
    </xf>
    <xf numFmtId="167" fontId="45" fillId="0" borderId="10" xfId="0" applyFont="1" applyBorder="1" applyAlignment="1">
      <alignment horizontal="left"/>
    </xf>
    <xf numFmtId="167" fontId="45" fillId="0" borderId="0" xfId="0" applyFont="1"/>
    <xf numFmtId="167" fontId="0" fillId="15" borderId="0" xfId="0" applyFill="1"/>
    <xf numFmtId="167" fontId="0" fillId="15" borderId="0" xfId="0" applyFill="1" applyAlignment="1">
      <alignment horizontal="left"/>
    </xf>
    <xf numFmtId="167" fontId="13" fillId="15" borderId="0" xfId="0" applyFont="1" applyFill="1" applyAlignment="1">
      <alignment horizontal="left"/>
    </xf>
    <xf numFmtId="14" fontId="10" fillId="15" borderId="0" xfId="0" applyNumberFormat="1" applyFont="1" applyFill="1" applyAlignment="1">
      <alignment horizontal="left"/>
    </xf>
    <xf numFmtId="167" fontId="3" fillId="15" borderId="0" xfId="0" applyFont="1" applyFill="1" applyAlignment="1">
      <alignment horizontal="left"/>
    </xf>
    <xf numFmtId="167" fontId="4" fillId="15" borderId="0" xfId="0" applyFont="1" applyFill="1" applyAlignment="1">
      <alignment horizontal="left" vertical="top" indent="1"/>
    </xf>
    <xf numFmtId="167" fontId="11" fillId="15" borderId="0" xfId="0" applyFont="1" applyFill="1" applyAlignment="1">
      <alignment vertical="top"/>
    </xf>
    <xf numFmtId="167" fontId="3" fillId="15" borderId="0" xfId="0" applyFont="1" applyFill="1" applyAlignment="1">
      <alignment vertical="top"/>
    </xf>
    <xf numFmtId="167" fontId="4" fillId="15" borderId="0" xfId="0" applyFont="1" applyFill="1" applyAlignment="1">
      <alignment vertical="top"/>
    </xf>
    <xf numFmtId="167" fontId="3" fillId="15" borderId="0" xfId="0" applyFont="1" applyFill="1"/>
    <xf numFmtId="167" fontId="4" fillId="15" borderId="0" xfId="0" applyFont="1" applyFill="1"/>
    <xf numFmtId="167" fontId="11" fillId="15" borderId="0" xfId="0" applyFont="1" applyFill="1" applyAlignment="1">
      <alignment horizontal="left"/>
    </xf>
    <xf numFmtId="167" fontId="7" fillId="15" borderId="0" xfId="0" applyFont="1" applyFill="1" applyAlignment="1">
      <alignment horizontal="left"/>
    </xf>
    <xf numFmtId="167" fontId="45" fillId="15" borderId="0" xfId="0" applyFont="1" applyFill="1" applyAlignment="1">
      <alignment horizontal="left"/>
    </xf>
    <xf numFmtId="167" fontId="45" fillId="0" borderId="10" xfId="0" quotePrefix="1" applyFont="1" applyBorder="1" applyAlignment="1">
      <alignment horizontal="left"/>
    </xf>
    <xf numFmtId="167" fontId="3" fillId="0" borderId="44" xfId="0" applyFont="1" applyBorder="1" applyAlignment="1">
      <alignment horizontal="left"/>
    </xf>
    <xf numFmtId="167" fontId="26" fillId="0" borderId="10" xfId="0" applyFont="1" applyBorder="1" applyAlignment="1">
      <alignment horizontal="left"/>
    </xf>
    <xf numFmtId="167" fontId="3" fillId="11" borderId="20" xfId="0" applyFont="1" applyFill="1" applyBorder="1" applyAlignment="1">
      <alignment horizontal="left"/>
    </xf>
    <xf numFmtId="167" fontId="53" fillId="0" borderId="10" xfId="0" applyFont="1" applyBorder="1" applyAlignment="1">
      <alignment horizontal="left"/>
    </xf>
    <xf numFmtId="167" fontId="58" fillId="0" borderId="10" xfId="0" applyFont="1" applyBorder="1" applyAlignment="1">
      <alignment horizontal="left"/>
    </xf>
    <xf numFmtId="167" fontId="3" fillId="12" borderId="15" xfId="0" applyFont="1" applyFill="1" applyBorder="1" applyAlignment="1">
      <alignment horizontal="left"/>
    </xf>
    <xf numFmtId="167" fontId="3" fillId="12" borderId="12" xfId="0" applyFont="1" applyFill="1" applyBorder="1" applyAlignment="1">
      <alignment horizontal="left"/>
    </xf>
    <xf numFmtId="167" fontId="13" fillId="0" borderId="14" xfId="0" applyFont="1" applyBorder="1" applyAlignment="1">
      <alignment horizontal="left"/>
    </xf>
    <xf numFmtId="167" fontId="3" fillId="0" borderId="12" xfId="0" applyFont="1" applyBorder="1" applyAlignment="1">
      <alignment horizontal="left"/>
    </xf>
    <xf numFmtId="167" fontId="3" fillId="9" borderId="12" xfId="0" applyFont="1" applyFill="1" applyBorder="1" applyAlignment="1">
      <alignment horizontal="left"/>
    </xf>
    <xf numFmtId="167" fontId="3" fillId="10" borderId="12" xfId="0" applyFont="1" applyFill="1" applyBorder="1" applyAlignment="1">
      <alignment horizontal="left"/>
    </xf>
    <xf numFmtId="167" fontId="45" fillId="0" borderId="12" xfId="0" applyFont="1" applyBorder="1" applyAlignment="1">
      <alignment horizontal="left"/>
    </xf>
    <xf numFmtId="167" fontId="4" fillId="3" borderId="0" xfId="0" applyFont="1" applyFill="1" applyAlignment="1">
      <alignment horizontal="center" vertical="top"/>
    </xf>
    <xf numFmtId="167" fontId="0" fillId="0" borderId="7" xfId="0" applyBorder="1" applyAlignment="1">
      <alignment horizontal="left" vertical="top"/>
    </xf>
    <xf numFmtId="167" fontId="0" fillId="0" borderId="7" xfId="0" applyBorder="1" applyAlignment="1">
      <alignment vertical="top"/>
    </xf>
    <xf numFmtId="0" fontId="45" fillId="0" borderId="34" xfId="0" applyNumberFormat="1" applyFont="1" applyBorder="1"/>
    <xf numFmtId="0" fontId="45" fillId="0" borderId="0" xfId="0" applyNumberFormat="1" applyFont="1"/>
    <xf numFmtId="167" fontId="57" fillId="0" borderId="10" xfId="1" quotePrefix="1" applyFont="1" applyBorder="1" applyAlignment="1" applyProtection="1">
      <alignment horizontal="left"/>
    </xf>
    <xf numFmtId="167" fontId="53" fillId="0" borderId="0" xfId="0" applyFont="1" applyAlignment="1">
      <alignment vertical="top"/>
    </xf>
    <xf numFmtId="0" fontId="3" fillId="12" borderId="0" xfId="0" applyNumberFormat="1" applyFont="1" applyFill="1" applyAlignment="1">
      <alignment horizontal="left"/>
    </xf>
    <xf numFmtId="0" fontId="45" fillId="12" borderId="0" xfId="0" applyNumberFormat="1" applyFont="1" applyFill="1" applyAlignment="1">
      <alignment horizontal="left"/>
    </xf>
    <xf numFmtId="2" fontId="33" fillId="0" borderId="0" xfId="0" applyNumberFormat="1" applyFont="1" applyAlignment="1">
      <alignment horizontal="left"/>
    </xf>
    <xf numFmtId="2" fontId="59" fillId="0" borderId="0" xfId="0" applyNumberFormat="1" applyFont="1" applyAlignment="1">
      <alignment horizontal="left"/>
    </xf>
    <xf numFmtId="2" fontId="31" fillId="0" borderId="0" xfId="0" applyNumberFormat="1" applyFont="1" applyAlignment="1">
      <alignment horizontal="left"/>
    </xf>
    <xf numFmtId="168" fontId="59" fillId="12" borderId="0" xfId="0" applyNumberFormat="1" applyFont="1" applyFill="1" applyAlignment="1">
      <alignment horizontal="left"/>
    </xf>
    <xf numFmtId="168" fontId="31" fillId="0" borderId="0" xfId="0" applyNumberFormat="1" applyFont="1" applyAlignment="1">
      <alignment horizontal="left"/>
    </xf>
    <xf numFmtId="2" fontId="31" fillId="0" borderId="0" xfId="0" applyNumberFormat="1" applyFont="1" applyAlignment="1">
      <alignment horizontal="left" indent="1"/>
    </xf>
    <xf numFmtId="167" fontId="38" fillId="0" borderId="0" xfId="0" applyFont="1" applyAlignment="1">
      <alignment horizontal="left"/>
    </xf>
    <xf numFmtId="14" fontId="7" fillId="0" borderId="0" xfId="0" applyNumberFormat="1" applyFont="1" applyAlignment="1">
      <alignment horizontal="left"/>
    </xf>
    <xf numFmtId="10" fontId="7" fillId="0" borderId="0" xfId="3" applyNumberFormat="1" applyFont="1" applyAlignment="1">
      <alignment horizontal="left"/>
    </xf>
    <xf numFmtId="167" fontId="38" fillId="7" borderId="0" xfId="0" applyFont="1" applyFill="1" applyAlignment="1">
      <alignment horizontal="left"/>
    </xf>
    <xf numFmtId="167" fontId="46" fillId="0" borderId="0" xfId="0" applyFont="1" applyAlignment="1">
      <alignment horizontal="left"/>
    </xf>
    <xf numFmtId="168" fontId="45" fillId="0" borderId="0" xfId="3" applyNumberFormat="1" applyFont="1" applyAlignment="1">
      <alignment horizontal="left"/>
    </xf>
    <xf numFmtId="10" fontId="3" fillId="0" borderId="0" xfId="3" applyNumberFormat="1" applyAlignment="1">
      <alignment horizontal="left"/>
    </xf>
    <xf numFmtId="0" fontId="31" fillId="0" borderId="0" xfId="0" applyNumberFormat="1" applyFont="1" applyAlignment="1">
      <alignment horizontal="right"/>
    </xf>
    <xf numFmtId="167" fontId="0" fillId="0" borderId="45" xfId="0" applyBorder="1" applyAlignment="1">
      <alignment horizontal="left"/>
    </xf>
    <xf numFmtId="167" fontId="31" fillId="0" borderId="45" xfId="0" applyFont="1" applyBorder="1" applyAlignment="1">
      <alignment horizontal="left"/>
    </xf>
    <xf numFmtId="1" fontId="61" fillId="0" borderId="0" xfId="0" applyNumberFormat="1" applyFont="1" applyAlignment="1">
      <alignment horizontal="left"/>
    </xf>
    <xf numFmtId="1" fontId="62" fillId="0" borderId="0" xfId="0" applyNumberFormat="1" applyFont="1" applyAlignment="1">
      <alignment horizontal="left"/>
    </xf>
    <xf numFmtId="1" fontId="10" fillId="0" borderId="0" xfId="0" applyNumberFormat="1" applyFont="1" applyAlignment="1">
      <alignment horizontal="left"/>
    </xf>
    <xf numFmtId="1" fontId="31" fillId="12" borderId="0" xfId="0" applyNumberFormat="1" applyFont="1" applyFill="1" applyAlignment="1">
      <alignment horizontal="left"/>
    </xf>
    <xf numFmtId="1" fontId="60" fillId="0" borderId="0" xfId="0" applyNumberFormat="1" applyFont="1" applyAlignment="1">
      <alignment horizontal="left"/>
    </xf>
    <xf numFmtId="1" fontId="1" fillId="0" borderId="0" xfId="0" applyNumberFormat="1" applyFont="1" applyAlignment="1">
      <alignment horizontal="left"/>
    </xf>
    <xf numFmtId="1" fontId="32" fillId="12" borderId="0" xfId="0" applyNumberFormat="1" applyFont="1" applyFill="1" applyAlignment="1">
      <alignment horizontal="left"/>
    </xf>
    <xf numFmtId="1" fontId="32" fillId="0" borderId="0" xfId="0" applyNumberFormat="1" applyFont="1" applyAlignment="1">
      <alignment horizontal="left"/>
    </xf>
    <xf numFmtId="2" fontId="20" fillId="0" borderId="0" xfId="0" applyNumberFormat="1" applyFont="1" applyAlignment="1">
      <alignment horizontal="left"/>
    </xf>
    <xf numFmtId="167" fontId="63" fillId="0" borderId="0" xfId="0" applyFont="1" applyAlignment="1">
      <alignment horizontal="left"/>
    </xf>
    <xf numFmtId="168" fontId="3" fillId="0" borderId="35" xfId="3" applyNumberFormat="1" applyBorder="1" applyAlignment="1">
      <alignment horizontal="left"/>
    </xf>
    <xf numFmtId="168" fontId="3" fillId="0" borderId="0" xfId="3" applyNumberFormat="1" applyAlignment="1">
      <alignment horizontal="left"/>
    </xf>
    <xf numFmtId="168" fontId="3" fillId="0" borderId="29" xfId="3" applyNumberFormat="1" applyBorder="1" applyAlignment="1">
      <alignment horizontal="left"/>
    </xf>
    <xf numFmtId="167" fontId="64" fillId="0" borderId="0" xfId="0" applyFont="1" applyAlignment="1">
      <alignment horizontal="left"/>
    </xf>
    <xf numFmtId="167" fontId="1" fillId="0" borderId="2" xfId="0" applyFont="1" applyBorder="1" applyAlignment="1">
      <alignment horizontal="left"/>
    </xf>
    <xf numFmtId="168" fontId="1" fillId="0" borderId="35" xfId="3" applyNumberFormat="1" applyFont="1" applyBorder="1" applyAlignment="1">
      <alignment horizontal="left"/>
    </xf>
    <xf numFmtId="168" fontId="1" fillId="0" borderId="0" xfId="3" applyNumberFormat="1" applyFont="1" applyAlignment="1">
      <alignment horizontal="left"/>
    </xf>
    <xf numFmtId="168" fontId="1" fillId="0" borderId="29" xfId="3" applyNumberFormat="1" applyFont="1" applyBorder="1" applyAlignment="1">
      <alignment horizontal="left"/>
    </xf>
    <xf numFmtId="167" fontId="1" fillId="0" borderId="17" xfId="0" applyFont="1" applyBorder="1" applyAlignment="1">
      <alignment horizontal="left"/>
    </xf>
    <xf numFmtId="168" fontId="1" fillId="0" borderId="36" xfId="3" applyNumberFormat="1" applyFont="1" applyBorder="1" applyAlignment="1">
      <alignment horizontal="left"/>
    </xf>
    <xf numFmtId="168" fontId="1" fillId="0" borderId="37" xfId="3" applyNumberFormat="1" applyFont="1" applyBorder="1" applyAlignment="1">
      <alignment horizontal="left"/>
    </xf>
    <xf numFmtId="168" fontId="1" fillId="0" borderId="32" xfId="3" applyNumberFormat="1" applyFont="1" applyBorder="1" applyAlignment="1">
      <alignment horizontal="left"/>
    </xf>
    <xf numFmtId="0" fontId="1" fillId="0" borderId="0" xfId="0" applyNumberFormat="1" applyFont="1" applyAlignment="1">
      <alignment horizontal="left"/>
    </xf>
    <xf numFmtId="167" fontId="12" fillId="0" borderId="0" xfId="0" applyFont="1" applyAlignment="1">
      <alignment horizontal="right"/>
    </xf>
    <xf numFmtId="167" fontId="1" fillId="0" borderId="16" xfId="0" applyFont="1" applyBorder="1" applyAlignment="1">
      <alignment horizontal="left"/>
    </xf>
    <xf numFmtId="166" fontId="1" fillId="0" borderId="38" xfId="0" applyNumberFormat="1" applyFont="1" applyBorder="1" applyAlignment="1">
      <alignment horizontal="left"/>
    </xf>
    <xf numFmtId="166" fontId="1" fillId="0" borderId="39" xfId="0" applyNumberFormat="1" applyFont="1" applyBorder="1" applyAlignment="1">
      <alignment horizontal="left"/>
    </xf>
    <xf numFmtId="9" fontId="50" fillId="0" borderId="0" xfId="0" applyNumberFormat="1" applyFont="1" applyAlignment="1">
      <alignment horizontal="left"/>
    </xf>
    <xf numFmtId="1" fontId="50" fillId="0" borderId="0" xfId="0" applyNumberFormat="1" applyFont="1" applyAlignment="1">
      <alignment horizontal="left"/>
    </xf>
    <xf numFmtId="167" fontId="50" fillId="0" borderId="0" xfId="0" applyFont="1" applyAlignment="1">
      <alignment horizontal="right"/>
    </xf>
    <xf numFmtId="10" fontId="50" fillId="0" borderId="0" xfId="3" applyNumberFormat="1" applyFont="1" applyAlignment="1">
      <alignment horizontal="left"/>
    </xf>
    <xf numFmtId="168" fontId="50" fillId="0" borderId="0" xfId="3" applyNumberFormat="1" applyFont="1" applyAlignment="1">
      <alignment horizontal="left"/>
    </xf>
    <xf numFmtId="167" fontId="50" fillId="7" borderId="0" xfId="0" applyFont="1" applyFill="1" applyAlignment="1">
      <alignment horizontal="left"/>
    </xf>
    <xf numFmtId="167" fontId="65" fillId="0" borderId="0" xfId="0" applyFont="1" applyAlignment="1">
      <alignment horizontal="left"/>
    </xf>
    <xf numFmtId="167" fontId="63" fillId="0" borderId="0" xfId="0" applyFont="1" applyAlignment="1">
      <alignment horizontal="right"/>
    </xf>
    <xf numFmtId="1" fontId="67" fillId="0" borderId="0" xfId="0" applyNumberFormat="1" applyFont="1" applyAlignment="1">
      <alignment horizontal="left"/>
    </xf>
    <xf numFmtId="10" fontId="48" fillId="0" borderId="0" xfId="3" applyNumberFormat="1" applyFont="1" applyAlignment="1">
      <alignment horizontal="left"/>
    </xf>
    <xf numFmtId="168" fontId="48" fillId="0" borderId="0" xfId="3" applyNumberFormat="1" applyFont="1" applyAlignment="1">
      <alignment horizontal="left"/>
    </xf>
    <xf numFmtId="1" fontId="64" fillId="0" borderId="0" xfId="0" applyNumberFormat="1" applyFont="1" applyAlignment="1">
      <alignment horizontal="left"/>
    </xf>
    <xf numFmtId="167" fontId="48" fillId="7" borderId="0" xfId="0" applyFont="1" applyFill="1" applyAlignment="1">
      <alignment horizontal="left"/>
    </xf>
    <xf numFmtId="10" fontId="64" fillId="0" borderId="0" xfId="3" applyNumberFormat="1" applyFont="1" applyAlignment="1">
      <alignment horizontal="left"/>
    </xf>
    <xf numFmtId="1" fontId="68" fillId="0" borderId="0" xfId="0" applyNumberFormat="1" applyFont="1" applyAlignment="1">
      <alignment horizontal="left"/>
    </xf>
    <xf numFmtId="1" fontId="69" fillId="0" borderId="0" xfId="0" applyNumberFormat="1" applyFont="1" applyAlignment="1">
      <alignment horizontal="left"/>
    </xf>
    <xf numFmtId="167" fontId="64" fillId="0" borderId="0" xfId="0" applyFont="1" applyAlignment="1">
      <alignment horizontal="right"/>
    </xf>
    <xf numFmtId="168" fontId="64" fillId="0" borderId="0" xfId="3" applyNumberFormat="1" applyFont="1" applyAlignment="1">
      <alignment horizontal="left"/>
    </xf>
    <xf numFmtId="9" fontId="64" fillId="0" borderId="0" xfId="0" applyNumberFormat="1" applyFont="1" applyAlignment="1">
      <alignment horizontal="left"/>
    </xf>
    <xf numFmtId="166" fontId="64" fillId="0" borderId="0" xfId="0" applyNumberFormat="1" applyFont="1" applyAlignment="1">
      <alignment horizontal="left"/>
    </xf>
    <xf numFmtId="167" fontId="64" fillId="7" borderId="0" xfId="0" applyFont="1" applyFill="1" applyAlignment="1">
      <alignment horizontal="left"/>
    </xf>
    <xf numFmtId="1" fontId="53" fillId="0" borderId="0" xfId="0" applyNumberFormat="1" applyFont="1" applyAlignment="1">
      <alignment horizontal="left"/>
    </xf>
    <xf numFmtId="167" fontId="70" fillId="0" borderId="0" xfId="0" applyFont="1" applyAlignment="1">
      <alignment horizontal="left"/>
    </xf>
    <xf numFmtId="0" fontId="64" fillId="0" borderId="0" xfId="0" applyNumberFormat="1" applyFont="1" applyAlignment="1">
      <alignment horizontal="left"/>
    </xf>
    <xf numFmtId="167" fontId="71" fillId="0" borderId="0" xfId="0" applyFont="1" applyAlignment="1">
      <alignment horizontal="left"/>
    </xf>
    <xf numFmtId="167" fontId="66" fillId="0" borderId="0" xfId="0" applyFont="1" applyAlignment="1">
      <alignment horizontal="left"/>
    </xf>
    <xf numFmtId="0" fontId="63" fillId="0" borderId="0" xfId="0" applyNumberFormat="1" applyFont="1" applyAlignment="1">
      <alignment horizontal="left"/>
    </xf>
    <xf numFmtId="1" fontId="63" fillId="0" borderId="0" xfId="0" applyNumberFormat="1" applyFont="1" applyAlignment="1">
      <alignment horizontal="left"/>
    </xf>
    <xf numFmtId="9" fontId="63" fillId="0" borderId="0" xfId="0" applyNumberFormat="1" applyFont="1" applyAlignment="1">
      <alignment horizontal="left"/>
    </xf>
    <xf numFmtId="166" fontId="63" fillId="0" borderId="0" xfId="0" applyNumberFormat="1" applyFont="1" applyAlignment="1">
      <alignment horizontal="left"/>
    </xf>
    <xf numFmtId="167" fontId="63" fillId="7" borderId="0" xfId="0" applyFont="1" applyFill="1" applyAlignment="1">
      <alignment horizontal="left"/>
    </xf>
    <xf numFmtId="167" fontId="67" fillId="0" borderId="0" xfId="0" applyFont="1" applyAlignment="1">
      <alignment horizontal="left"/>
    </xf>
    <xf numFmtId="167" fontId="72" fillId="0" borderId="0" xfId="0" applyFont="1" applyAlignment="1">
      <alignment horizontal="left"/>
    </xf>
    <xf numFmtId="10" fontId="3" fillId="12" borderId="0" xfId="3" applyNumberFormat="1" applyFill="1" applyAlignment="1">
      <alignment horizontal="left"/>
    </xf>
    <xf numFmtId="168" fontId="3" fillId="12" borderId="0" xfId="3" applyNumberFormat="1" applyFill="1" applyAlignment="1">
      <alignment horizontal="left"/>
    </xf>
    <xf numFmtId="9" fontId="73" fillId="0" borderId="0" xfId="0" applyNumberFormat="1" applyFont="1" applyAlignment="1">
      <alignment horizontal="left"/>
    </xf>
    <xf numFmtId="167" fontId="74" fillId="0" borderId="0" xfId="0" applyFont="1" applyAlignment="1">
      <alignment horizontal="left"/>
    </xf>
    <xf numFmtId="9" fontId="74" fillId="0" borderId="0" xfId="0" applyNumberFormat="1" applyFont="1" applyAlignment="1">
      <alignment horizontal="left"/>
    </xf>
    <xf numFmtId="167" fontId="75" fillId="0" borderId="0" xfId="0" applyFont="1" applyAlignment="1">
      <alignment horizontal="left"/>
    </xf>
    <xf numFmtId="0" fontId="10" fillId="0" borderId="0" xfId="0" applyNumberFormat="1" applyFont="1"/>
    <xf numFmtId="0" fontId="3" fillId="0" borderId="0" xfId="3" applyNumberFormat="1" applyAlignment="1">
      <alignment horizontal="left"/>
    </xf>
    <xf numFmtId="167" fontId="76" fillId="0" borderId="0" xfId="0" applyFont="1" applyAlignment="1">
      <alignment horizontal="right"/>
    </xf>
    <xf numFmtId="1" fontId="49" fillId="0" borderId="0" xfId="0" applyNumberFormat="1" applyFont="1" applyAlignment="1">
      <alignment horizontal="left"/>
    </xf>
    <xf numFmtId="14" fontId="52" fillId="0" borderId="0" xfId="0" applyNumberFormat="1" applyFont="1"/>
    <xf numFmtId="168" fontId="4" fillId="12" borderId="0" xfId="0" applyNumberFormat="1" applyFont="1" applyFill="1" applyAlignment="1">
      <alignment horizontal="left"/>
    </xf>
    <xf numFmtId="167" fontId="53" fillId="15" borderId="0" xfId="0" applyFont="1" applyFill="1" applyAlignment="1">
      <alignment vertical="top"/>
    </xf>
    <xf numFmtId="167" fontId="45" fillId="15" borderId="0" xfId="0" applyFont="1" applyFill="1"/>
    <xf numFmtId="167" fontId="53" fillId="0" borderId="5" xfId="0" applyFont="1" applyBorder="1" applyAlignment="1">
      <alignment horizontal="left" vertical="top"/>
    </xf>
    <xf numFmtId="167" fontId="45" fillId="0" borderId="6" xfId="0" applyFont="1" applyBorder="1" applyAlignment="1">
      <alignment horizontal="left" vertical="top"/>
    </xf>
    <xf numFmtId="167" fontId="45" fillId="0" borderId="0" xfId="0" applyFont="1" applyAlignment="1">
      <alignment horizontal="left" vertical="top"/>
    </xf>
    <xf numFmtId="167" fontId="45" fillId="0" borderId="3" xfId="0" applyFont="1" applyBorder="1" applyAlignment="1">
      <alignment horizontal="left" vertical="top"/>
    </xf>
    <xf numFmtId="167" fontId="45" fillId="0" borderId="7" xfId="0" applyFont="1" applyBorder="1" applyAlignment="1">
      <alignment horizontal="left" vertical="top"/>
    </xf>
    <xf numFmtId="167" fontId="45" fillId="0" borderId="5" xfId="0" applyFont="1" applyBorder="1" applyAlignment="1">
      <alignment horizontal="left" vertical="top"/>
    </xf>
    <xf numFmtId="167" fontId="53" fillId="0" borderId="12" xfId="0" applyFont="1" applyBorder="1" applyAlignment="1">
      <alignment horizontal="left"/>
    </xf>
    <xf numFmtId="0" fontId="45" fillId="0" borderId="0" xfId="0" applyNumberFormat="1" applyFont="1" applyAlignment="1">
      <alignment horizontal="left"/>
    </xf>
    <xf numFmtId="9" fontId="10" fillId="0" borderId="0" xfId="0" applyNumberFormat="1" applyFont="1" applyAlignment="1">
      <alignment horizontal="left"/>
    </xf>
    <xf numFmtId="166" fontId="10" fillId="0" borderId="0" xfId="0" applyNumberFormat="1" applyFont="1" applyAlignment="1">
      <alignment horizontal="left"/>
    </xf>
    <xf numFmtId="14" fontId="52" fillId="3" borderId="0" xfId="0" applyNumberFormat="1" applyFont="1" applyFill="1"/>
    <xf numFmtId="9" fontId="0" fillId="16" borderId="1" xfId="0" applyNumberFormat="1" applyFill="1" applyBorder="1" applyAlignment="1">
      <alignment horizontal="left"/>
    </xf>
    <xf numFmtId="167" fontId="4" fillId="12" borderId="1" xfId="0" applyFont="1" applyFill="1" applyBorder="1" applyAlignment="1">
      <alignment horizontal="left" vertical="top"/>
    </xf>
    <xf numFmtId="167" fontId="3" fillId="0" borderId="37" xfId="0" applyFont="1" applyBorder="1" applyAlignment="1">
      <alignment horizontal="left" vertical="top"/>
    </xf>
    <xf numFmtId="9" fontId="3" fillId="0" borderId="46" xfId="3" applyBorder="1" applyAlignment="1">
      <alignment horizontal="left" vertical="top"/>
    </xf>
    <xf numFmtId="9" fontId="3" fillId="17" borderId="47" xfId="3" applyFill="1" applyBorder="1" applyAlignment="1">
      <alignment horizontal="left" vertical="top"/>
    </xf>
    <xf numFmtId="9" fontId="3" fillId="10" borderId="48" xfId="3" applyFill="1" applyBorder="1" applyAlignment="1">
      <alignment horizontal="left" vertical="top"/>
    </xf>
    <xf numFmtId="9" fontId="3" fillId="0" borderId="47" xfId="3" applyBorder="1" applyAlignment="1">
      <alignment horizontal="left" vertical="top"/>
    </xf>
    <xf numFmtId="9" fontId="3" fillId="9" borderId="47" xfId="3" applyFill="1" applyBorder="1" applyAlignment="1">
      <alignment horizontal="left" vertical="top"/>
    </xf>
    <xf numFmtId="9" fontId="3" fillId="17" borderId="49" xfId="3" applyFill="1" applyBorder="1" applyAlignment="1">
      <alignment horizontal="left" vertical="top"/>
    </xf>
    <xf numFmtId="0" fontId="11" fillId="12" borderId="0" xfId="0" applyNumberFormat="1" applyFont="1" applyFill="1" applyAlignment="1">
      <alignment horizontal="left"/>
    </xf>
    <xf numFmtId="0" fontId="14" fillId="0" borderId="0" xfId="0" applyNumberFormat="1" applyFont="1" applyAlignment="1">
      <alignment horizontal="left"/>
    </xf>
    <xf numFmtId="9" fontId="3" fillId="12" borderId="0" xfId="3" applyFill="1" applyAlignment="1">
      <alignment horizontal="left"/>
    </xf>
    <xf numFmtId="9" fontId="3" fillId="0" borderId="0" xfId="3" applyAlignment="1">
      <alignment horizontal="left"/>
    </xf>
    <xf numFmtId="167" fontId="45" fillId="12" borderId="0" xfId="0" applyFont="1" applyFill="1" applyAlignment="1">
      <alignment horizontal="left"/>
    </xf>
    <xf numFmtId="168" fontId="19" fillId="12" borderId="0" xfId="0" applyNumberFormat="1" applyFont="1" applyFill="1" applyAlignment="1">
      <alignment horizontal="left"/>
    </xf>
    <xf numFmtId="167" fontId="77" fillId="12" borderId="0" xfId="0" applyFont="1" applyFill="1" applyAlignment="1">
      <alignment horizontal="left"/>
    </xf>
    <xf numFmtId="9" fontId="53" fillId="12" borderId="0" xfId="0" applyNumberFormat="1" applyFont="1" applyFill="1" applyAlignment="1">
      <alignment horizontal="left"/>
    </xf>
    <xf numFmtId="9" fontId="45" fillId="0" borderId="0" xfId="0" applyNumberFormat="1" applyFont="1" applyAlignment="1">
      <alignment horizontal="left"/>
    </xf>
    <xf numFmtId="168" fontId="45" fillId="0" borderId="0" xfId="0" applyNumberFormat="1" applyFont="1" applyAlignment="1">
      <alignment horizontal="left"/>
    </xf>
    <xf numFmtId="9" fontId="53" fillId="0" borderId="0" xfId="0" applyNumberFormat="1" applyFont="1" applyAlignment="1">
      <alignment horizontal="left"/>
    </xf>
    <xf numFmtId="9" fontId="45" fillId="0" borderId="0" xfId="3" applyFont="1" applyAlignment="1">
      <alignment horizontal="left"/>
    </xf>
    <xf numFmtId="0" fontId="81" fillId="0" borderId="0" xfId="0" applyNumberFormat="1" applyFont="1" applyAlignment="1">
      <alignment horizontal="left"/>
    </xf>
    <xf numFmtId="1" fontId="11" fillId="12" borderId="0" xfId="0" applyNumberFormat="1" applyFont="1" applyFill="1" applyAlignment="1">
      <alignment horizontal="left"/>
    </xf>
    <xf numFmtId="9" fontId="45" fillId="0" borderId="0" xfId="0" applyNumberFormat="1" applyFont="1" applyAlignment="1">
      <alignment horizontal="right"/>
    </xf>
    <xf numFmtId="9" fontId="46" fillId="0" borderId="0" xfId="3" applyFont="1" applyAlignment="1">
      <alignment horizontal="left"/>
    </xf>
    <xf numFmtId="9" fontId="20" fillId="0" borderId="0" xfId="0" applyNumberFormat="1" applyFont="1" applyAlignment="1">
      <alignment horizontal="left"/>
    </xf>
    <xf numFmtId="9" fontId="3" fillId="0" borderId="0" xfId="0" applyNumberFormat="1" applyFont="1" applyAlignment="1">
      <alignment horizontal="right"/>
    </xf>
    <xf numFmtId="9" fontId="82" fillId="0" borderId="0" xfId="0" applyNumberFormat="1" applyFont="1" applyAlignment="1">
      <alignment horizontal="left"/>
    </xf>
    <xf numFmtId="9" fontId="66" fillId="12" borderId="0" xfId="0" applyNumberFormat="1" applyFont="1" applyFill="1" applyAlignment="1">
      <alignment horizontal="left"/>
    </xf>
    <xf numFmtId="168" fontId="83" fillId="0" borderId="0" xfId="0" applyNumberFormat="1" applyFont="1" applyAlignment="1">
      <alignment horizontal="left"/>
    </xf>
    <xf numFmtId="168" fontId="63" fillId="0" borderId="0" xfId="0" applyNumberFormat="1" applyFont="1" applyAlignment="1">
      <alignment horizontal="left"/>
    </xf>
    <xf numFmtId="166" fontId="84" fillId="0" borderId="0" xfId="0" applyNumberFormat="1" applyFont="1" applyAlignment="1">
      <alignment horizontal="center"/>
    </xf>
    <xf numFmtId="9" fontId="69" fillId="0" borderId="0" xfId="0" applyNumberFormat="1" applyFont="1" applyAlignment="1">
      <alignment horizontal="left"/>
    </xf>
    <xf numFmtId="9" fontId="3" fillId="0" borderId="28" xfId="0" applyNumberFormat="1" applyFont="1" applyBorder="1" applyAlignment="1">
      <alignment horizontal="left"/>
    </xf>
    <xf numFmtId="9" fontId="3" fillId="0" borderId="24" xfId="0" applyNumberFormat="1" applyFont="1" applyBorder="1" applyAlignment="1">
      <alignment horizontal="left"/>
    </xf>
    <xf numFmtId="9" fontId="3" fillId="0" borderId="30" xfId="0" applyNumberFormat="1" applyFont="1" applyBorder="1" applyAlignment="1">
      <alignment horizontal="left"/>
    </xf>
    <xf numFmtId="9" fontId="3" fillId="0" borderId="31" xfId="0" applyNumberFormat="1" applyFont="1" applyBorder="1" applyAlignment="1">
      <alignment horizontal="left"/>
    </xf>
    <xf numFmtId="9" fontId="20" fillId="0" borderId="24" xfId="0" applyNumberFormat="1" applyFont="1" applyBorder="1" applyAlignment="1">
      <alignment horizontal="left"/>
    </xf>
    <xf numFmtId="9" fontId="20" fillId="0" borderId="28" xfId="0" applyNumberFormat="1" applyFont="1" applyBorder="1" applyAlignment="1">
      <alignment horizontal="left"/>
    </xf>
    <xf numFmtId="168" fontId="11" fillId="7" borderId="0" xfId="0" applyNumberFormat="1" applyFont="1" applyFill="1" applyAlignment="1">
      <alignment horizontal="left"/>
    </xf>
    <xf numFmtId="0" fontId="11" fillId="7" borderId="0" xfId="0" applyNumberFormat="1" applyFont="1" applyFill="1" applyAlignment="1">
      <alignment horizontal="left"/>
    </xf>
    <xf numFmtId="9" fontId="3" fillId="7" borderId="0" xfId="3" applyFill="1" applyAlignment="1">
      <alignment horizontal="left"/>
    </xf>
    <xf numFmtId="0" fontId="10" fillId="0" borderId="0" xfId="0" applyNumberFormat="1" applyFont="1" applyAlignment="1">
      <alignment horizontal="center"/>
    </xf>
    <xf numFmtId="166" fontId="10" fillId="7" borderId="0" xfId="0" applyNumberFormat="1" applyFont="1" applyFill="1" applyAlignment="1">
      <alignment horizontal="left"/>
    </xf>
    <xf numFmtId="0" fontId="10" fillId="7" borderId="0" xfId="0" applyNumberFormat="1" applyFont="1" applyFill="1" applyAlignment="1">
      <alignment horizontal="left"/>
    </xf>
    <xf numFmtId="9" fontId="10" fillId="7" borderId="0" xfId="0" applyNumberFormat="1" applyFont="1" applyFill="1" applyAlignment="1">
      <alignment horizontal="left"/>
    </xf>
    <xf numFmtId="9" fontId="10" fillId="0" borderId="0" xfId="3" applyFont="1" applyAlignment="1">
      <alignment horizontal="left"/>
    </xf>
    <xf numFmtId="167" fontId="86" fillId="0" borderId="0" xfId="0" applyFont="1" applyAlignment="1">
      <alignment horizontal="left"/>
    </xf>
    <xf numFmtId="167" fontId="10" fillId="0" borderId="0" xfId="0" quotePrefix="1" applyFont="1" applyAlignment="1">
      <alignment horizontal="left"/>
    </xf>
    <xf numFmtId="9" fontId="10" fillId="12" borderId="0" xfId="3" applyFont="1" applyFill="1" applyAlignment="1">
      <alignment horizontal="left"/>
    </xf>
    <xf numFmtId="167" fontId="28" fillId="0" borderId="0" xfId="0" applyFont="1" applyAlignment="1">
      <alignment horizontal="left"/>
    </xf>
    <xf numFmtId="167" fontId="25" fillId="0" borderId="0" xfId="0" applyFont="1" applyAlignment="1">
      <alignment horizontal="left"/>
    </xf>
    <xf numFmtId="0" fontId="25" fillId="0" borderId="0" xfId="0" applyNumberFormat="1" applyFont="1" applyAlignment="1">
      <alignment horizontal="left"/>
    </xf>
    <xf numFmtId="0" fontId="87" fillId="0" borderId="0" xfId="0" applyNumberFormat="1" applyFont="1" applyAlignment="1">
      <alignment horizontal="left"/>
    </xf>
    <xf numFmtId="166" fontId="1" fillId="0" borderId="0" xfId="0" applyNumberFormat="1" applyFont="1" applyAlignment="1">
      <alignment horizontal="left"/>
    </xf>
    <xf numFmtId="166" fontId="86" fillId="0" borderId="0" xfId="0" applyNumberFormat="1" applyFont="1" applyAlignment="1">
      <alignment horizontal="left"/>
    </xf>
    <xf numFmtId="2" fontId="0" fillId="12" borderId="0" xfId="0" applyNumberFormat="1" applyFill="1" applyAlignment="1">
      <alignment horizontal="left"/>
    </xf>
    <xf numFmtId="9" fontId="48" fillId="0" borderId="0" xfId="3" applyFont="1" applyAlignment="1">
      <alignment horizontal="left"/>
    </xf>
    <xf numFmtId="9" fontId="11" fillId="0" borderId="0" xfId="3" applyFont="1" applyAlignment="1">
      <alignment horizontal="left" indent="1"/>
    </xf>
    <xf numFmtId="9" fontId="11" fillId="0" borderId="0" xfId="3" applyFont="1" applyAlignment="1">
      <alignment horizontal="left"/>
    </xf>
    <xf numFmtId="2" fontId="4" fillId="12" borderId="0" xfId="0" applyNumberFormat="1" applyFont="1" applyFill="1" applyAlignment="1">
      <alignment horizontal="left"/>
    </xf>
    <xf numFmtId="14" fontId="77" fillId="0" borderId="0" xfId="0" applyNumberFormat="1" applyFont="1" applyAlignment="1">
      <alignment horizontal="center"/>
    </xf>
    <xf numFmtId="167" fontId="3" fillId="0" borderId="5" xfId="0" applyFont="1" applyBorder="1" applyAlignment="1">
      <alignment horizontal="center"/>
    </xf>
    <xf numFmtId="1" fontId="10" fillId="12" borderId="0" xfId="0" applyNumberFormat="1" applyFont="1" applyFill="1" applyAlignment="1">
      <alignment horizontal="left"/>
    </xf>
    <xf numFmtId="1" fontId="89" fillId="0" borderId="0" xfId="0" applyNumberFormat="1" applyFont="1" applyAlignment="1">
      <alignment horizontal="left"/>
    </xf>
    <xf numFmtId="2" fontId="10" fillId="0" borderId="0" xfId="0" applyNumberFormat="1" applyFont="1" applyAlignment="1">
      <alignment horizontal="left"/>
    </xf>
    <xf numFmtId="167" fontId="90" fillId="0" borderId="0" xfId="0" applyFont="1" applyAlignment="1">
      <alignment horizontal="left"/>
    </xf>
    <xf numFmtId="167" fontId="89" fillId="0" borderId="0" xfId="0" applyFont="1" applyAlignment="1">
      <alignment horizontal="left"/>
    </xf>
    <xf numFmtId="167" fontId="86" fillId="7" borderId="0" xfId="0" applyFont="1" applyFill="1" applyAlignment="1">
      <alignment horizontal="left"/>
    </xf>
    <xf numFmtId="9" fontId="86" fillId="0" borderId="0" xfId="3" applyFont="1" applyAlignment="1">
      <alignment horizontal="left"/>
    </xf>
    <xf numFmtId="1" fontId="86" fillId="0" borderId="0" xfId="0" applyNumberFormat="1" applyFont="1" applyAlignment="1">
      <alignment horizontal="left"/>
    </xf>
    <xf numFmtId="1" fontId="10" fillId="0" borderId="0" xfId="3" applyNumberFormat="1" applyFont="1" applyAlignment="1">
      <alignment horizontal="left"/>
    </xf>
    <xf numFmtId="1" fontId="90" fillId="0" borderId="0" xfId="0" applyNumberFormat="1" applyFont="1" applyAlignment="1">
      <alignment horizontal="left"/>
    </xf>
    <xf numFmtId="1" fontId="86" fillId="7" borderId="0" xfId="0" applyNumberFormat="1" applyFont="1" applyFill="1" applyAlignment="1">
      <alignment horizontal="left"/>
    </xf>
    <xf numFmtId="168" fontId="86" fillId="0" borderId="0" xfId="3" applyNumberFormat="1" applyFont="1" applyAlignment="1">
      <alignment horizontal="left"/>
    </xf>
  </cellXfs>
  <cellStyles count="17">
    <cellStyle name="%" xfId="9" xr:uid="{00000000-0005-0000-0000-000000000000}"/>
    <cellStyle name="Gen_Black" xfId="16" xr:uid="{00000000-0005-0000-0000-000001000000}"/>
    <cellStyle name="Lien hypertexte" xfId="1" builtinId="8"/>
    <cellStyle name="Lien hypertexte 2" xfId="15" xr:uid="{00000000-0005-0000-0000-000003000000}"/>
    <cellStyle name="Milliers 2" xfId="8" xr:uid="{00000000-0005-0000-0000-000004000000}"/>
    <cellStyle name="Normal" xfId="0" builtinId="0"/>
    <cellStyle name="Normal 10 2" xfId="13" xr:uid="{00000000-0005-0000-0000-000006000000}"/>
    <cellStyle name="Normal 2" xfId="2" xr:uid="{00000000-0005-0000-0000-000007000000}"/>
    <cellStyle name="Normal 3" xfId="6" xr:uid="{00000000-0005-0000-0000-000008000000}"/>
    <cellStyle name="Normal 4" xfId="14" xr:uid="{00000000-0005-0000-0000-000009000000}"/>
    <cellStyle name="Pourcentage" xfId="3" builtinId="5"/>
    <cellStyle name="Pourcentage 2" xfId="7" xr:uid="{00000000-0005-0000-0000-00000C000000}"/>
    <cellStyle name="Standard_CO_Datasheet_Umbau" xfId="5" xr:uid="{00000000-0005-0000-0000-00000D000000}"/>
    <cellStyle name="Style 1" xfId="4" xr:uid="{00000000-0005-0000-0000-00000E000000}"/>
    <cellStyle name="Table - Number" xfId="10" xr:uid="{00000000-0005-0000-0000-00000F000000}"/>
    <cellStyle name="Table - Text" xfId="11" xr:uid="{00000000-0005-0000-0000-000010000000}"/>
    <cellStyle name="Table - Text Bold" xfId="12" xr:uid="{00000000-0005-0000-0000-000011000000}"/>
  </cellStyles>
  <dxfs count="0"/>
  <tableStyles count="0" defaultTableStyle="TableStyleMedium9" defaultPivotStyle="PivotStyleLight16"/>
  <colors>
    <mruColors>
      <color rgb="FFFF9900"/>
      <color rgb="FFFFFFD5"/>
      <color rgb="FFFFD347"/>
      <color rgb="FFFFFF00"/>
      <color rgb="FFFFDC6D"/>
      <color rgb="FFFFDA65"/>
      <color rgb="FFFFFF99"/>
      <color rgb="FFFFFF66"/>
      <color rgb="FFFFE697"/>
      <color rgb="FFFF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Gearing</c:v>
          </c:tx>
          <c:spPr>
            <a:solidFill>
              <a:schemeClr val="bg2">
                <a:lumMod val="75000"/>
              </a:schemeClr>
            </a:solidFill>
          </c:spPr>
          <c:invertIfNegative val="0"/>
          <c:cat>
            <c:strRef>
              <c:f>'Peers Rankings'!$I$96:$I$120</c:f>
              <c:strCache>
                <c:ptCount val="25"/>
                <c:pt idx="0">
                  <c:v>TELENET</c:v>
                </c:pt>
                <c:pt idx="1">
                  <c:v>TIT</c:v>
                </c:pt>
                <c:pt idx="2">
                  <c:v>ATC</c:v>
                </c:pt>
                <c:pt idx="3">
                  <c:v>TKA</c:v>
                </c:pt>
                <c:pt idx="4">
                  <c:v>KPN</c:v>
                </c:pt>
                <c:pt idx="5">
                  <c:v>ELISA</c:v>
                </c:pt>
                <c:pt idx="6">
                  <c:v>TELIA</c:v>
                </c:pt>
                <c:pt idx="7">
                  <c:v>SRCG</c:v>
                </c:pt>
                <c:pt idx="8">
                  <c:v>TEF</c:v>
                </c:pt>
                <c:pt idx="9">
                  <c:v>PROXIMUS</c:v>
                </c:pt>
                <c:pt idx="10">
                  <c:v>SCMN</c:v>
                </c:pt>
                <c:pt idx="11">
                  <c:v>OPL</c:v>
                </c:pt>
                <c:pt idx="12">
                  <c:v>FNTN</c:v>
                </c:pt>
                <c:pt idx="13">
                  <c:v>ORA</c:v>
                </c:pt>
                <c:pt idx="14">
                  <c:v>NOS</c:v>
                </c:pt>
                <c:pt idx="15">
                  <c:v>TDC</c:v>
                </c:pt>
                <c:pt idx="16">
                  <c:v>TALK</c:v>
                </c:pt>
                <c:pt idx="17">
                  <c:v>VOD</c:v>
                </c:pt>
                <c:pt idx="18">
                  <c:v>TLSG</c:v>
                </c:pt>
                <c:pt idx="19">
                  <c:v>TEL</c:v>
                </c:pt>
                <c:pt idx="20">
                  <c:v>TEL2B</c:v>
                </c:pt>
                <c:pt idx="21">
                  <c:v>ILD</c:v>
                </c:pt>
                <c:pt idx="22">
                  <c:v>BT</c:v>
                </c:pt>
                <c:pt idx="23">
                  <c:v>ORANGE BL</c:v>
                </c:pt>
                <c:pt idx="24">
                  <c:v>O2D</c:v>
                </c:pt>
              </c:strCache>
            </c:strRef>
          </c:cat>
          <c:val>
            <c:numRef>
              <c:f>'Peers Rankings'!$J$96:$J$120</c:f>
              <c:numCache>
                <c:formatCode>0%</c:formatCode>
                <c:ptCount val="25"/>
                <c:pt idx="0">
                  <c:v>0.41895891895255388</c:v>
                </c:pt>
                <c:pt idx="1">
                  <c:v>0.61068733657513963</c:v>
                </c:pt>
                <c:pt idx="2">
                  <c:v>0.68153552890785751</c:v>
                </c:pt>
                <c:pt idx="3">
                  <c:v>0.38497695533147158</c:v>
                </c:pt>
                <c:pt idx="4">
                  <c:v>0.36003168530727003</c:v>
                </c:pt>
                <c:pt idx="5">
                  <c:v>0.17047541450158715</c:v>
                </c:pt>
                <c:pt idx="6">
                  <c:v>0.29111927734605392</c:v>
                </c:pt>
                <c:pt idx="7">
                  <c:v>0.33645250135566385</c:v>
                </c:pt>
                <c:pt idx="8">
                  <c:v>0.51615442037144432</c:v>
                </c:pt>
                <c:pt idx="9">
                  <c:v>0.16320265541101489</c:v>
                </c:pt>
                <c:pt idx="10">
                  <c:v>0.24311403458248698</c:v>
                </c:pt>
                <c:pt idx="11">
                  <c:v>0.41217677810063008</c:v>
                </c:pt>
                <c:pt idx="12">
                  <c:v>0.22325498437445987</c:v>
                </c:pt>
                <c:pt idx="13">
                  <c:v>0.40367009389436875</c:v>
                </c:pt>
                <c:pt idx="14">
                  <c:v>0.27109277413698468</c:v>
                </c:pt>
                <c:pt idx="15">
                  <c:v>0.44908072849047298</c:v>
                </c:pt>
                <c:pt idx="16">
                  <c:v>0.25012095004644297</c:v>
                </c:pt>
                <c:pt idx="17">
                  <c:v>0.32188647194449005</c:v>
                </c:pt>
                <c:pt idx="18">
                  <c:v>0.37475260630558255</c:v>
                </c:pt>
                <c:pt idx="19">
                  <c:v>0.19980516141066179</c:v>
                </c:pt>
                <c:pt idx="20">
                  <c:v>0.20380207089562338</c:v>
                </c:pt>
                <c:pt idx="21">
                  <c:v>0.11399691409796092</c:v>
                </c:pt>
                <c:pt idx="22">
                  <c:v>0.20613610308260985</c:v>
                </c:pt>
                <c:pt idx="23">
                  <c:v>0.25002337137927538</c:v>
                </c:pt>
                <c:pt idx="24">
                  <c:v>9.9636122882648476E-2</c:v>
                </c:pt>
              </c:numCache>
            </c:numRef>
          </c:val>
          <c:extLst>
            <c:ext xmlns:c16="http://schemas.microsoft.com/office/drawing/2014/chart" uri="{C3380CC4-5D6E-409C-BE32-E72D297353CC}">
              <c16:uniqueId val="{00000000-C47A-4AD8-9C0A-AEF379697E62}"/>
            </c:ext>
          </c:extLst>
        </c:ser>
        <c:ser>
          <c:idx val="1"/>
          <c:order val="1"/>
          <c:tx>
            <c:v>+ Operating Leases (% g excl. OL)</c:v>
          </c:tx>
          <c:spPr>
            <a:solidFill>
              <a:srgbClr val="FFC000"/>
            </a:solidFill>
          </c:spPr>
          <c:invertIfNegative val="0"/>
          <c:dLbls>
            <c:dLbl>
              <c:idx val="0"/>
              <c:layout>
                <c:manualLayout>
                  <c:x val="4.4778284046020571E-2"/>
                  <c:y val="-3.4694469519536142E-18"/>
                </c:manualLayout>
              </c:layout>
              <c:tx>
                <c:rich>
                  <a:bodyPr/>
                  <a:lstStyle/>
                  <a:p>
                    <a:pPr>
                      <a:defRPr sz="1100" b="1" i="0" strike="noStrike">
                        <a:latin typeface="Arial"/>
                      </a:defRPr>
                    </a:pPr>
                    <a:r>
                      <a:rPr lang="en-US" sz="1100" b="1"/>
                      <a:t>1%</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6.6510882301655014E-2"/>
                      <c:h val="4.4461712333404506E-2"/>
                    </c:manualLayout>
                  </c15:layout>
                </c:ext>
                <c:ext xmlns:c16="http://schemas.microsoft.com/office/drawing/2014/chart" uri="{C3380CC4-5D6E-409C-BE32-E72D297353CC}">
                  <c16:uniqueId val="{00000001-C47A-4AD8-9C0A-AEF379697E62}"/>
                </c:ext>
              </c:extLst>
            </c:dLbl>
            <c:dLbl>
              <c:idx val="1"/>
              <c:layout>
                <c:manualLayout>
                  <c:x val="4.1568817069338924E-2"/>
                  <c:y val="2.6457368741763655E-3"/>
                </c:manualLayout>
              </c:layout>
              <c:tx>
                <c:rich>
                  <a:bodyPr/>
                  <a:lstStyle/>
                  <a:p>
                    <a:pPr>
                      <a:defRPr sz="1000" b="0" i="0" strike="noStrike">
                        <a:latin typeface="Arial"/>
                      </a:defRPr>
                    </a:pPr>
                    <a:r>
                      <a:rPr lang="en-US"/>
                      <a:t>1%</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7A-4AD8-9C0A-AEF379697E62}"/>
                </c:ext>
              </c:extLst>
            </c:dLbl>
            <c:dLbl>
              <c:idx val="2"/>
              <c:layout>
                <c:manualLayout>
                  <c:x val="4.1568817069338924E-2"/>
                  <c:y val="-9.7009231394217764E-17"/>
                </c:manualLayout>
              </c:layout>
              <c:tx>
                <c:rich>
                  <a:bodyPr/>
                  <a:lstStyle/>
                  <a:p>
                    <a:pPr>
                      <a:defRPr sz="1000" b="0" i="0" strike="noStrike">
                        <a:latin typeface="Arial"/>
                      </a:defRPr>
                    </a:pPr>
                    <a:r>
                      <a:rPr lang="en-US"/>
                      <a:t>1%</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7A-4AD8-9C0A-AEF379697E62}"/>
                </c:ext>
              </c:extLst>
            </c:dLbl>
            <c:dLbl>
              <c:idx val="3"/>
              <c:layout>
                <c:manualLayout>
                  <c:x val="5.0127241681696154E-2"/>
                  <c:y val="-9.7009231394217764E-17"/>
                </c:manualLayout>
              </c:layout>
              <c:tx>
                <c:rich>
                  <a:bodyPr/>
                  <a:lstStyle/>
                  <a:p>
                    <a:pPr>
                      <a:defRPr sz="1000" b="0" i="0" strike="noStrike">
                        <a:latin typeface="Arial"/>
                      </a:defRPr>
                    </a:pPr>
                    <a:r>
                      <a:rPr lang="en-US"/>
                      <a:t>4%</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7A-4AD8-9C0A-AEF379697E62}"/>
                </c:ext>
              </c:extLst>
            </c:dLbl>
            <c:dLbl>
              <c:idx val="4"/>
              <c:layout>
                <c:manualLayout>
                  <c:x val="6.0825646087143928E-2"/>
                  <c:y val="-1.3228684370882281E-3"/>
                </c:manualLayout>
              </c:layout>
              <c:tx>
                <c:rich>
                  <a:bodyPr/>
                  <a:lstStyle/>
                  <a:p>
                    <a:pPr>
                      <a:defRPr sz="1000" b="0" i="0" strike="noStrike">
                        <a:latin typeface="Arial"/>
                      </a:defRPr>
                    </a:pPr>
                    <a:r>
                      <a:rPr lang="en-US"/>
                      <a:t>6%</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7.3561107596509495E-2"/>
                      <c:h val="3.5717447801382245E-2"/>
                    </c:manualLayout>
                  </c15:layout>
                </c:ext>
                <c:ext xmlns:c16="http://schemas.microsoft.com/office/drawing/2014/chart" uri="{C3380CC4-5D6E-409C-BE32-E72D297353CC}">
                  <c16:uniqueId val="{00000005-C47A-4AD8-9C0A-AEF379697E62}"/>
                </c:ext>
              </c:extLst>
            </c:dLbl>
            <c:dLbl>
              <c:idx val="5"/>
              <c:layout>
                <c:manualLayout>
                  <c:x val="4.6917937749713298E-2"/>
                  <c:y val="-2.6457368741764622E-3"/>
                </c:manualLayout>
              </c:layout>
              <c:tx>
                <c:rich>
                  <a:bodyPr/>
                  <a:lstStyle/>
                  <a:p>
                    <a:pPr>
                      <a:defRPr sz="1000" b="0" i="0" strike="noStrike">
                        <a:latin typeface="Arial"/>
                      </a:defRPr>
                    </a:pPr>
                    <a:r>
                      <a:rPr lang="en-US"/>
                      <a:t>6%</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5.8583569691461022E-2"/>
                      <c:h val="3.8363184675558701E-2"/>
                    </c:manualLayout>
                  </c15:layout>
                </c:ext>
                <c:ext xmlns:c16="http://schemas.microsoft.com/office/drawing/2014/chart" uri="{C3380CC4-5D6E-409C-BE32-E72D297353CC}">
                  <c16:uniqueId val="{00000006-C47A-4AD8-9C0A-AEF379697E62}"/>
                </c:ext>
              </c:extLst>
            </c:dLbl>
            <c:dLbl>
              <c:idx val="6"/>
              <c:layout>
                <c:manualLayout>
                  <c:x val="5.2267052998544811E-2"/>
                  <c:y val="0"/>
                </c:manualLayout>
              </c:layout>
              <c:tx>
                <c:rich>
                  <a:bodyPr/>
                  <a:lstStyle/>
                  <a:p>
                    <a:pPr>
                      <a:defRPr sz="1000" b="0" i="0" strike="noStrike">
                        <a:latin typeface="Arial"/>
                      </a:defRPr>
                    </a:pPr>
                    <a:r>
                      <a:rPr lang="en-US"/>
                      <a:t>7%</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5.6443921419311253E-2"/>
                      <c:h val="3.8363184675558701E-2"/>
                    </c:manualLayout>
                  </c15:layout>
                </c:ext>
                <c:ext xmlns:c16="http://schemas.microsoft.com/office/drawing/2014/chart" uri="{C3380CC4-5D6E-409C-BE32-E72D297353CC}">
                  <c16:uniqueId val="{00000007-C47A-4AD8-9C0A-AEF379697E62}"/>
                </c:ext>
              </c:extLst>
            </c:dLbl>
            <c:dLbl>
              <c:idx val="7"/>
              <c:layout>
                <c:manualLayout>
                  <c:x val="4.9057580590320199E-2"/>
                  <c:y val="-1.3228684370882281E-3"/>
                </c:manualLayout>
              </c:layout>
              <c:tx>
                <c:rich>
                  <a:bodyPr/>
                  <a:lstStyle/>
                  <a:p>
                    <a:pPr>
                      <a:defRPr sz="1000" b="0" i="0" strike="noStrike">
                        <a:latin typeface="Arial"/>
                      </a:defRPr>
                    </a:pPr>
                    <a:r>
                      <a:rPr lang="en-US"/>
                      <a:t>7%</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5.0024976602861898E-2"/>
                      <c:h val="3.5717447801382245E-2"/>
                    </c:manualLayout>
                  </c15:layout>
                </c:ext>
                <c:ext xmlns:c16="http://schemas.microsoft.com/office/drawing/2014/chart" uri="{C3380CC4-5D6E-409C-BE32-E72D297353CC}">
                  <c16:uniqueId val="{00000008-C47A-4AD8-9C0A-AEF379697E62}"/>
                </c:ext>
              </c:extLst>
            </c:dLbl>
            <c:dLbl>
              <c:idx val="8"/>
              <c:layout>
                <c:manualLayout>
                  <c:x val="5.4406706702237614E-2"/>
                  <c:y val="-2.6457368741764622E-3"/>
                </c:manualLayout>
              </c:layout>
              <c:tx>
                <c:rich>
                  <a:bodyPr/>
                  <a:lstStyle/>
                  <a:p>
                    <a:pPr>
                      <a:defRPr sz="1000" b="0" i="0" strike="noStrike">
                        <a:latin typeface="Arial"/>
                      </a:defRPr>
                    </a:pPr>
                    <a:r>
                      <a:rPr lang="en-US"/>
                      <a:t>7%</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47A-4AD8-9C0A-AEF379697E62}"/>
                </c:ext>
              </c:extLst>
            </c:dLbl>
            <c:dLbl>
              <c:idx val="9"/>
              <c:layout>
                <c:manualLayout>
                  <c:x val="4.3708465341488707E-2"/>
                  <c:y val="0"/>
                </c:manualLayout>
              </c:layout>
              <c:tx>
                <c:rich>
                  <a:bodyPr/>
                  <a:lstStyle/>
                  <a:p>
                    <a:pPr>
                      <a:defRPr sz="1100" b="1" i="0" strike="noStrike">
                        <a:latin typeface="Arial"/>
                      </a:defRPr>
                    </a:pPr>
                    <a:r>
                      <a:rPr lang="en-US" sz="1100" b="1"/>
                      <a:t>8%</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47A-4AD8-9C0A-AEF379697E62}"/>
                </c:ext>
              </c:extLst>
            </c:dLbl>
            <c:dLbl>
              <c:idx val="10"/>
              <c:layout>
                <c:manualLayout>
                  <c:x val="4.5848113613638407E-2"/>
                  <c:y val="-2.6457368741764622E-3"/>
                </c:manualLayout>
              </c:layout>
              <c:tx>
                <c:rich>
                  <a:bodyPr/>
                  <a:lstStyle/>
                  <a:p>
                    <a:pPr>
                      <a:defRPr sz="1000" b="0" i="0" strike="noStrike">
                        <a:latin typeface="Arial"/>
                      </a:defRPr>
                    </a:pPr>
                    <a:r>
                      <a:rPr lang="en-US"/>
                      <a:t>8%</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47A-4AD8-9C0A-AEF379697E62}"/>
                </c:ext>
              </c:extLst>
            </c:dLbl>
            <c:dLbl>
              <c:idx val="11"/>
              <c:layout>
                <c:manualLayout>
                  <c:x val="4.4778284046020571E-2"/>
                  <c:y val="-3.4694469519536142E-18"/>
                </c:manualLayout>
              </c:layout>
              <c:tx>
                <c:rich>
                  <a:bodyPr/>
                  <a:lstStyle/>
                  <a:p>
                    <a:pPr>
                      <a:defRPr sz="1000" b="0" i="0" strike="noStrike">
                        <a:latin typeface="Arial"/>
                      </a:defRPr>
                    </a:pPr>
                    <a:r>
                      <a:rPr lang="en-US" sz="1000"/>
                      <a:t>9%</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6.6510882301655014E-2"/>
                      <c:h val="4.4461712333404506E-2"/>
                    </c:manualLayout>
                  </c15:layout>
                </c:ext>
                <c:ext xmlns:c16="http://schemas.microsoft.com/office/drawing/2014/chart" uri="{C3380CC4-5D6E-409C-BE32-E72D297353CC}">
                  <c16:uniqueId val="{0000000C-C47A-4AD8-9C0A-AEF379697E62}"/>
                </c:ext>
              </c:extLst>
            </c:dLbl>
            <c:dLbl>
              <c:idx val="12"/>
              <c:layout>
                <c:manualLayout>
                  <c:x val="5.5476525406769478E-2"/>
                  <c:y val="1.3228684370882315E-3"/>
                </c:manualLayout>
              </c:layout>
              <c:tx>
                <c:rich>
                  <a:bodyPr/>
                  <a:lstStyle/>
                  <a:p>
                    <a:pPr>
                      <a:defRPr sz="1000" b="0" i="0" strike="noStrike">
                        <a:latin typeface="Arial"/>
                      </a:defRPr>
                    </a:pPr>
                    <a:r>
                      <a:rPr lang="en-US"/>
                      <a:t>9%</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6.2862866235760595E-2"/>
                      <c:h val="4.1008921549735164E-2"/>
                    </c:manualLayout>
                  </c15:layout>
                </c:ext>
                <c:ext xmlns:c16="http://schemas.microsoft.com/office/drawing/2014/chart" uri="{C3380CC4-5D6E-409C-BE32-E72D297353CC}">
                  <c16:uniqueId val="{0000000D-C47A-4AD8-9C0A-AEF379697E62}"/>
                </c:ext>
              </c:extLst>
            </c:dLbl>
            <c:dLbl>
              <c:idx val="13"/>
              <c:layout>
                <c:manualLayout>
                  <c:x val="6.7244259382652424E-2"/>
                  <c:y val="0"/>
                </c:manualLayout>
              </c:layout>
              <c:tx>
                <c:rich>
                  <a:bodyPr/>
                  <a:lstStyle/>
                  <a:p>
                    <a:pPr>
                      <a:defRPr sz="1000" b="0" i="0" strike="noStrike">
                        <a:latin typeface="Arial"/>
                      </a:defRPr>
                    </a:pPr>
                    <a:r>
                      <a:rPr lang="en-US"/>
                      <a:t>11%</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47A-4AD8-9C0A-AEF379697E62}"/>
                </c:ext>
              </c:extLst>
            </c:dLbl>
            <c:dLbl>
              <c:idx val="14"/>
              <c:layout>
                <c:manualLayout>
                  <c:x val="5.654627073626637E-2"/>
                  <c:y val="-4.8504615697108882E-17"/>
                </c:manualLayout>
              </c:layout>
              <c:tx>
                <c:rich>
                  <a:bodyPr/>
                  <a:lstStyle/>
                  <a:p>
                    <a:pPr>
                      <a:defRPr sz="1000" b="0" i="0" strike="noStrike">
                        <a:latin typeface="Arial"/>
                      </a:defRPr>
                    </a:pPr>
                    <a:r>
                      <a:rPr lang="en-US"/>
                      <a:t>11%</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5.565225155861582E-2"/>
                      <c:h val="3.8363184675558701E-2"/>
                    </c:manualLayout>
                  </c15:layout>
                </c:ext>
                <c:ext xmlns:c16="http://schemas.microsoft.com/office/drawing/2014/chart" uri="{C3380CC4-5D6E-409C-BE32-E72D297353CC}">
                  <c16:uniqueId val="{0000000F-C47A-4AD8-9C0A-AEF379697E62}"/>
                </c:ext>
              </c:extLst>
            </c:dLbl>
            <c:dLbl>
              <c:idx val="15"/>
              <c:layout>
                <c:manualLayout>
                  <c:x val="6.5104779586744627E-2"/>
                  <c:y val="-2.6457368741764622E-3"/>
                </c:manualLayout>
              </c:layout>
              <c:tx>
                <c:rich>
                  <a:bodyPr/>
                  <a:lstStyle/>
                  <a:p>
                    <a:pPr>
                      <a:defRPr sz="1000" b="0" i="0" strike="noStrike">
                        <a:latin typeface="Arial"/>
                      </a:defRPr>
                    </a:pPr>
                    <a:r>
                      <a:rPr lang="en-US"/>
                      <a:t>12%</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47A-4AD8-9C0A-AEF379697E62}"/>
                </c:ext>
              </c:extLst>
            </c:dLbl>
            <c:dLbl>
              <c:idx val="16"/>
              <c:layout>
                <c:manualLayout>
                  <c:x val="4.798776188578819E-2"/>
                  <c:y val="-2.6457368741765108E-3"/>
                </c:manualLayout>
              </c:layout>
              <c:tx>
                <c:rich>
                  <a:bodyPr/>
                  <a:lstStyle/>
                  <a:p>
                    <a:pPr>
                      <a:defRPr sz="1000" b="0" i="0" strike="noStrike">
                        <a:latin typeface="Arial"/>
                      </a:defRPr>
                    </a:pPr>
                    <a:r>
                      <a:rPr lang="en-US"/>
                      <a:t>14%</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47A-4AD8-9C0A-AEF379697E62}"/>
                </c:ext>
              </c:extLst>
            </c:dLbl>
            <c:dLbl>
              <c:idx val="17"/>
              <c:layout>
                <c:manualLayout>
                  <c:x val="5.4406701270694593E-2"/>
                  <c:y val="-1.3228684370882281E-3"/>
                </c:manualLayout>
              </c:layout>
              <c:tx>
                <c:rich>
                  <a:bodyPr/>
                  <a:lstStyle/>
                  <a:p>
                    <a:pPr>
                      <a:defRPr sz="1000" b="0" i="0" strike="noStrike">
                        <a:latin typeface="Arial"/>
                      </a:defRPr>
                    </a:pPr>
                    <a:r>
                      <a:rPr lang="en-US"/>
                      <a:t>16%</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6.0723217963610819E-2"/>
                      <c:h val="3.5717447801382245E-2"/>
                    </c:manualLayout>
                  </c15:layout>
                </c:ext>
                <c:ext xmlns:c16="http://schemas.microsoft.com/office/drawing/2014/chart" uri="{C3380CC4-5D6E-409C-BE32-E72D297353CC}">
                  <c16:uniqueId val="{00000012-C47A-4AD8-9C0A-AEF379697E62}"/>
                </c:ext>
              </c:extLst>
            </c:dLbl>
            <c:dLbl>
              <c:idx val="18"/>
              <c:layout>
                <c:manualLayout>
                  <c:x val="7.4733281049539593E-2"/>
                  <c:y val="-4.8504615697108882E-17"/>
                </c:manualLayout>
              </c:layout>
              <c:tx>
                <c:rich>
                  <a:bodyPr/>
                  <a:lstStyle/>
                  <a:p>
                    <a:pPr>
                      <a:defRPr sz="1000" b="0" i="0" strike="noStrike">
                        <a:latin typeface="Arial"/>
                      </a:defRPr>
                    </a:pPr>
                    <a:r>
                      <a:rPr lang="en-US"/>
                      <a:t>21%</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7.5700755868659278E-2"/>
                      <c:h val="4.3654658423911627E-2"/>
                    </c:manualLayout>
                  </c15:layout>
                </c:ext>
                <c:ext xmlns:c16="http://schemas.microsoft.com/office/drawing/2014/chart" uri="{C3380CC4-5D6E-409C-BE32-E72D297353CC}">
                  <c16:uniqueId val="{00000013-C47A-4AD8-9C0A-AEF379697E62}"/>
                </c:ext>
              </c:extLst>
            </c:dLbl>
            <c:dLbl>
              <c:idx val="19"/>
              <c:layout>
                <c:manualLayout>
                  <c:x val="6.5104948062986528E-2"/>
                  <c:y val="-2.6457368741764622E-3"/>
                </c:manualLayout>
              </c:layout>
              <c:tx>
                <c:rich>
                  <a:bodyPr/>
                  <a:lstStyle/>
                  <a:p>
                    <a:pPr>
                      <a:defRPr sz="1000" b="0" i="0" strike="noStrike">
                        <a:latin typeface="Arial"/>
                      </a:defRPr>
                    </a:pPr>
                    <a:r>
                      <a:rPr lang="en-US"/>
                      <a:t>21%</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47A-4AD8-9C0A-AEF379697E62}"/>
                </c:ext>
              </c:extLst>
            </c:dLbl>
            <c:dLbl>
              <c:idx val="20"/>
              <c:layout>
                <c:manualLayout>
                  <c:x val="5.7616179110462289E-2"/>
                  <c:y val="-2.6457368741764622E-3"/>
                </c:manualLayout>
              </c:layout>
              <c:tx>
                <c:rich>
                  <a:bodyPr/>
                  <a:lstStyle/>
                  <a:p>
                    <a:pPr>
                      <a:defRPr sz="1000" b="0" i="0" strike="noStrike">
                        <a:latin typeface="Arial"/>
                      </a:defRPr>
                    </a:pPr>
                    <a:r>
                      <a:rPr lang="en-US"/>
                      <a:t>25%</a:t>
                    </a:r>
                  </a:p>
                </c:rich>
              </c:tx>
              <c:spPr/>
              <c:dLblPos val="ctr"/>
              <c:showLegendKey val="0"/>
              <c:showVal val="1"/>
              <c:showCatName val="0"/>
              <c:showSerName val="0"/>
              <c:showPercent val="0"/>
              <c:showBubbleSize val="0"/>
              <c:extLst>
                <c:ext xmlns:c15="http://schemas.microsoft.com/office/drawing/2012/chart" uri="{CE6537A1-D6FC-4f65-9D91-7224C49458BB}">
                  <c15:layout>
                    <c:manualLayout>
                      <c:w val="6.2862866235760595E-2"/>
                      <c:h val="3.8363184675558701E-2"/>
                    </c:manualLayout>
                  </c15:layout>
                </c:ext>
                <c:ext xmlns:c16="http://schemas.microsoft.com/office/drawing/2014/chart" uri="{C3380CC4-5D6E-409C-BE32-E72D297353CC}">
                  <c16:uniqueId val="{00000015-C47A-4AD8-9C0A-AEF379697E62}"/>
                </c:ext>
              </c:extLst>
            </c:dLbl>
            <c:dLbl>
              <c:idx val="21"/>
              <c:layout>
                <c:manualLayout>
                  <c:x val="5.8686003246537145E-2"/>
                  <c:y val="-2.6457368741764865E-3"/>
                </c:manualLayout>
              </c:layout>
              <c:tx>
                <c:rich>
                  <a:bodyPr/>
                  <a:lstStyle/>
                  <a:p>
                    <a:pPr>
                      <a:defRPr sz="1000" b="0" i="0" strike="noStrike">
                        <a:latin typeface="Arial"/>
                      </a:defRPr>
                    </a:pPr>
                    <a:r>
                      <a:rPr lang="en-US" sz="1000"/>
                      <a:t>36%</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47A-4AD8-9C0A-AEF379697E62}"/>
                </c:ext>
              </c:extLst>
            </c:dLbl>
            <c:dLbl>
              <c:idx val="22"/>
              <c:layout>
                <c:manualLayout>
                  <c:x val="8.3446282613841419E-2"/>
                  <c:y val="0"/>
                </c:manualLayout>
              </c:layout>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DB-457F-B2C2-C779DABA5F56}"/>
                </c:ext>
              </c:extLst>
            </c:dLbl>
            <c:dLbl>
              <c:idx val="23"/>
              <c:layout>
                <c:manualLayout>
                  <c:x val="0.11768065496823794"/>
                  <c:y val="-2.6457368741764622E-3"/>
                </c:manualLayout>
              </c:layout>
              <c:tx>
                <c:rich>
                  <a:bodyPr wrap="square" lIns="38100" tIns="19050" rIns="38100" bIns="19050" anchor="ctr">
                    <a:spAutoFit/>
                  </a:bodyPr>
                  <a:lstStyle/>
                  <a:p>
                    <a:pPr>
                      <a:defRPr sz="1100" b="1"/>
                    </a:pPr>
                    <a:r>
                      <a:rPr lang="en-US" sz="1100" b="1"/>
                      <a:t>64%</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DB-457F-B2C2-C779DABA5F56}"/>
                </c:ext>
              </c:extLst>
            </c:dLbl>
            <c:dLbl>
              <c:idx val="24"/>
              <c:layout>
                <c:manualLayout>
                  <c:x val="0.10056346879103968"/>
                  <c:y val="-5.2914737483529279E-3"/>
                </c:manualLayout>
              </c:layout>
              <c:tx>
                <c:rich>
                  <a:bodyPr/>
                  <a:lstStyle/>
                  <a:p>
                    <a:r>
                      <a:rPr lang="en-US"/>
                      <a:t>126%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DB-457F-B2C2-C779DABA5F5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'Peers Rankings'!$I$96:$I$120</c:f>
              <c:strCache>
                <c:ptCount val="25"/>
                <c:pt idx="0">
                  <c:v>TELENET</c:v>
                </c:pt>
                <c:pt idx="1">
                  <c:v>TIT</c:v>
                </c:pt>
                <c:pt idx="2">
                  <c:v>ATC</c:v>
                </c:pt>
                <c:pt idx="3">
                  <c:v>TKA</c:v>
                </c:pt>
                <c:pt idx="4">
                  <c:v>KPN</c:v>
                </c:pt>
                <c:pt idx="5">
                  <c:v>ELISA</c:v>
                </c:pt>
                <c:pt idx="6">
                  <c:v>TELIA</c:v>
                </c:pt>
                <c:pt idx="7">
                  <c:v>SRCG</c:v>
                </c:pt>
                <c:pt idx="8">
                  <c:v>TEF</c:v>
                </c:pt>
                <c:pt idx="9">
                  <c:v>PROXIMUS</c:v>
                </c:pt>
                <c:pt idx="10">
                  <c:v>SCMN</c:v>
                </c:pt>
                <c:pt idx="11">
                  <c:v>OPL</c:v>
                </c:pt>
                <c:pt idx="12">
                  <c:v>FNTN</c:v>
                </c:pt>
                <c:pt idx="13">
                  <c:v>ORA</c:v>
                </c:pt>
                <c:pt idx="14">
                  <c:v>NOS</c:v>
                </c:pt>
                <c:pt idx="15">
                  <c:v>TDC</c:v>
                </c:pt>
                <c:pt idx="16">
                  <c:v>TALK</c:v>
                </c:pt>
                <c:pt idx="17">
                  <c:v>VOD</c:v>
                </c:pt>
                <c:pt idx="18">
                  <c:v>TLSG</c:v>
                </c:pt>
                <c:pt idx="19">
                  <c:v>TEL</c:v>
                </c:pt>
                <c:pt idx="20">
                  <c:v>TEL2B</c:v>
                </c:pt>
                <c:pt idx="21">
                  <c:v>ILD</c:v>
                </c:pt>
                <c:pt idx="22">
                  <c:v>BT</c:v>
                </c:pt>
                <c:pt idx="23">
                  <c:v>ORANGE BL</c:v>
                </c:pt>
                <c:pt idx="24">
                  <c:v>O2D</c:v>
                </c:pt>
              </c:strCache>
            </c:strRef>
          </c:cat>
          <c:val>
            <c:numRef>
              <c:f>'Peers Rankings'!$K$96:$K$120</c:f>
              <c:numCache>
                <c:formatCode>0%</c:formatCode>
                <c:ptCount val="25"/>
                <c:pt idx="0">
                  <c:v>3.4682408787412577E-3</c:v>
                </c:pt>
                <c:pt idx="1">
                  <c:v>6.3115769918523634E-3</c:v>
                </c:pt>
                <c:pt idx="2">
                  <c:v>8.1453042290933197E-3</c:v>
                </c:pt>
                <c:pt idx="3">
                  <c:v>1.6667382663044517E-2</c:v>
                </c:pt>
                <c:pt idx="4">
                  <c:v>2.0845747625409028E-2</c:v>
                </c:pt>
                <c:pt idx="5">
                  <c:v>1.0846793292445589E-2</c:v>
                </c:pt>
                <c:pt idx="6">
                  <c:v>1.8958843420935179E-2</c:v>
                </c:pt>
                <c:pt idx="7">
                  <c:v>2.3442132682259142E-2</c:v>
                </c:pt>
                <c:pt idx="8">
                  <c:v>3.8429313974508439E-2</c:v>
                </c:pt>
                <c:pt idx="9">
                  <c:v>1.2674623974261057E-2</c:v>
                </c:pt>
                <c:pt idx="10">
                  <c:v>1.9891262559391054E-2</c:v>
                </c:pt>
                <c:pt idx="11">
                  <c:v>3.5657420951446472E-2</c:v>
                </c:pt>
                <c:pt idx="12">
                  <c:v>2.0474873810415239E-2</c:v>
                </c:pt>
                <c:pt idx="13">
                  <c:v>4.3150257813223847E-2</c:v>
                </c:pt>
                <c:pt idx="14">
                  <c:v>2.9379703072942187E-2</c:v>
                </c:pt>
                <c:pt idx="15">
                  <c:v>5.2963308054436831E-2</c:v>
                </c:pt>
                <c:pt idx="16">
                  <c:v>3.2334811774796579E-2</c:v>
                </c:pt>
                <c:pt idx="17">
                  <c:v>5.2751244013482523E-2</c:v>
                </c:pt>
                <c:pt idx="18">
                  <c:v>7.7709867951396006E-2</c:v>
                </c:pt>
                <c:pt idx="19">
                  <c:v>4.2149223974543348E-2</c:v>
                </c:pt>
                <c:pt idx="20">
                  <c:v>5.1620216681607017E-2</c:v>
                </c:pt>
                <c:pt idx="21">
                  <c:v>4.1412222973408519E-2</c:v>
                </c:pt>
                <c:pt idx="22">
                  <c:v>0.1008366369563212</c:v>
                </c:pt>
                <c:pt idx="23">
                  <c:v>0.16122314175532393</c:v>
                </c:pt>
                <c:pt idx="24">
                  <c:v>0.12589417132289915</c:v>
                </c:pt>
              </c:numCache>
            </c:numRef>
          </c:val>
          <c:extLst>
            <c:ext xmlns:c16="http://schemas.microsoft.com/office/drawing/2014/chart" uri="{C3380CC4-5D6E-409C-BE32-E72D297353CC}">
              <c16:uniqueId val="{00000017-C47A-4AD8-9C0A-AEF379697E62}"/>
            </c:ext>
          </c:extLst>
        </c:ser>
        <c:dLbls>
          <c:showLegendKey val="0"/>
          <c:showVal val="0"/>
          <c:showCatName val="0"/>
          <c:showSerName val="0"/>
          <c:showPercent val="0"/>
          <c:showBubbleSize val="0"/>
        </c:dLbls>
        <c:gapWidth val="150"/>
        <c:overlap val="100"/>
        <c:axId val="123981184"/>
        <c:axId val="123806848"/>
      </c:barChart>
      <c:catAx>
        <c:axId val="123981184"/>
        <c:scaling>
          <c:orientation val="minMax"/>
        </c:scaling>
        <c:delete val="0"/>
        <c:axPos val="l"/>
        <c:numFmt formatCode="General" sourceLinked="0"/>
        <c:majorTickMark val="out"/>
        <c:minorTickMark val="none"/>
        <c:tickLblPos val="nextTo"/>
        <c:crossAx val="123806848"/>
        <c:crosses val="autoZero"/>
        <c:auto val="1"/>
        <c:lblAlgn val="ctr"/>
        <c:lblOffset val="100"/>
        <c:noMultiLvlLbl val="0"/>
      </c:catAx>
      <c:valAx>
        <c:axId val="123806848"/>
        <c:scaling>
          <c:orientation val="minMax"/>
        </c:scaling>
        <c:delete val="0"/>
        <c:axPos val="b"/>
        <c:majorGridlines>
          <c:spPr>
            <a:ln>
              <a:solidFill>
                <a:schemeClr val="bg1">
                  <a:lumMod val="50000"/>
                </a:schemeClr>
              </a:solidFill>
              <a:prstDash val="dash"/>
            </a:ln>
          </c:spPr>
        </c:majorGridlines>
        <c:numFmt formatCode="0%" sourceLinked="1"/>
        <c:majorTickMark val="out"/>
        <c:minorTickMark val="none"/>
        <c:tickLblPos val="nextTo"/>
        <c:crossAx val="123981184"/>
        <c:crosses val="autoZero"/>
        <c:crossBetween val="between"/>
      </c:valAx>
    </c:plotArea>
    <c:legend>
      <c:legendPos val="b"/>
      <c:overlay val="0"/>
      <c:txPr>
        <a:bodyPr/>
        <a:lstStyle/>
        <a:p>
          <a:pPr>
            <a:defRPr sz="1100"/>
          </a:pPr>
          <a:endParaRPr lang="fr-FR"/>
        </a:p>
      </c:txPr>
    </c:legend>
    <c:plotVisOnly val="1"/>
    <c:dispBlanksAs val="gap"/>
    <c:showDLblsOverMax val="0"/>
  </c:chart>
  <c:spPr>
    <a:noFill/>
    <a:ln>
      <a:noFill/>
    </a:ln>
  </c:spPr>
  <c:txPr>
    <a:bodyPr/>
    <a:lstStyle/>
    <a:p>
      <a:pPr>
        <a:defRPr sz="1000">
          <a:latin typeface="Arial" pitchFamily="34" charset="0"/>
          <a:cs typeface="Arial" pitchFamily="34" charset="0"/>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42597048391433"/>
          <c:y val="4.247348812499574E-2"/>
          <c:w val="0.79491876506647441"/>
          <c:h val="0.69727471838886423"/>
        </c:manualLayout>
      </c:layout>
      <c:barChart>
        <c:barDir val="col"/>
        <c:grouping val="stacked"/>
        <c:varyColors val="0"/>
        <c:ser>
          <c:idx val="0"/>
          <c:order val="0"/>
          <c:tx>
            <c:strRef>
              <c:f>'Clean data, inputs, calc.'!$AG$49</c:f>
              <c:strCache>
                <c:ptCount val="1"/>
                <c:pt idx="0">
                  <c:v>Proximus</c:v>
                </c:pt>
              </c:strCache>
            </c:strRef>
          </c:tx>
          <c:spPr>
            <a:solidFill>
              <a:srgbClr val="7030A0"/>
            </a:solidFill>
            <a:ln>
              <a:noFill/>
            </a:ln>
            <a:effectLst/>
          </c:spPr>
          <c:invertIfNegative val="0"/>
          <c:dLbls>
            <c:dLbl>
              <c:idx val="0"/>
              <c:tx>
                <c:rich>
                  <a:bodyPr/>
                  <a:lstStyle/>
                  <a:p>
                    <a:r>
                      <a:rPr lang="en-US"/>
                      <a:t>53%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2B-4798-B2B3-C1D4EE20E886}"/>
                </c:ext>
              </c:extLst>
            </c:dLbl>
            <c:dLbl>
              <c:idx val="1"/>
              <c:tx>
                <c:rich>
                  <a:bodyPr/>
                  <a:lstStyle/>
                  <a:p>
                    <a:r>
                      <a:rPr lang="en-US"/>
                      <a:t>57%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2B-4798-B2B3-C1D4EE20E88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'Clean data, inputs, calc.'!$AH$48:$AI$48</c:f>
              <c:strCache>
                <c:ptCount val="2"/>
                <c:pt idx="0">
                  <c:v>12/2017</c:v>
                </c:pt>
                <c:pt idx="1">
                  <c:v>12/2018</c:v>
                </c:pt>
              </c:strCache>
            </c:strRef>
          </c:cat>
          <c:val>
            <c:numRef>
              <c:f>'Clean data, inputs, calc.'!$AH$49:$AI$49</c:f>
              <c:numCache>
                <c:formatCode>0.0</c:formatCode>
                <c:ptCount val="2"/>
                <c:pt idx="0">
                  <c:v>8.8241762999999995</c:v>
                </c:pt>
                <c:pt idx="1">
                  <c:v>7.620304255490769</c:v>
                </c:pt>
              </c:numCache>
            </c:numRef>
          </c:val>
          <c:extLst>
            <c:ext xmlns:c16="http://schemas.microsoft.com/office/drawing/2014/chart" uri="{C3380CC4-5D6E-409C-BE32-E72D297353CC}">
              <c16:uniqueId val="{00000000-622B-4798-B2B3-C1D4EE20E886}"/>
            </c:ext>
          </c:extLst>
        </c:ser>
        <c:ser>
          <c:idx val="1"/>
          <c:order val="1"/>
          <c:tx>
            <c:strRef>
              <c:f>'Clean data, inputs, calc.'!$AG$50</c:f>
              <c:strCache>
                <c:ptCount val="1"/>
                <c:pt idx="0">
                  <c:v>Telenet</c:v>
                </c:pt>
              </c:strCache>
            </c:strRef>
          </c:tx>
          <c:spPr>
            <a:solidFill>
              <a:srgbClr val="FFC000"/>
            </a:solidFill>
            <a:ln>
              <a:noFill/>
            </a:ln>
            <a:effectLst/>
          </c:spPr>
          <c:invertIfNegative val="0"/>
          <c:dLbls>
            <c:dLbl>
              <c:idx val="0"/>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2B-4798-B2B3-C1D4EE20E886}"/>
                </c:ext>
              </c:extLst>
            </c:dLbl>
            <c:dLbl>
              <c:idx val="1"/>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2B-4798-B2B3-C1D4EE20E88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'Clean data, inputs, calc.'!$AH$48:$AI$48</c:f>
              <c:strCache>
                <c:ptCount val="2"/>
                <c:pt idx="0">
                  <c:v>12/2017</c:v>
                </c:pt>
                <c:pt idx="1">
                  <c:v>12/2018</c:v>
                </c:pt>
              </c:strCache>
            </c:strRef>
          </c:cat>
          <c:val>
            <c:numRef>
              <c:f>'Clean data, inputs, calc.'!$AH$50:$AI$50</c:f>
              <c:numCache>
                <c:formatCode>0.0</c:formatCode>
                <c:ptCount val="2"/>
                <c:pt idx="0">
                  <c:v>6.8326039000000005</c:v>
                </c:pt>
                <c:pt idx="1">
                  <c:v>4.7623800000000003</c:v>
                </c:pt>
              </c:numCache>
            </c:numRef>
          </c:val>
          <c:extLst>
            <c:ext xmlns:c16="http://schemas.microsoft.com/office/drawing/2014/chart" uri="{C3380CC4-5D6E-409C-BE32-E72D297353CC}">
              <c16:uniqueId val="{00000001-622B-4798-B2B3-C1D4EE20E886}"/>
            </c:ext>
          </c:extLst>
        </c:ser>
        <c:ser>
          <c:idx val="2"/>
          <c:order val="2"/>
          <c:tx>
            <c:strRef>
              <c:f>'Clean data, inputs, calc.'!$AG$51</c:f>
              <c:strCache>
                <c:ptCount val="1"/>
                <c:pt idx="0">
                  <c:v>Orange </c:v>
                </c:pt>
              </c:strCache>
            </c:strRef>
          </c:tx>
          <c:spPr>
            <a:solidFill>
              <a:srgbClr val="FF9900"/>
            </a:solidFill>
            <a:ln>
              <a:noFill/>
            </a:ln>
            <a:effectLst/>
          </c:spPr>
          <c:invertIfNegative val="0"/>
          <c:dLbls>
            <c:dLbl>
              <c:idx val="0"/>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2B-4798-B2B3-C1D4EE20E886}"/>
                </c:ext>
              </c:extLst>
            </c:dLbl>
            <c:dLbl>
              <c:idx val="1"/>
              <c:tx>
                <c:rich>
                  <a:bodyPr/>
                  <a:lstStyle/>
                  <a:p>
                    <a:r>
                      <a:rPr lang="en-US"/>
                      <a:t>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2B-4798-B2B3-C1D4EE20E88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'Clean data, inputs, calc.'!$AH$48:$AI$48</c:f>
              <c:strCache>
                <c:ptCount val="2"/>
                <c:pt idx="0">
                  <c:v>12/2017</c:v>
                </c:pt>
                <c:pt idx="1">
                  <c:v>12/2018</c:v>
                </c:pt>
              </c:strCache>
            </c:strRef>
          </c:cat>
          <c:val>
            <c:numRef>
              <c:f>'Clean data, inputs, calc.'!$AH$51:$AI$51</c:f>
              <c:numCache>
                <c:formatCode>0.0</c:formatCode>
                <c:ptCount val="2"/>
                <c:pt idx="0">
                  <c:v>1.0502521999999999</c:v>
                </c:pt>
                <c:pt idx="1">
                  <c:v>1.0322058181818181</c:v>
                </c:pt>
              </c:numCache>
            </c:numRef>
          </c:val>
          <c:extLst>
            <c:ext xmlns:c16="http://schemas.microsoft.com/office/drawing/2014/chart" uri="{C3380CC4-5D6E-409C-BE32-E72D297353CC}">
              <c16:uniqueId val="{00000002-622B-4798-B2B3-C1D4EE20E886}"/>
            </c:ext>
          </c:extLst>
        </c:ser>
        <c:dLbls>
          <c:showLegendKey val="0"/>
          <c:showVal val="0"/>
          <c:showCatName val="0"/>
          <c:showSerName val="0"/>
          <c:showPercent val="0"/>
          <c:showBubbleSize val="0"/>
        </c:dLbls>
        <c:gapWidth val="150"/>
        <c:overlap val="100"/>
        <c:axId val="456634296"/>
        <c:axId val="456641512"/>
      </c:barChart>
      <c:catAx>
        <c:axId val="45663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56641512"/>
        <c:crosses val="autoZero"/>
        <c:auto val="1"/>
        <c:lblAlgn val="ctr"/>
        <c:lblOffset val="100"/>
        <c:noMultiLvlLbl val="0"/>
      </c:catAx>
      <c:valAx>
        <c:axId val="456641512"/>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56634296"/>
        <c:crosses val="autoZero"/>
        <c:crossBetween val="between"/>
      </c:valAx>
      <c:spPr>
        <a:noFill/>
        <a:ln>
          <a:noFill/>
        </a:ln>
        <a:effectLst/>
      </c:spPr>
    </c:plotArea>
    <c:legend>
      <c:legendPos val="b"/>
      <c:layout>
        <c:manualLayout>
          <c:xMode val="edge"/>
          <c:yMode val="edge"/>
          <c:x val="1.0688722701400154E-2"/>
          <c:y val="0.90432686499961545"/>
          <c:w val="0.9777127983897933"/>
          <c:h val="9.386993292505102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769154391051596E-2"/>
          <c:y val="2.8376867180055075E-2"/>
          <c:w val="0.89551812967823452"/>
          <c:h val="0.75133608468819235"/>
        </c:manualLayout>
      </c:layout>
      <c:lineChart>
        <c:grouping val="standard"/>
        <c:varyColors val="0"/>
        <c:ser>
          <c:idx val="6"/>
          <c:order val="0"/>
          <c:tx>
            <c:strRef>
              <c:f>'WACC2 Results'!$B$6</c:f>
              <c:strCache>
                <c:ptCount val="1"/>
                <c:pt idx="0">
                  <c:v>PROXIMUS</c:v>
                </c:pt>
              </c:strCache>
            </c:strRef>
          </c:tx>
          <c:spPr>
            <a:ln w="19050">
              <a:solidFill>
                <a:srgbClr val="7030A0"/>
              </a:solidFill>
              <a:prstDash val="sysDash"/>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Results'!$DC$6:$DR$6</c:f>
              <c:numCache>
                <c:formatCode>0%</c:formatCode>
                <c:ptCount val="16"/>
                <c:pt idx="0">
                  <c:v>0.17714300452602685</c:v>
                </c:pt>
                <c:pt idx="1">
                  <c:v>0.1637447302970805</c:v>
                </c:pt>
                <c:pt idx="2">
                  <c:v>0.17455368001197552</c:v>
                </c:pt>
                <c:pt idx="3">
                  <c:v>0.1560423895466912</c:v>
                </c:pt>
                <c:pt idx="4">
                  <c:v>0.1773263301196755</c:v>
                </c:pt>
                <c:pt idx="5">
                  <c:v>0.16702993908413333</c:v>
                </c:pt>
                <c:pt idx="6">
                  <c:v>0.19088359672274208</c:v>
                </c:pt>
                <c:pt idx="7">
                  <c:v>0.178622587904647</c:v>
                </c:pt>
                <c:pt idx="8">
                  <c:v>0.18464221758735136</c:v>
                </c:pt>
                <c:pt idx="9">
                  <c:v>0.16206512017155036</c:v>
                </c:pt>
                <c:pt idx="10">
                  <c:v>0.17981770015874371</c:v>
                </c:pt>
                <c:pt idx="11">
                  <c:v>0.16915743206633518</c:v>
                </c:pt>
                <c:pt idx="12">
                  <c:v>0.20537590381163442</c:v>
                </c:pt>
                <c:pt idx="13">
                  <c:v>0.21240910080609793</c:v>
                </c:pt>
                <c:pt idx="14">
                  <c:v>0.28380476839949753</c:v>
                </c:pt>
                <c:pt idx="15">
                  <c:v>0.25594119849330799</c:v>
                </c:pt>
              </c:numCache>
            </c:numRef>
          </c:val>
          <c:smooth val="0"/>
          <c:extLst>
            <c:ext xmlns:c16="http://schemas.microsoft.com/office/drawing/2014/chart" uri="{C3380CC4-5D6E-409C-BE32-E72D297353CC}">
              <c16:uniqueId val="{00000000-22D6-4AD1-8116-F8EA52C2F6DE}"/>
            </c:ext>
          </c:extLst>
        </c:ser>
        <c:ser>
          <c:idx val="0"/>
          <c:order val="1"/>
          <c:tx>
            <c:v>Peers</c:v>
          </c:tx>
          <c:spPr>
            <a:ln>
              <a:solidFill>
                <a:srgbClr val="7030A0"/>
              </a:solidFill>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Results'!$DC$33:$DR$33</c:f>
              <c:numCache>
                <c:formatCode>0%</c:formatCode>
                <c:ptCount val="16"/>
                <c:pt idx="0">
                  <c:v>0.33419352172556993</c:v>
                </c:pt>
                <c:pt idx="1">
                  <c:v>0.31000580031620406</c:v>
                </c:pt>
                <c:pt idx="2">
                  <c:v>0.31292386727580962</c:v>
                </c:pt>
                <c:pt idx="3">
                  <c:v>0.31510429922437955</c:v>
                </c:pt>
                <c:pt idx="4">
                  <c:v>0.31202270838183616</c:v>
                </c:pt>
                <c:pt idx="5">
                  <c:v>0.3254832983606521</c:v>
                </c:pt>
                <c:pt idx="6">
                  <c:v>0.35156358120034942</c:v>
                </c:pt>
                <c:pt idx="7">
                  <c:v>0.34595650013879514</c:v>
                </c:pt>
                <c:pt idx="8">
                  <c:v>0.34052799987372012</c:v>
                </c:pt>
                <c:pt idx="9">
                  <c:v>0.32751800455503494</c:v>
                </c:pt>
                <c:pt idx="10">
                  <c:v>0.33021862075046676</c:v>
                </c:pt>
                <c:pt idx="11">
                  <c:v>0.3269671131478083</c:v>
                </c:pt>
                <c:pt idx="12">
                  <c:v>0.33719597521133687</c:v>
                </c:pt>
                <c:pt idx="13">
                  <c:v>0.35372881493614766</c:v>
                </c:pt>
                <c:pt idx="14">
                  <c:v>0.40492689784501795</c:v>
                </c:pt>
                <c:pt idx="15">
                  <c:v>0.40829845700533851</c:v>
                </c:pt>
              </c:numCache>
            </c:numRef>
          </c:val>
          <c:smooth val="0"/>
          <c:extLst>
            <c:ext xmlns:c16="http://schemas.microsoft.com/office/drawing/2014/chart" uri="{C3380CC4-5D6E-409C-BE32-E72D297353CC}">
              <c16:uniqueId val="{00000001-22D6-4AD1-8116-F8EA52C2F6DE}"/>
            </c:ext>
          </c:extLst>
        </c:ser>
        <c:ser>
          <c:idx val="9"/>
          <c:order val="2"/>
          <c:tx>
            <c:strRef>
              <c:f>'WACC2 Results'!$B$7</c:f>
              <c:strCache>
                <c:ptCount val="1"/>
                <c:pt idx="0">
                  <c:v>TELENET</c:v>
                </c:pt>
              </c:strCache>
            </c:strRef>
          </c:tx>
          <c:spPr>
            <a:ln w="12700">
              <a:solidFill>
                <a:srgbClr val="FFCC00"/>
              </a:solidFill>
              <a:prstDash val="sysDash"/>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Results'!$DC$7:$DR$7</c:f>
              <c:numCache>
                <c:formatCode>0%</c:formatCode>
                <c:ptCount val="16"/>
                <c:pt idx="0">
                  <c:v>0.39746618512512494</c:v>
                </c:pt>
                <c:pt idx="1">
                  <c:v>0.37850354235434785</c:v>
                </c:pt>
                <c:pt idx="2">
                  <c:v>0.3836496374391048</c:v>
                </c:pt>
                <c:pt idx="3">
                  <c:v>0.36916445923245389</c:v>
                </c:pt>
                <c:pt idx="4">
                  <c:v>0.37818908045656846</c:v>
                </c:pt>
                <c:pt idx="5">
                  <c:v>0.48072388979516739</c:v>
                </c:pt>
                <c:pt idx="6">
                  <c:v>0.50280200935039199</c:v>
                </c:pt>
                <c:pt idx="7">
                  <c:v>0.46644228071998484</c:v>
                </c:pt>
                <c:pt idx="8">
                  <c:v>0.4386863147124061</c:v>
                </c:pt>
                <c:pt idx="9">
                  <c:v>0.42530431027683352</c:v>
                </c:pt>
                <c:pt idx="10">
                  <c:v>0.436178420038634</c:v>
                </c:pt>
                <c:pt idx="11">
                  <c:v>0.42257812539129591</c:v>
                </c:pt>
                <c:pt idx="12">
                  <c:v>0.41186482291452398</c:v>
                </c:pt>
                <c:pt idx="13">
                  <c:v>0.42852420385718887</c:v>
                </c:pt>
                <c:pt idx="14">
                  <c:v>0.50837608178677463</c:v>
                </c:pt>
                <c:pt idx="15">
                  <c:v>0.46834530545002917</c:v>
                </c:pt>
              </c:numCache>
            </c:numRef>
          </c:val>
          <c:smooth val="0"/>
          <c:extLst>
            <c:ext xmlns:c16="http://schemas.microsoft.com/office/drawing/2014/chart" uri="{C3380CC4-5D6E-409C-BE32-E72D297353CC}">
              <c16:uniqueId val="{00000002-22D6-4AD1-8116-F8EA52C2F6DE}"/>
            </c:ext>
          </c:extLst>
        </c:ser>
        <c:ser>
          <c:idx val="1"/>
          <c:order val="3"/>
          <c:tx>
            <c:v>Peers</c:v>
          </c:tx>
          <c:spPr>
            <a:ln>
              <a:solidFill>
                <a:srgbClr val="FFD347"/>
              </a:solidFill>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Results'!$DC$34:$DR$34</c:f>
              <c:numCache>
                <c:formatCode>0%</c:formatCode>
                <c:ptCount val="16"/>
                <c:pt idx="0">
                  <c:v>0.37347615893643121</c:v>
                </c:pt>
                <c:pt idx="1">
                  <c:v>0.34396715998282557</c:v>
                </c:pt>
                <c:pt idx="2">
                  <c:v>0.34578207577103959</c:v>
                </c:pt>
                <c:pt idx="3">
                  <c:v>0.35701886432895585</c:v>
                </c:pt>
                <c:pt idx="4">
                  <c:v>0.35858046664507237</c:v>
                </c:pt>
                <c:pt idx="5">
                  <c:v>0.39559255264682469</c:v>
                </c:pt>
                <c:pt idx="6">
                  <c:v>0.41401427618173636</c:v>
                </c:pt>
                <c:pt idx="7">
                  <c:v>0.38848792398494936</c:v>
                </c:pt>
                <c:pt idx="8">
                  <c:v>0.38283385310550905</c:v>
                </c:pt>
                <c:pt idx="9">
                  <c:v>0.37424634122617351</c:v>
                </c:pt>
                <c:pt idx="10">
                  <c:v>0.37375183497792974</c:v>
                </c:pt>
                <c:pt idx="11">
                  <c:v>0.36681058343344675</c:v>
                </c:pt>
                <c:pt idx="12">
                  <c:v>0.36760966992348965</c:v>
                </c:pt>
                <c:pt idx="13">
                  <c:v>0.36840444957087687</c:v>
                </c:pt>
                <c:pt idx="14">
                  <c:v>0.43974515812936488</c:v>
                </c:pt>
                <c:pt idx="15">
                  <c:v>0.42492620770981193</c:v>
                </c:pt>
              </c:numCache>
            </c:numRef>
          </c:val>
          <c:smooth val="0"/>
          <c:extLst>
            <c:ext xmlns:c16="http://schemas.microsoft.com/office/drawing/2014/chart" uri="{C3380CC4-5D6E-409C-BE32-E72D297353CC}">
              <c16:uniqueId val="{00000003-22D6-4AD1-8116-F8EA52C2F6DE}"/>
            </c:ext>
          </c:extLst>
        </c:ser>
        <c:ser>
          <c:idx val="4"/>
          <c:order val="4"/>
          <c:tx>
            <c:strRef>
              <c:f>'WACC2 Results'!$B$5</c:f>
              <c:strCache>
                <c:ptCount val="1"/>
                <c:pt idx="0">
                  <c:v>ORANGE BL</c:v>
                </c:pt>
              </c:strCache>
            </c:strRef>
          </c:tx>
          <c:spPr>
            <a:ln w="19050">
              <a:solidFill>
                <a:srgbClr val="FF9900"/>
              </a:solidFill>
              <a:prstDash val="sysDash"/>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Results'!$DC$5:$DR$5</c:f>
              <c:numCache>
                <c:formatCode>0%</c:formatCode>
                <c:ptCount val="16"/>
                <c:pt idx="0">
                  <c:v>0.44639591215511037</c:v>
                </c:pt>
                <c:pt idx="1">
                  <c:v>0.45827327514367283</c:v>
                </c:pt>
                <c:pt idx="2">
                  <c:v>0.47136820594289852</c:v>
                </c:pt>
                <c:pt idx="3">
                  <c:v>0.42125921846164416</c:v>
                </c:pt>
                <c:pt idx="4">
                  <c:v>0.37630353995027538</c:v>
                </c:pt>
                <c:pt idx="5">
                  <c:v>0.38088252653489335</c:v>
                </c:pt>
                <c:pt idx="6">
                  <c:v>0.3857368183323226</c:v>
                </c:pt>
                <c:pt idx="7">
                  <c:v>0.38751833223979343</c:v>
                </c:pt>
                <c:pt idx="8">
                  <c:v>0.38936869693597576</c:v>
                </c:pt>
                <c:pt idx="9">
                  <c:v>0.39015398720640737</c:v>
                </c:pt>
                <c:pt idx="10">
                  <c:v>0.39091264646883755</c:v>
                </c:pt>
                <c:pt idx="11">
                  <c:v>0.41237078195760957</c:v>
                </c:pt>
                <c:pt idx="12">
                  <c:v>0.43566072942035045</c:v>
                </c:pt>
                <c:pt idx="13">
                  <c:v>0.45604897773060182</c:v>
                </c:pt>
                <c:pt idx="14">
                  <c:v>0.47883581017932336</c:v>
                </c:pt>
                <c:pt idx="15">
                  <c:v>0.4949453881882791</c:v>
                </c:pt>
              </c:numCache>
            </c:numRef>
          </c:val>
          <c:smooth val="0"/>
          <c:extLst>
            <c:ext xmlns:c16="http://schemas.microsoft.com/office/drawing/2014/chart" uri="{C3380CC4-5D6E-409C-BE32-E72D297353CC}">
              <c16:uniqueId val="{00000004-22D6-4AD1-8116-F8EA52C2F6DE}"/>
            </c:ext>
          </c:extLst>
        </c:ser>
        <c:ser>
          <c:idx val="2"/>
          <c:order val="5"/>
          <c:tx>
            <c:v>Peers</c:v>
          </c:tx>
          <c:spPr>
            <a:ln>
              <a:solidFill>
                <a:srgbClr val="FF9900"/>
              </a:solidFill>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Results'!$DC$32:$DR$32</c:f>
              <c:numCache>
                <c:formatCode>0%</c:formatCode>
                <c:ptCount val="16"/>
                <c:pt idx="0">
                  <c:v>0.26305449160267902</c:v>
                </c:pt>
                <c:pt idx="1">
                  <c:v>0.23711020810936292</c:v>
                </c:pt>
                <c:pt idx="2">
                  <c:v>0.2761894979308277</c:v>
                </c:pt>
                <c:pt idx="3">
                  <c:v>0.26551364355080198</c:v>
                </c:pt>
                <c:pt idx="4">
                  <c:v>0.25349287183777952</c:v>
                </c:pt>
                <c:pt idx="5">
                  <c:v>0.30562197736701202</c:v>
                </c:pt>
                <c:pt idx="6">
                  <c:v>0.33188688402205829</c:v>
                </c:pt>
                <c:pt idx="7">
                  <c:v>0.32437057486480181</c:v>
                </c:pt>
                <c:pt idx="8">
                  <c:v>0.31837408315145355</c:v>
                </c:pt>
                <c:pt idx="9">
                  <c:v>0.2901592624389891</c:v>
                </c:pt>
                <c:pt idx="10">
                  <c:v>0.30937588333295124</c:v>
                </c:pt>
                <c:pt idx="11">
                  <c:v>0.29699537284934874</c:v>
                </c:pt>
                <c:pt idx="12">
                  <c:v>0.2936320926597844</c:v>
                </c:pt>
                <c:pt idx="13">
                  <c:v>0.30355946481840634</c:v>
                </c:pt>
                <c:pt idx="14">
                  <c:v>0.33503148003773681</c:v>
                </c:pt>
                <c:pt idx="15">
                  <c:v>0.33559622827437185</c:v>
                </c:pt>
              </c:numCache>
            </c:numRef>
          </c:val>
          <c:smooth val="0"/>
          <c:extLst>
            <c:ext xmlns:c16="http://schemas.microsoft.com/office/drawing/2014/chart" uri="{C3380CC4-5D6E-409C-BE32-E72D297353CC}">
              <c16:uniqueId val="{00000005-22D6-4AD1-8116-F8EA52C2F6DE}"/>
            </c:ext>
          </c:extLst>
        </c:ser>
        <c:dLbls>
          <c:showLegendKey val="0"/>
          <c:showVal val="0"/>
          <c:showCatName val="0"/>
          <c:showSerName val="0"/>
          <c:showPercent val="0"/>
          <c:showBubbleSize val="0"/>
        </c:dLbls>
        <c:smooth val="0"/>
        <c:axId val="130844160"/>
        <c:axId val="130845696"/>
      </c:lineChart>
      <c:dateAx>
        <c:axId val="130844160"/>
        <c:scaling>
          <c:orientation val="minMax"/>
        </c:scaling>
        <c:delete val="0"/>
        <c:axPos val="b"/>
        <c:numFmt formatCode="mm/yy" sourceLinked="0"/>
        <c:majorTickMark val="out"/>
        <c:minorTickMark val="none"/>
        <c:tickLblPos val="nextTo"/>
        <c:crossAx val="130845696"/>
        <c:crosses val="autoZero"/>
        <c:auto val="1"/>
        <c:lblOffset val="100"/>
        <c:baseTimeUnit val="days"/>
        <c:majorUnit val="6"/>
        <c:majorTimeUnit val="months"/>
      </c:dateAx>
      <c:valAx>
        <c:axId val="130845696"/>
        <c:scaling>
          <c:orientation val="minMax"/>
        </c:scaling>
        <c:delete val="0"/>
        <c:axPos val="l"/>
        <c:majorGridlines>
          <c:spPr>
            <a:ln>
              <a:solidFill>
                <a:schemeClr val="bg1">
                  <a:lumMod val="50000"/>
                </a:schemeClr>
              </a:solidFill>
              <a:prstDash val="dash"/>
            </a:ln>
          </c:spPr>
        </c:majorGridlines>
        <c:numFmt formatCode="0%" sourceLinked="0"/>
        <c:majorTickMark val="out"/>
        <c:minorTickMark val="none"/>
        <c:tickLblPos val="nextTo"/>
        <c:crossAx val="130844160"/>
        <c:crosses val="autoZero"/>
        <c:crossBetween val="between"/>
        <c:majorUnit val="0.1"/>
      </c:valAx>
    </c:plotArea>
    <c:legend>
      <c:legendPos val="b"/>
      <c:layout>
        <c:manualLayout>
          <c:xMode val="edge"/>
          <c:yMode val="edge"/>
          <c:x val="1.2981756910015876E-2"/>
          <c:y val="0.89670879791873337"/>
          <c:w val="0.97021422450728367"/>
          <c:h val="9.124832355400192E-2"/>
        </c:manualLayout>
      </c:layou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fr-FR"/>
    </a:p>
  </c:txPr>
  <c:printSettings>
    <c:headerFooter/>
    <c:pageMargins b="0.75000000000001299" l="0.70000000000000062" r="0.70000000000000062" t="0.750000000000012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769154391051596E-2"/>
          <c:y val="2.8376867180055075E-2"/>
          <c:w val="0.89551812967823452"/>
          <c:h val="0.75133608468819235"/>
        </c:manualLayout>
      </c:layout>
      <c:lineChart>
        <c:grouping val="standard"/>
        <c:varyColors val="0"/>
        <c:ser>
          <c:idx val="6"/>
          <c:order val="0"/>
          <c:tx>
            <c:strRef>
              <c:f>'WACC2 Results'!$B$6</c:f>
              <c:strCache>
                <c:ptCount val="1"/>
                <c:pt idx="0">
                  <c:v>PROXIMUS</c:v>
                </c:pt>
              </c:strCache>
            </c:strRef>
          </c:tx>
          <c:spPr>
            <a:ln w="19050">
              <a:solidFill>
                <a:srgbClr val="7030A0"/>
              </a:solidFill>
              <a:prstDash val="sysDash"/>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Results'!$DC$6:$DR$6</c:f>
              <c:numCache>
                <c:formatCode>0%</c:formatCode>
                <c:ptCount val="16"/>
                <c:pt idx="0">
                  <c:v>0.17714300452602685</c:v>
                </c:pt>
                <c:pt idx="1">
                  <c:v>0.1637447302970805</c:v>
                </c:pt>
                <c:pt idx="2">
                  <c:v>0.17455368001197552</c:v>
                </c:pt>
                <c:pt idx="3">
                  <c:v>0.1560423895466912</c:v>
                </c:pt>
                <c:pt idx="4">
                  <c:v>0.1773263301196755</c:v>
                </c:pt>
                <c:pt idx="5">
                  <c:v>0.16702993908413333</c:v>
                </c:pt>
                <c:pt idx="6">
                  <c:v>0.19088359672274208</c:v>
                </c:pt>
                <c:pt idx="7">
                  <c:v>0.178622587904647</c:v>
                </c:pt>
                <c:pt idx="8">
                  <c:v>0.18464221758735136</c:v>
                </c:pt>
                <c:pt idx="9">
                  <c:v>0.16206512017155036</c:v>
                </c:pt>
                <c:pt idx="10">
                  <c:v>0.17981770015874371</c:v>
                </c:pt>
                <c:pt idx="11">
                  <c:v>0.16915743206633518</c:v>
                </c:pt>
                <c:pt idx="12">
                  <c:v>0.20537590381163442</c:v>
                </c:pt>
                <c:pt idx="13">
                  <c:v>0.21240910080609793</c:v>
                </c:pt>
                <c:pt idx="14">
                  <c:v>0.28380476839949753</c:v>
                </c:pt>
                <c:pt idx="15">
                  <c:v>0.25594119849330799</c:v>
                </c:pt>
              </c:numCache>
            </c:numRef>
          </c:val>
          <c:smooth val="0"/>
          <c:extLst>
            <c:ext xmlns:c16="http://schemas.microsoft.com/office/drawing/2014/chart" uri="{C3380CC4-5D6E-409C-BE32-E72D297353CC}">
              <c16:uniqueId val="{00000000-BEAB-43A3-9E15-C835EFF2F63E}"/>
            </c:ext>
          </c:extLst>
        </c:ser>
        <c:ser>
          <c:idx val="0"/>
          <c:order val="1"/>
          <c:tx>
            <c:v>Peers</c:v>
          </c:tx>
          <c:spPr>
            <a:ln>
              <a:solidFill>
                <a:srgbClr val="7030A0"/>
              </a:solidFill>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Results'!$DC$33:$DR$33</c:f>
              <c:numCache>
                <c:formatCode>0%</c:formatCode>
                <c:ptCount val="16"/>
                <c:pt idx="0">
                  <c:v>0.33419352172556993</c:v>
                </c:pt>
                <c:pt idx="1">
                  <c:v>0.31000580031620406</c:v>
                </c:pt>
                <c:pt idx="2">
                  <c:v>0.31292386727580962</c:v>
                </c:pt>
                <c:pt idx="3">
                  <c:v>0.31510429922437955</c:v>
                </c:pt>
                <c:pt idx="4">
                  <c:v>0.31202270838183616</c:v>
                </c:pt>
                <c:pt idx="5">
                  <c:v>0.3254832983606521</c:v>
                </c:pt>
                <c:pt idx="6">
                  <c:v>0.35156358120034942</c:v>
                </c:pt>
                <c:pt idx="7">
                  <c:v>0.34595650013879514</c:v>
                </c:pt>
                <c:pt idx="8">
                  <c:v>0.34052799987372012</c:v>
                </c:pt>
                <c:pt idx="9">
                  <c:v>0.32751800455503494</c:v>
                </c:pt>
                <c:pt idx="10">
                  <c:v>0.33021862075046676</c:v>
                </c:pt>
                <c:pt idx="11">
                  <c:v>0.3269671131478083</c:v>
                </c:pt>
                <c:pt idx="12">
                  <c:v>0.33719597521133687</c:v>
                </c:pt>
                <c:pt idx="13">
                  <c:v>0.35372881493614766</c:v>
                </c:pt>
                <c:pt idx="14">
                  <c:v>0.40492689784501795</c:v>
                </c:pt>
                <c:pt idx="15">
                  <c:v>0.40829845700533851</c:v>
                </c:pt>
              </c:numCache>
            </c:numRef>
          </c:val>
          <c:smooth val="0"/>
          <c:extLst>
            <c:ext xmlns:c16="http://schemas.microsoft.com/office/drawing/2014/chart" uri="{C3380CC4-5D6E-409C-BE32-E72D297353CC}">
              <c16:uniqueId val="{00000001-BEAB-43A3-9E15-C835EFF2F63E}"/>
            </c:ext>
          </c:extLst>
        </c:ser>
        <c:ser>
          <c:idx val="9"/>
          <c:order val="2"/>
          <c:tx>
            <c:strRef>
              <c:f>'WACC2 Results'!$B$7</c:f>
              <c:strCache>
                <c:ptCount val="1"/>
                <c:pt idx="0">
                  <c:v>TELENET</c:v>
                </c:pt>
              </c:strCache>
            </c:strRef>
          </c:tx>
          <c:spPr>
            <a:ln w="12700">
              <a:solidFill>
                <a:srgbClr val="FFCC00"/>
              </a:solidFill>
              <a:prstDash val="sysDash"/>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Results'!$DC$7:$DR$7</c:f>
              <c:numCache>
                <c:formatCode>0%</c:formatCode>
                <c:ptCount val="16"/>
                <c:pt idx="0">
                  <c:v>0.39746618512512494</c:v>
                </c:pt>
                <c:pt idx="1">
                  <c:v>0.37850354235434785</c:v>
                </c:pt>
                <c:pt idx="2">
                  <c:v>0.3836496374391048</c:v>
                </c:pt>
                <c:pt idx="3">
                  <c:v>0.36916445923245389</c:v>
                </c:pt>
                <c:pt idx="4">
                  <c:v>0.37818908045656846</c:v>
                </c:pt>
                <c:pt idx="5">
                  <c:v>0.48072388979516739</c:v>
                </c:pt>
                <c:pt idx="6">
                  <c:v>0.50280200935039199</c:v>
                </c:pt>
                <c:pt idx="7">
                  <c:v>0.46644228071998484</c:v>
                </c:pt>
                <c:pt idx="8">
                  <c:v>0.4386863147124061</c:v>
                </c:pt>
                <c:pt idx="9">
                  <c:v>0.42530431027683352</c:v>
                </c:pt>
                <c:pt idx="10">
                  <c:v>0.436178420038634</c:v>
                </c:pt>
                <c:pt idx="11">
                  <c:v>0.42257812539129591</c:v>
                </c:pt>
                <c:pt idx="12">
                  <c:v>0.41186482291452398</c:v>
                </c:pt>
                <c:pt idx="13">
                  <c:v>0.42852420385718887</c:v>
                </c:pt>
                <c:pt idx="14">
                  <c:v>0.50837608178677463</c:v>
                </c:pt>
                <c:pt idx="15">
                  <c:v>0.46834530545002917</c:v>
                </c:pt>
              </c:numCache>
            </c:numRef>
          </c:val>
          <c:smooth val="0"/>
          <c:extLst>
            <c:ext xmlns:c16="http://schemas.microsoft.com/office/drawing/2014/chart" uri="{C3380CC4-5D6E-409C-BE32-E72D297353CC}">
              <c16:uniqueId val="{00000002-BEAB-43A3-9E15-C835EFF2F63E}"/>
            </c:ext>
          </c:extLst>
        </c:ser>
        <c:ser>
          <c:idx val="1"/>
          <c:order val="3"/>
          <c:tx>
            <c:v>Peers</c:v>
          </c:tx>
          <c:spPr>
            <a:ln>
              <a:solidFill>
                <a:srgbClr val="FFD347"/>
              </a:solidFill>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Results'!$DC$34:$DR$34</c:f>
              <c:numCache>
                <c:formatCode>0%</c:formatCode>
                <c:ptCount val="16"/>
                <c:pt idx="0">
                  <c:v>0.37347615893643121</c:v>
                </c:pt>
                <c:pt idx="1">
                  <c:v>0.34396715998282557</c:v>
                </c:pt>
                <c:pt idx="2">
                  <c:v>0.34578207577103959</c:v>
                </c:pt>
                <c:pt idx="3">
                  <c:v>0.35701886432895585</c:v>
                </c:pt>
                <c:pt idx="4">
                  <c:v>0.35858046664507237</c:v>
                </c:pt>
                <c:pt idx="5">
                  <c:v>0.39559255264682469</c:v>
                </c:pt>
                <c:pt idx="6">
                  <c:v>0.41401427618173636</c:v>
                </c:pt>
                <c:pt idx="7">
                  <c:v>0.38848792398494936</c:v>
                </c:pt>
                <c:pt idx="8">
                  <c:v>0.38283385310550905</c:v>
                </c:pt>
                <c:pt idx="9">
                  <c:v>0.37424634122617351</c:v>
                </c:pt>
                <c:pt idx="10">
                  <c:v>0.37375183497792974</c:v>
                </c:pt>
                <c:pt idx="11">
                  <c:v>0.36681058343344675</c:v>
                </c:pt>
                <c:pt idx="12">
                  <c:v>0.36760966992348965</c:v>
                </c:pt>
                <c:pt idx="13">
                  <c:v>0.36840444957087687</c:v>
                </c:pt>
                <c:pt idx="14">
                  <c:v>0.43974515812936488</c:v>
                </c:pt>
                <c:pt idx="15">
                  <c:v>0.42492620770981193</c:v>
                </c:pt>
              </c:numCache>
            </c:numRef>
          </c:val>
          <c:smooth val="0"/>
          <c:extLst>
            <c:ext xmlns:c16="http://schemas.microsoft.com/office/drawing/2014/chart" uri="{C3380CC4-5D6E-409C-BE32-E72D297353CC}">
              <c16:uniqueId val="{00000003-BEAB-43A3-9E15-C835EFF2F63E}"/>
            </c:ext>
          </c:extLst>
        </c:ser>
        <c:dLbls>
          <c:showLegendKey val="0"/>
          <c:showVal val="0"/>
          <c:showCatName val="0"/>
          <c:showSerName val="0"/>
          <c:showPercent val="0"/>
          <c:showBubbleSize val="0"/>
        </c:dLbls>
        <c:smooth val="0"/>
        <c:axId val="130844160"/>
        <c:axId val="130845696"/>
      </c:lineChart>
      <c:dateAx>
        <c:axId val="130844160"/>
        <c:scaling>
          <c:orientation val="minMax"/>
        </c:scaling>
        <c:delete val="0"/>
        <c:axPos val="b"/>
        <c:numFmt formatCode="mm/yy" sourceLinked="0"/>
        <c:majorTickMark val="out"/>
        <c:minorTickMark val="none"/>
        <c:tickLblPos val="nextTo"/>
        <c:crossAx val="130845696"/>
        <c:crosses val="autoZero"/>
        <c:auto val="1"/>
        <c:lblOffset val="100"/>
        <c:baseTimeUnit val="days"/>
        <c:majorUnit val="6"/>
        <c:majorTimeUnit val="months"/>
      </c:dateAx>
      <c:valAx>
        <c:axId val="130845696"/>
        <c:scaling>
          <c:orientation val="minMax"/>
        </c:scaling>
        <c:delete val="0"/>
        <c:axPos val="l"/>
        <c:majorGridlines>
          <c:spPr>
            <a:ln>
              <a:solidFill>
                <a:schemeClr val="bg1">
                  <a:lumMod val="50000"/>
                </a:schemeClr>
              </a:solidFill>
              <a:prstDash val="dash"/>
            </a:ln>
          </c:spPr>
        </c:majorGridlines>
        <c:numFmt formatCode="0%" sourceLinked="0"/>
        <c:majorTickMark val="out"/>
        <c:minorTickMark val="none"/>
        <c:tickLblPos val="nextTo"/>
        <c:crossAx val="130844160"/>
        <c:crosses val="autoZero"/>
        <c:crossBetween val="between"/>
        <c:majorUnit val="0.1"/>
      </c:valAx>
    </c:plotArea>
    <c:legend>
      <c:legendPos val="b"/>
      <c:layout>
        <c:manualLayout>
          <c:xMode val="edge"/>
          <c:yMode val="edge"/>
          <c:x val="1.2981756910015876E-2"/>
          <c:y val="0.89670879791873337"/>
          <c:w val="0.97021422450728367"/>
          <c:h val="9.124832355400192E-2"/>
        </c:manualLayout>
      </c:layou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fr-FR"/>
    </a:p>
  </c:txPr>
  <c:printSettings>
    <c:headerFooter/>
    <c:pageMargins b="0.75000000000001299" l="0.70000000000000062" r="0.70000000000000062" t="0.75000000000001299"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769154391051596E-2"/>
          <c:y val="2.8376867180055075E-2"/>
          <c:w val="0.89551812967823452"/>
          <c:h val="0.75133608468819235"/>
        </c:manualLayout>
      </c:layout>
      <c:lineChart>
        <c:grouping val="standard"/>
        <c:varyColors val="0"/>
        <c:ser>
          <c:idx val="4"/>
          <c:order val="0"/>
          <c:tx>
            <c:strRef>
              <c:f>'WACC2 Results'!$B$5</c:f>
              <c:strCache>
                <c:ptCount val="1"/>
                <c:pt idx="0">
                  <c:v>ORANGE BL</c:v>
                </c:pt>
              </c:strCache>
            </c:strRef>
          </c:tx>
          <c:spPr>
            <a:ln w="19050">
              <a:solidFill>
                <a:srgbClr val="FF9900"/>
              </a:solidFill>
              <a:prstDash val="sysDash"/>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Results'!$DC$5:$DR$5</c:f>
              <c:numCache>
                <c:formatCode>0%</c:formatCode>
                <c:ptCount val="16"/>
                <c:pt idx="0">
                  <c:v>0.44639591215511037</c:v>
                </c:pt>
                <c:pt idx="1">
                  <c:v>0.45827327514367283</c:v>
                </c:pt>
                <c:pt idx="2">
                  <c:v>0.47136820594289852</c:v>
                </c:pt>
                <c:pt idx="3">
                  <c:v>0.42125921846164416</c:v>
                </c:pt>
                <c:pt idx="4">
                  <c:v>0.37630353995027538</c:v>
                </c:pt>
                <c:pt idx="5">
                  <c:v>0.38088252653489335</c:v>
                </c:pt>
                <c:pt idx="6">
                  <c:v>0.3857368183323226</c:v>
                </c:pt>
                <c:pt idx="7">
                  <c:v>0.38751833223979343</c:v>
                </c:pt>
                <c:pt idx="8">
                  <c:v>0.38936869693597576</c:v>
                </c:pt>
                <c:pt idx="9">
                  <c:v>0.39015398720640737</c:v>
                </c:pt>
                <c:pt idx="10">
                  <c:v>0.39091264646883755</c:v>
                </c:pt>
                <c:pt idx="11">
                  <c:v>0.41237078195760957</c:v>
                </c:pt>
                <c:pt idx="12">
                  <c:v>0.43566072942035045</c:v>
                </c:pt>
                <c:pt idx="13">
                  <c:v>0.45604897773060182</c:v>
                </c:pt>
                <c:pt idx="14">
                  <c:v>0.47883581017932336</c:v>
                </c:pt>
                <c:pt idx="15">
                  <c:v>0.4949453881882791</c:v>
                </c:pt>
              </c:numCache>
            </c:numRef>
          </c:val>
          <c:smooth val="0"/>
          <c:extLst>
            <c:ext xmlns:c16="http://schemas.microsoft.com/office/drawing/2014/chart" uri="{C3380CC4-5D6E-409C-BE32-E72D297353CC}">
              <c16:uniqueId val="{00000004-1FEE-486A-86D5-1CCAD869D388}"/>
            </c:ext>
          </c:extLst>
        </c:ser>
        <c:ser>
          <c:idx val="2"/>
          <c:order val="1"/>
          <c:tx>
            <c:v>Peers</c:v>
          </c:tx>
          <c:spPr>
            <a:ln>
              <a:solidFill>
                <a:srgbClr val="FF9900"/>
              </a:solidFill>
            </a:ln>
          </c:spPr>
          <c:marker>
            <c:symbol val="none"/>
          </c:marker>
          <c:cat>
            <c:numRef>
              <c:f>'WACC2 Results'!$DC$2:$DR$2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Results'!$DC$32:$DR$32</c:f>
              <c:numCache>
                <c:formatCode>0%</c:formatCode>
                <c:ptCount val="16"/>
                <c:pt idx="0">
                  <c:v>0.26305449160267902</c:v>
                </c:pt>
                <c:pt idx="1">
                  <c:v>0.23711020810936292</c:v>
                </c:pt>
                <c:pt idx="2">
                  <c:v>0.2761894979308277</c:v>
                </c:pt>
                <c:pt idx="3">
                  <c:v>0.26551364355080198</c:v>
                </c:pt>
                <c:pt idx="4">
                  <c:v>0.25349287183777952</c:v>
                </c:pt>
                <c:pt idx="5">
                  <c:v>0.30562197736701202</c:v>
                </c:pt>
                <c:pt idx="6">
                  <c:v>0.33188688402205829</c:v>
                </c:pt>
                <c:pt idx="7">
                  <c:v>0.32437057486480181</c:v>
                </c:pt>
                <c:pt idx="8">
                  <c:v>0.31837408315145355</c:v>
                </c:pt>
                <c:pt idx="9">
                  <c:v>0.2901592624389891</c:v>
                </c:pt>
                <c:pt idx="10">
                  <c:v>0.30937588333295124</c:v>
                </c:pt>
                <c:pt idx="11">
                  <c:v>0.29699537284934874</c:v>
                </c:pt>
                <c:pt idx="12">
                  <c:v>0.2936320926597844</c:v>
                </c:pt>
                <c:pt idx="13">
                  <c:v>0.30355946481840634</c:v>
                </c:pt>
                <c:pt idx="14">
                  <c:v>0.33503148003773681</c:v>
                </c:pt>
                <c:pt idx="15">
                  <c:v>0.33559622827437185</c:v>
                </c:pt>
              </c:numCache>
            </c:numRef>
          </c:val>
          <c:smooth val="0"/>
          <c:extLst>
            <c:ext xmlns:c16="http://schemas.microsoft.com/office/drawing/2014/chart" uri="{C3380CC4-5D6E-409C-BE32-E72D297353CC}">
              <c16:uniqueId val="{00000005-1FEE-486A-86D5-1CCAD869D388}"/>
            </c:ext>
          </c:extLst>
        </c:ser>
        <c:dLbls>
          <c:showLegendKey val="0"/>
          <c:showVal val="0"/>
          <c:showCatName val="0"/>
          <c:showSerName val="0"/>
          <c:showPercent val="0"/>
          <c:showBubbleSize val="0"/>
        </c:dLbls>
        <c:smooth val="0"/>
        <c:axId val="130844160"/>
        <c:axId val="130845696"/>
      </c:lineChart>
      <c:dateAx>
        <c:axId val="130844160"/>
        <c:scaling>
          <c:orientation val="minMax"/>
        </c:scaling>
        <c:delete val="0"/>
        <c:axPos val="b"/>
        <c:numFmt formatCode="mm/yy" sourceLinked="0"/>
        <c:majorTickMark val="out"/>
        <c:minorTickMark val="none"/>
        <c:tickLblPos val="nextTo"/>
        <c:crossAx val="130845696"/>
        <c:crosses val="autoZero"/>
        <c:auto val="1"/>
        <c:lblOffset val="100"/>
        <c:baseTimeUnit val="days"/>
        <c:majorUnit val="6"/>
        <c:majorTimeUnit val="months"/>
      </c:dateAx>
      <c:valAx>
        <c:axId val="130845696"/>
        <c:scaling>
          <c:orientation val="minMax"/>
          <c:max val="0.60000000000000009"/>
        </c:scaling>
        <c:delete val="0"/>
        <c:axPos val="l"/>
        <c:majorGridlines>
          <c:spPr>
            <a:ln>
              <a:solidFill>
                <a:schemeClr val="bg1">
                  <a:lumMod val="50000"/>
                </a:schemeClr>
              </a:solidFill>
              <a:prstDash val="dash"/>
            </a:ln>
          </c:spPr>
        </c:majorGridlines>
        <c:numFmt formatCode="0%" sourceLinked="0"/>
        <c:majorTickMark val="out"/>
        <c:minorTickMark val="none"/>
        <c:tickLblPos val="nextTo"/>
        <c:crossAx val="130844160"/>
        <c:crosses val="autoZero"/>
        <c:crossBetween val="between"/>
        <c:majorUnit val="0.1"/>
      </c:valAx>
    </c:plotArea>
    <c:legend>
      <c:legendPos val="b"/>
      <c:layout>
        <c:manualLayout>
          <c:xMode val="edge"/>
          <c:yMode val="edge"/>
          <c:x val="1.2981756910015876E-2"/>
          <c:y val="0.89670879791873337"/>
          <c:w val="0.97021422450728367"/>
          <c:h val="9.124832355400192E-2"/>
        </c:manualLayout>
      </c:layou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fr-FR"/>
    </a:p>
  </c:txPr>
  <c:printSettings>
    <c:headerFooter/>
    <c:pageMargins b="0.75000000000001299" l="0.70000000000000062" r="0.70000000000000062" t="0.75000000000001299"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981064848431642E-2"/>
          <c:y val="7.1129672653163292E-2"/>
          <c:w val="0.86202410095944981"/>
          <c:h val="0.80316026226081283"/>
        </c:manualLayout>
      </c:layout>
      <c:scatterChart>
        <c:scatterStyle val="lineMarker"/>
        <c:varyColors val="0"/>
        <c:ser>
          <c:idx val="0"/>
          <c:order val="0"/>
          <c:tx>
            <c:v>Proximus - Mobile peers axis</c:v>
          </c:tx>
          <c:spPr>
            <a:ln w="28575" cap="rnd">
              <a:noFill/>
              <a:round/>
            </a:ln>
            <a:effectLst/>
          </c:spPr>
          <c:marker>
            <c:symbol val="circle"/>
            <c:size val="5"/>
            <c:spPr>
              <a:solidFill>
                <a:srgbClr val="7030A0"/>
              </a:solidFill>
              <a:ln w="9525">
                <a:noFill/>
              </a:ln>
              <a:effectLst/>
            </c:spPr>
          </c:marker>
          <c:dPt>
            <c:idx val="2"/>
            <c:marker>
              <c:symbol val="circle"/>
              <c:size val="5"/>
              <c:spPr>
                <a:solidFill>
                  <a:srgbClr val="FF9900"/>
                </a:solidFill>
                <a:ln w="9525">
                  <a:noFill/>
                </a:ln>
                <a:effectLst/>
              </c:spPr>
            </c:marker>
            <c:bubble3D val="0"/>
            <c:extLst>
              <c:ext xmlns:c16="http://schemas.microsoft.com/office/drawing/2014/chart" uri="{C3380CC4-5D6E-409C-BE32-E72D297353CC}">
                <c16:uniqueId val="{00000003-C49B-47CE-BCF5-7B0AD1AAB427}"/>
              </c:ext>
            </c:extLst>
          </c:dPt>
          <c:xVal>
            <c:numRef>
              <c:f>Ouputs!$D$82:$H$82</c:f>
              <c:numCache>
                <c:formatCode>0%</c:formatCode>
                <c:ptCount val="5"/>
                <c:pt idx="0">
                  <c:v>0</c:v>
                </c:pt>
                <c:pt idx="1">
                  <c:v>0.38698300737415842</c:v>
                </c:pt>
                <c:pt idx="2">
                  <c:v>0.88693084865316318</c:v>
                </c:pt>
                <c:pt idx="3">
                  <c:v>0.93198789101917257</c:v>
                </c:pt>
                <c:pt idx="4">
                  <c:v>1</c:v>
                </c:pt>
              </c:numCache>
            </c:numRef>
          </c:xVal>
          <c:yVal>
            <c:numRef>
              <c:f>Ouputs!$D$83:$H$83</c:f>
              <c:numCache>
                <c:formatCode>0%</c:formatCode>
                <c:ptCount val="5"/>
                <c:pt idx="0">
                  <c:v>0.46457338169575724</c:v>
                </c:pt>
                <c:pt idx="1">
                  <c:v>0.40829845700533851</c:v>
                </c:pt>
                <c:pt idx="2">
                  <c:v>0.33559622827437185</c:v>
                </c:pt>
                <c:pt idx="3">
                  <c:v>0.32904404996782249</c:v>
                </c:pt>
                <c:pt idx="4">
                  <c:v>0.31915375443029242</c:v>
                </c:pt>
              </c:numCache>
            </c:numRef>
          </c:yVal>
          <c:smooth val="0"/>
          <c:extLst>
            <c:ext xmlns:c16="http://schemas.microsoft.com/office/drawing/2014/chart" uri="{C3380CC4-5D6E-409C-BE32-E72D297353CC}">
              <c16:uniqueId val="{00000000-C49B-47CE-BCF5-7B0AD1AAB427}"/>
            </c:ext>
          </c:extLst>
        </c:ser>
        <c:ser>
          <c:idx val="1"/>
          <c:order val="1"/>
          <c:tx>
            <c:v>Telenet - Mobile peers axis</c:v>
          </c:tx>
          <c:spPr>
            <a:ln w="25400" cap="rnd">
              <a:noFill/>
              <a:round/>
            </a:ln>
            <a:effectLst/>
          </c:spPr>
          <c:marker>
            <c:symbol val="circle"/>
            <c:size val="5"/>
            <c:spPr>
              <a:solidFill>
                <a:srgbClr val="FFD347"/>
              </a:solidFill>
              <a:ln w="9525">
                <a:noFill/>
              </a:ln>
              <a:effectLst/>
            </c:spPr>
          </c:marker>
          <c:dPt>
            <c:idx val="2"/>
            <c:marker>
              <c:symbol val="circle"/>
              <c:size val="5"/>
              <c:spPr>
                <a:solidFill>
                  <a:srgbClr val="FF9900"/>
                </a:solidFill>
                <a:ln w="9525">
                  <a:noFill/>
                </a:ln>
                <a:effectLst/>
              </c:spPr>
            </c:marker>
            <c:bubble3D val="0"/>
            <c:extLst>
              <c:ext xmlns:c16="http://schemas.microsoft.com/office/drawing/2014/chart" uri="{C3380CC4-5D6E-409C-BE32-E72D297353CC}">
                <c16:uniqueId val="{00000002-C49B-47CE-BCF5-7B0AD1AAB427}"/>
              </c:ext>
            </c:extLst>
          </c:dPt>
          <c:xVal>
            <c:numRef>
              <c:f>Ouputs!$D$87:$H$87</c:f>
              <c:numCache>
                <c:formatCode>0%</c:formatCode>
                <c:ptCount val="5"/>
                <c:pt idx="0">
                  <c:v>0</c:v>
                </c:pt>
                <c:pt idx="1">
                  <c:v>0.24265582275818551</c:v>
                </c:pt>
                <c:pt idx="2">
                  <c:v>0.88693084865316318</c:v>
                </c:pt>
                <c:pt idx="3">
                  <c:v>0.93198789101917257</c:v>
                </c:pt>
                <c:pt idx="4">
                  <c:v>1</c:v>
                </c:pt>
              </c:numCache>
            </c:numRef>
          </c:xVal>
          <c:yVal>
            <c:numRef>
              <c:f>Ouputs!$D$88:$H$88</c:f>
              <c:numCache>
                <c:formatCode>0%</c:formatCode>
                <c:ptCount val="5"/>
                <c:pt idx="0">
                  <c:v>0.45857090723353977</c:v>
                </c:pt>
                <c:pt idx="1">
                  <c:v>0.42492620770981193</c:v>
                </c:pt>
                <c:pt idx="2">
                  <c:v>0.33559622827437185</c:v>
                </c:pt>
                <c:pt idx="3">
                  <c:v>0.32934898213537056</c:v>
                </c:pt>
                <c:pt idx="4">
                  <c:v>0.31991897157710225</c:v>
                </c:pt>
              </c:numCache>
            </c:numRef>
          </c:yVal>
          <c:smooth val="0"/>
          <c:extLst>
            <c:ext xmlns:c16="http://schemas.microsoft.com/office/drawing/2014/chart" uri="{C3380CC4-5D6E-409C-BE32-E72D297353CC}">
              <c16:uniqueId val="{00000001-C49B-47CE-BCF5-7B0AD1AAB427}"/>
            </c:ext>
          </c:extLst>
        </c:ser>
        <c:dLbls>
          <c:showLegendKey val="0"/>
          <c:showVal val="0"/>
          <c:showCatName val="0"/>
          <c:showSerName val="0"/>
          <c:showPercent val="0"/>
          <c:showBubbleSize val="0"/>
        </c:dLbls>
        <c:axId val="279701648"/>
        <c:axId val="279702304"/>
      </c:scatterChart>
      <c:valAx>
        <c:axId val="279701648"/>
        <c:scaling>
          <c:orientation val="minMax"/>
          <c:max val="1"/>
        </c:scaling>
        <c:delete val="0"/>
        <c:axPos val="b"/>
        <c:majorGridlines>
          <c:spPr>
            <a:ln w="9525" cap="flat" cmpd="sng" algn="ctr">
              <a:solidFill>
                <a:schemeClr val="bg1">
                  <a:lumMod val="75000"/>
                </a:schemeClr>
              </a:solidFill>
              <a:prstDash val="dash"/>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79702304"/>
        <c:crosses val="autoZero"/>
        <c:crossBetween val="midCat"/>
        <c:majorUnit val="0.1"/>
      </c:valAx>
      <c:valAx>
        <c:axId val="279702304"/>
        <c:scaling>
          <c:orientation val="minMax"/>
          <c:max val="0.5"/>
        </c:scaling>
        <c:delete val="0"/>
        <c:axPos val="l"/>
        <c:majorGridlines>
          <c:spPr>
            <a:ln w="9525" cap="flat" cmpd="sng" algn="ctr">
              <a:solidFill>
                <a:schemeClr val="bg1">
                  <a:lumMod val="75000"/>
                </a:schemeClr>
              </a:solidFill>
              <a:prstDash val="dash"/>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79701648"/>
        <c:crosses val="autoZero"/>
        <c:crossBetween val="midCat"/>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769154391051596E-2"/>
          <c:y val="2.8376867180055075E-2"/>
          <c:w val="0.89551812967823452"/>
          <c:h val="0.75133608468819235"/>
        </c:manualLayout>
      </c:layout>
      <c:lineChart>
        <c:grouping val="standard"/>
        <c:varyColors val="0"/>
        <c:ser>
          <c:idx val="6"/>
          <c:order val="0"/>
          <c:tx>
            <c:strRef>
              <c:f>'WACC2 Results'!$B$6</c:f>
              <c:strCache>
                <c:ptCount val="1"/>
                <c:pt idx="0">
                  <c:v>PROXIMUS</c:v>
                </c:pt>
              </c:strCache>
            </c:strRef>
          </c:tx>
          <c:spPr>
            <a:ln w="19050">
              <a:solidFill>
                <a:srgbClr val="7030A0"/>
              </a:solidFill>
              <a:prstDash val="sysDash"/>
            </a:ln>
          </c:spPr>
          <c:marker>
            <c:symbol val="none"/>
          </c:marker>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Results'!$DZ$6:$EO$6</c:f>
              <c:numCache>
                <c:formatCode>0.0</c:formatCode>
                <c:ptCount val="16"/>
                <c:pt idx="0">
                  <c:v>1.7604808168490123</c:v>
                </c:pt>
                <c:pt idx="1">
                  <c:v>1.7384592176473259</c:v>
                </c:pt>
                <c:pt idx="2">
                  <c:v>1.7656691416031527</c:v>
                </c:pt>
                <c:pt idx="3">
                  <c:v>1.8584804859654738</c:v>
                </c:pt>
                <c:pt idx="4">
                  <c:v>1.7533003237714198</c:v>
                </c:pt>
                <c:pt idx="5">
                  <c:v>1.7577260382781739</c:v>
                </c:pt>
                <c:pt idx="6">
                  <c:v>1.7875618972029037</c:v>
                </c:pt>
                <c:pt idx="7">
                  <c:v>1.63856381925815</c:v>
                </c:pt>
                <c:pt idx="8">
                  <c:v>1.5138028207910814</c:v>
                </c:pt>
                <c:pt idx="9">
                  <c:v>1.5980473442273393</c:v>
                </c:pt>
                <c:pt idx="10">
                  <c:v>1.6508079891863456</c:v>
                </c:pt>
                <c:pt idx="11">
                  <c:v>1.5486260117839075</c:v>
                </c:pt>
                <c:pt idx="12">
                  <c:v>1.658112852842542</c:v>
                </c:pt>
                <c:pt idx="13">
                  <c:v>1.6619801013381073</c:v>
                </c:pt>
                <c:pt idx="14">
                  <c:v>1.6737093905993536</c:v>
                </c:pt>
                <c:pt idx="15">
                  <c:v>1.5947722813861791</c:v>
                </c:pt>
              </c:numCache>
            </c:numRef>
          </c:val>
          <c:smooth val="0"/>
          <c:extLst>
            <c:ext xmlns:c16="http://schemas.microsoft.com/office/drawing/2014/chart" uri="{C3380CC4-5D6E-409C-BE32-E72D297353CC}">
              <c16:uniqueId val="{00000000-D4B4-493F-B49A-42EEADA05B07}"/>
            </c:ext>
          </c:extLst>
        </c:ser>
        <c:ser>
          <c:idx val="0"/>
          <c:order val="1"/>
          <c:tx>
            <c:v>Peers</c:v>
          </c:tx>
          <c:spPr>
            <a:ln>
              <a:solidFill>
                <a:srgbClr val="7030A0"/>
              </a:solidFill>
            </a:ln>
          </c:spPr>
          <c:marker>
            <c:symbol val="none"/>
          </c:marker>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Results'!$DZ$33:$EO$33</c:f>
              <c:numCache>
                <c:formatCode>0.0</c:formatCode>
                <c:ptCount val="16"/>
                <c:pt idx="0">
                  <c:v>2.9824372038681886</c:v>
                </c:pt>
                <c:pt idx="1">
                  <c:v>2.9832282445333225</c:v>
                </c:pt>
                <c:pt idx="2">
                  <c:v>3.0414141215518669</c:v>
                </c:pt>
                <c:pt idx="3">
                  <c:v>3.0272850764841697</c:v>
                </c:pt>
                <c:pt idx="4">
                  <c:v>3.2344363939684815</c:v>
                </c:pt>
                <c:pt idx="5">
                  <c:v>3.3397725084394665</c:v>
                </c:pt>
                <c:pt idx="6">
                  <c:v>3.2745751572652679</c:v>
                </c:pt>
                <c:pt idx="7">
                  <c:v>3.2120372600582758</c:v>
                </c:pt>
                <c:pt idx="8">
                  <c:v>2.7766387518427864</c:v>
                </c:pt>
                <c:pt idx="9">
                  <c:v>2.7050801039640322</c:v>
                </c:pt>
                <c:pt idx="10">
                  <c:v>2.7269193094065352</c:v>
                </c:pt>
                <c:pt idx="11">
                  <c:v>2.6875703476016586</c:v>
                </c:pt>
                <c:pt idx="12">
                  <c:v>2.7955076045657403</c:v>
                </c:pt>
                <c:pt idx="13">
                  <c:v>2.8762216934423286</c:v>
                </c:pt>
                <c:pt idx="14">
                  <c:v>3.0599217571383948</c:v>
                </c:pt>
                <c:pt idx="15">
                  <c:v>3.0329351727789251</c:v>
                </c:pt>
              </c:numCache>
            </c:numRef>
          </c:val>
          <c:smooth val="0"/>
          <c:extLst>
            <c:ext xmlns:c16="http://schemas.microsoft.com/office/drawing/2014/chart" uri="{C3380CC4-5D6E-409C-BE32-E72D297353CC}">
              <c16:uniqueId val="{00000001-D4B4-493F-B49A-42EEADA05B07}"/>
            </c:ext>
          </c:extLst>
        </c:ser>
        <c:ser>
          <c:idx val="9"/>
          <c:order val="2"/>
          <c:tx>
            <c:strRef>
              <c:f>'WACC2 Results'!$B$7</c:f>
              <c:strCache>
                <c:ptCount val="1"/>
                <c:pt idx="0">
                  <c:v>TELENET</c:v>
                </c:pt>
              </c:strCache>
            </c:strRef>
          </c:tx>
          <c:spPr>
            <a:ln w="12700">
              <a:solidFill>
                <a:srgbClr val="FFCC00"/>
              </a:solidFill>
              <a:prstDash val="sysDash"/>
            </a:ln>
          </c:spPr>
          <c:marker>
            <c:symbol val="none"/>
          </c:marker>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Results'!$DZ$7:$EO$7</c:f>
              <c:numCache>
                <c:formatCode>0.0</c:formatCode>
                <c:ptCount val="16"/>
                <c:pt idx="0">
                  <c:v>4.4144473340921051</c:v>
                </c:pt>
                <c:pt idx="1">
                  <c:v>4.4506175434669188</c:v>
                </c:pt>
                <c:pt idx="2">
                  <c:v>4.3502706069125017</c:v>
                </c:pt>
                <c:pt idx="3">
                  <c:v>4.3217586350011494</c:v>
                </c:pt>
                <c:pt idx="4">
                  <c:v>4.3242193718885673</c:v>
                </c:pt>
                <c:pt idx="5">
                  <c:v>5.4355307130234616</c:v>
                </c:pt>
                <c:pt idx="6">
                  <c:v>5.024004933006994</c:v>
                </c:pt>
                <c:pt idx="7">
                  <c:v>4.6992043816446811</c:v>
                </c:pt>
                <c:pt idx="8">
                  <c:v>4.623520938709154</c:v>
                </c:pt>
                <c:pt idx="9">
                  <c:v>4.523614155301539</c:v>
                </c:pt>
                <c:pt idx="10">
                  <c:v>4.5843614930592622</c:v>
                </c:pt>
                <c:pt idx="11">
                  <c:v>4.3492849019647775</c:v>
                </c:pt>
                <c:pt idx="12">
                  <c:v>4.2414711796246642</c:v>
                </c:pt>
                <c:pt idx="13">
                  <c:v>4.1756721095167411</c:v>
                </c:pt>
                <c:pt idx="14">
                  <c:v>4.1932909672262193</c:v>
                </c:pt>
                <c:pt idx="15">
                  <c:v>4.1113169047245339</c:v>
                </c:pt>
              </c:numCache>
            </c:numRef>
          </c:val>
          <c:smooth val="0"/>
          <c:extLst>
            <c:ext xmlns:c16="http://schemas.microsoft.com/office/drawing/2014/chart" uri="{C3380CC4-5D6E-409C-BE32-E72D297353CC}">
              <c16:uniqueId val="{00000002-D4B4-493F-B49A-42EEADA05B07}"/>
            </c:ext>
          </c:extLst>
        </c:ser>
        <c:ser>
          <c:idx val="1"/>
          <c:order val="3"/>
          <c:tx>
            <c:v>Peers</c:v>
          </c:tx>
          <c:spPr>
            <a:ln>
              <a:solidFill>
                <a:srgbClr val="FFD347"/>
              </a:solidFill>
            </a:ln>
          </c:spPr>
          <c:marker>
            <c:symbol val="none"/>
          </c:marker>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Results'!$DZ$34:$EO$34</c:f>
              <c:numCache>
                <c:formatCode>0.0</c:formatCode>
                <c:ptCount val="16"/>
                <c:pt idx="0">
                  <c:v>3.7720444579821946</c:v>
                </c:pt>
                <c:pt idx="1">
                  <c:v>3.5382731115586039</c:v>
                </c:pt>
                <c:pt idx="2">
                  <c:v>3.548349916250725</c:v>
                </c:pt>
                <c:pt idx="3">
                  <c:v>3.4681134289599376</c:v>
                </c:pt>
                <c:pt idx="4">
                  <c:v>4.1280599176697494</c:v>
                </c:pt>
                <c:pt idx="5">
                  <c:v>4.5859627897750208</c:v>
                </c:pt>
                <c:pt idx="6">
                  <c:v>4.5053627381842727</c:v>
                </c:pt>
                <c:pt idx="7">
                  <c:v>4.4972039054315021</c:v>
                </c:pt>
                <c:pt idx="8">
                  <c:v>3.4414264913315891</c:v>
                </c:pt>
                <c:pt idx="9">
                  <c:v>3.3278944133492478</c:v>
                </c:pt>
                <c:pt idx="10">
                  <c:v>3.3555949281695319</c:v>
                </c:pt>
                <c:pt idx="11">
                  <c:v>3.2226877923875072</c:v>
                </c:pt>
                <c:pt idx="12">
                  <c:v>3.2726492146223958</c:v>
                </c:pt>
                <c:pt idx="13">
                  <c:v>3.2289096981215799</c:v>
                </c:pt>
                <c:pt idx="14">
                  <c:v>3.7705509303779703</c:v>
                </c:pt>
                <c:pt idx="15">
                  <c:v>3.7355062712825577</c:v>
                </c:pt>
              </c:numCache>
            </c:numRef>
          </c:val>
          <c:smooth val="0"/>
          <c:extLst>
            <c:ext xmlns:c16="http://schemas.microsoft.com/office/drawing/2014/chart" uri="{C3380CC4-5D6E-409C-BE32-E72D297353CC}">
              <c16:uniqueId val="{00000003-D4B4-493F-B49A-42EEADA05B07}"/>
            </c:ext>
          </c:extLst>
        </c:ser>
        <c:ser>
          <c:idx val="4"/>
          <c:order val="4"/>
          <c:tx>
            <c:strRef>
              <c:f>'WACC2 Results'!$B$5</c:f>
              <c:strCache>
                <c:ptCount val="1"/>
                <c:pt idx="0">
                  <c:v>ORANGE BL</c:v>
                </c:pt>
              </c:strCache>
            </c:strRef>
          </c:tx>
          <c:spPr>
            <a:ln w="19050">
              <a:solidFill>
                <a:srgbClr val="FF9900"/>
              </a:solidFill>
              <a:prstDash val="sysDash"/>
            </a:ln>
          </c:spPr>
          <c:marker>
            <c:symbol val="none"/>
          </c:marker>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Results'!$DZ$5:$EO$5</c:f>
              <c:numCache>
                <c:formatCode>0.0</c:formatCode>
                <c:ptCount val="16"/>
                <c:pt idx="0">
                  <c:v>3.3612687891564819</c:v>
                </c:pt>
                <c:pt idx="1">
                  <c:v>3.2623276332724265</c:v>
                </c:pt>
                <c:pt idx="2">
                  <c:v>3.1678650997451085</c:v>
                </c:pt>
                <c:pt idx="3">
                  <c:v>2.7717651731484509</c:v>
                </c:pt>
                <c:pt idx="4">
                  <c:v>2.4245076381326016</c:v>
                </c:pt>
                <c:pt idx="5">
                  <c:v>2.3777710200164881</c:v>
                </c:pt>
                <c:pt idx="6">
                  <c:v>2.3356712202922583</c:v>
                </c:pt>
                <c:pt idx="7">
                  <c:v>2.3608718141686378</c:v>
                </c:pt>
                <c:pt idx="8">
                  <c:v>2.4324389010940815</c:v>
                </c:pt>
                <c:pt idx="9">
                  <c:v>2.3954433465353016</c:v>
                </c:pt>
                <c:pt idx="10">
                  <c:v>2.3126613790731829</c:v>
                </c:pt>
                <c:pt idx="11">
                  <c:v>2.430890757586404</c:v>
                </c:pt>
                <c:pt idx="12">
                  <c:v>2.4872542142451408</c:v>
                </c:pt>
                <c:pt idx="13">
                  <c:v>2.5352002617166685</c:v>
                </c:pt>
                <c:pt idx="14">
                  <c:v>2.6232552645889435</c:v>
                </c:pt>
                <c:pt idx="15">
                  <c:v>2.691684346509394</c:v>
                </c:pt>
              </c:numCache>
            </c:numRef>
          </c:val>
          <c:smooth val="0"/>
          <c:extLst>
            <c:ext xmlns:c16="http://schemas.microsoft.com/office/drawing/2014/chart" uri="{C3380CC4-5D6E-409C-BE32-E72D297353CC}">
              <c16:uniqueId val="{00000004-D4B4-493F-B49A-42EEADA05B07}"/>
            </c:ext>
          </c:extLst>
        </c:ser>
        <c:ser>
          <c:idx val="2"/>
          <c:order val="5"/>
          <c:tx>
            <c:v>Peers</c:v>
          </c:tx>
          <c:spPr>
            <a:ln>
              <a:solidFill>
                <a:srgbClr val="FF9900"/>
              </a:solidFill>
            </a:ln>
          </c:spPr>
          <c:marker>
            <c:symbol val="none"/>
          </c:marker>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Results'!$DZ$32:$EO$32</c:f>
              <c:numCache>
                <c:formatCode>0.0</c:formatCode>
                <c:ptCount val="16"/>
                <c:pt idx="0">
                  <c:v>3.1199366269390398</c:v>
                </c:pt>
                <c:pt idx="1">
                  <c:v>2.8605806254408406</c:v>
                </c:pt>
                <c:pt idx="2">
                  <c:v>2.8544792006800015</c:v>
                </c:pt>
                <c:pt idx="3">
                  <c:v>2.6865353030596539</c:v>
                </c:pt>
                <c:pt idx="4">
                  <c:v>2.460138371280598</c:v>
                </c:pt>
                <c:pt idx="5">
                  <c:v>3.2347474952601001</c:v>
                </c:pt>
                <c:pt idx="6">
                  <c:v>3.1776622778910584</c:v>
                </c:pt>
                <c:pt idx="7">
                  <c:v>3.741827859679991</c:v>
                </c:pt>
                <c:pt idx="8">
                  <c:v>4.2432014518207746</c:v>
                </c:pt>
                <c:pt idx="9">
                  <c:v>3.639497818093997</c:v>
                </c:pt>
                <c:pt idx="10">
                  <c:v>3.5780143903389456</c:v>
                </c:pt>
                <c:pt idx="11">
                  <c:v>3.0489951360719263</c:v>
                </c:pt>
                <c:pt idx="12">
                  <c:v>2.8440108459232443</c:v>
                </c:pt>
                <c:pt idx="13">
                  <c:v>2.7438921844972257</c:v>
                </c:pt>
                <c:pt idx="14">
                  <c:v>2.827891143801462</c:v>
                </c:pt>
                <c:pt idx="15">
                  <c:v>2.9875946783501783</c:v>
                </c:pt>
              </c:numCache>
            </c:numRef>
          </c:val>
          <c:smooth val="0"/>
          <c:extLst>
            <c:ext xmlns:c16="http://schemas.microsoft.com/office/drawing/2014/chart" uri="{C3380CC4-5D6E-409C-BE32-E72D297353CC}">
              <c16:uniqueId val="{00000005-D4B4-493F-B49A-42EEADA05B07}"/>
            </c:ext>
          </c:extLst>
        </c:ser>
        <c:dLbls>
          <c:showLegendKey val="0"/>
          <c:showVal val="0"/>
          <c:showCatName val="0"/>
          <c:showSerName val="0"/>
          <c:showPercent val="0"/>
          <c:showBubbleSize val="0"/>
        </c:dLbls>
        <c:smooth val="0"/>
        <c:axId val="130844160"/>
        <c:axId val="130845696"/>
      </c:lineChart>
      <c:dateAx>
        <c:axId val="130844160"/>
        <c:scaling>
          <c:orientation val="minMax"/>
        </c:scaling>
        <c:delete val="0"/>
        <c:axPos val="b"/>
        <c:numFmt formatCode="mm/yy" sourceLinked="0"/>
        <c:majorTickMark val="out"/>
        <c:minorTickMark val="none"/>
        <c:tickLblPos val="nextTo"/>
        <c:crossAx val="130845696"/>
        <c:crosses val="autoZero"/>
        <c:auto val="1"/>
        <c:lblOffset val="100"/>
        <c:baseTimeUnit val="days"/>
        <c:majorUnit val="6"/>
        <c:majorTimeUnit val="months"/>
      </c:dateAx>
      <c:valAx>
        <c:axId val="130845696"/>
        <c:scaling>
          <c:orientation val="minMax"/>
        </c:scaling>
        <c:delete val="0"/>
        <c:axPos val="l"/>
        <c:majorGridlines>
          <c:spPr>
            <a:ln>
              <a:solidFill>
                <a:schemeClr val="bg1">
                  <a:lumMod val="50000"/>
                </a:schemeClr>
              </a:solidFill>
              <a:prstDash val="dash"/>
            </a:ln>
          </c:spPr>
        </c:majorGridlines>
        <c:numFmt formatCode="#,##0.0" sourceLinked="0"/>
        <c:majorTickMark val="out"/>
        <c:minorTickMark val="none"/>
        <c:tickLblPos val="nextTo"/>
        <c:crossAx val="130844160"/>
        <c:crosses val="autoZero"/>
        <c:crossBetween val="between"/>
      </c:valAx>
    </c:plotArea>
    <c:legend>
      <c:legendPos val="b"/>
      <c:layout>
        <c:manualLayout>
          <c:xMode val="edge"/>
          <c:yMode val="edge"/>
          <c:x val="1.2981756910015876E-2"/>
          <c:y val="0.89670879791873337"/>
          <c:w val="0.97021422450728367"/>
          <c:h val="9.124832355400192E-2"/>
        </c:manualLayout>
      </c:layou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fr-FR"/>
    </a:p>
  </c:txPr>
  <c:printSettings>
    <c:headerFooter/>
    <c:pageMargins b="0.75000000000001299" l="0.70000000000000062" r="0.70000000000000062" t="0.750000000000012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769154391051596E-2"/>
          <c:y val="2.8376867180055075E-2"/>
          <c:w val="0.89551812967823452"/>
          <c:h val="0.75133608468819235"/>
        </c:manualLayout>
      </c:layout>
      <c:lineChart>
        <c:grouping val="standard"/>
        <c:varyColors val="0"/>
        <c:ser>
          <c:idx val="6"/>
          <c:order val="0"/>
          <c:tx>
            <c:strRef>
              <c:f>'WACC2 Results'!$B$6</c:f>
              <c:strCache>
                <c:ptCount val="1"/>
                <c:pt idx="0">
                  <c:v>PROXIMUS</c:v>
                </c:pt>
              </c:strCache>
            </c:strRef>
          </c:tx>
          <c:spPr>
            <a:ln w="19050">
              <a:solidFill>
                <a:srgbClr val="7030A0"/>
              </a:solidFill>
              <a:prstDash val="sysDash"/>
            </a:ln>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2E-4009-A205-248EE5CA60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Results'!$DZ$6:$EO$6</c:f>
              <c:numCache>
                <c:formatCode>0.0</c:formatCode>
                <c:ptCount val="16"/>
                <c:pt idx="0">
                  <c:v>1.7604808168490123</c:v>
                </c:pt>
                <c:pt idx="1">
                  <c:v>1.7384592176473259</c:v>
                </c:pt>
                <c:pt idx="2">
                  <c:v>1.7656691416031527</c:v>
                </c:pt>
                <c:pt idx="3">
                  <c:v>1.8584804859654738</c:v>
                </c:pt>
                <c:pt idx="4">
                  <c:v>1.7533003237714198</c:v>
                </c:pt>
                <c:pt idx="5">
                  <c:v>1.7577260382781739</c:v>
                </c:pt>
                <c:pt idx="6">
                  <c:v>1.7875618972029037</c:v>
                </c:pt>
                <c:pt idx="7">
                  <c:v>1.63856381925815</c:v>
                </c:pt>
                <c:pt idx="8">
                  <c:v>1.5138028207910814</c:v>
                </c:pt>
                <c:pt idx="9">
                  <c:v>1.5980473442273393</c:v>
                </c:pt>
                <c:pt idx="10">
                  <c:v>1.6508079891863456</c:v>
                </c:pt>
                <c:pt idx="11">
                  <c:v>1.5486260117839075</c:v>
                </c:pt>
                <c:pt idx="12">
                  <c:v>1.658112852842542</c:v>
                </c:pt>
                <c:pt idx="13">
                  <c:v>1.6619801013381073</c:v>
                </c:pt>
                <c:pt idx="14">
                  <c:v>1.6737093905993536</c:v>
                </c:pt>
                <c:pt idx="15">
                  <c:v>1.5947722813861791</c:v>
                </c:pt>
              </c:numCache>
            </c:numRef>
          </c:val>
          <c:smooth val="0"/>
          <c:extLst>
            <c:ext xmlns:c16="http://schemas.microsoft.com/office/drawing/2014/chart" uri="{C3380CC4-5D6E-409C-BE32-E72D297353CC}">
              <c16:uniqueId val="{00000000-679D-4C29-9E82-6A07E5A0CC19}"/>
            </c:ext>
          </c:extLst>
        </c:ser>
        <c:ser>
          <c:idx val="0"/>
          <c:order val="1"/>
          <c:tx>
            <c:v>Peers</c:v>
          </c:tx>
          <c:spPr>
            <a:ln>
              <a:solidFill>
                <a:srgbClr val="7030A0"/>
              </a:solidFill>
            </a:ln>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2E-4009-A205-248EE5CA60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Results'!$DZ$33:$EO$33</c:f>
              <c:numCache>
                <c:formatCode>0.0</c:formatCode>
                <c:ptCount val="16"/>
                <c:pt idx="0">
                  <c:v>2.9824372038681886</c:v>
                </c:pt>
                <c:pt idx="1">
                  <c:v>2.9832282445333225</c:v>
                </c:pt>
                <c:pt idx="2">
                  <c:v>3.0414141215518669</c:v>
                </c:pt>
                <c:pt idx="3">
                  <c:v>3.0272850764841697</c:v>
                </c:pt>
                <c:pt idx="4">
                  <c:v>3.2344363939684815</c:v>
                </c:pt>
                <c:pt idx="5">
                  <c:v>3.3397725084394665</c:v>
                </c:pt>
                <c:pt idx="6">
                  <c:v>3.2745751572652679</c:v>
                </c:pt>
                <c:pt idx="7">
                  <c:v>3.2120372600582758</c:v>
                </c:pt>
                <c:pt idx="8">
                  <c:v>2.7766387518427864</c:v>
                </c:pt>
                <c:pt idx="9">
                  <c:v>2.7050801039640322</c:v>
                </c:pt>
                <c:pt idx="10">
                  <c:v>2.7269193094065352</c:v>
                </c:pt>
                <c:pt idx="11">
                  <c:v>2.6875703476016586</c:v>
                </c:pt>
                <c:pt idx="12">
                  <c:v>2.7955076045657403</c:v>
                </c:pt>
                <c:pt idx="13">
                  <c:v>2.8762216934423286</c:v>
                </c:pt>
                <c:pt idx="14">
                  <c:v>3.0599217571383948</c:v>
                </c:pt>
                <c:pt idx="15">
                  <c:v>3.0329351727789251</c:v>
                </c:pt>
              </c:numCache>
            </c:numRef>
          </c:val>
          <c:smooth val="0"/>
          <c:extLst>
            <c:ext xmlns:c16="http://schemas.microsoft.com/office/drawing/2014/chart" uri="{C3380CC4-5D6E-409C-BE32-E72D297353CC}">
              <c16:uniqueId val="{00000001-679D-4C29-9E82-6A07E5A0CC19}"/>
            </c:ext>
          </c:extLst>
        </c:ser>
        <c:ser>
          <c:idx val="9"/>
          <c:order val="2"/>
          <c:tx>
            <c:strRef>
              <c:f>'WACC2 Results'!$B$7</c:f>
              <c:strCache>
                <c:ptCount val="1"/>
                <c:pt idx="0">
                  <c:v>TELENET</c:v>
                </c:pt>
              </c:strCache>
            </c:strRef>
          </c:tx>
          <c:spPr>
            <a:ln w="12700">
              <a:solidFill>
                <a:srgbClr val="FFCC00"/>
              </a:solidFill>
              <a:prstDash val="sysDash"/>
            </a:ln>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5A-47A2-85AD-56C3D8BF1F7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Results'!$DZ$7:$EO$7</c:f>
              <c:numCache>
                <c:formatCode>0.0</c:formatCode>
                <c:ptCount val="16"/>
                <c:pt idx="0">
                  <c:v>4.4144473340921051</c:v>
                </c:pt>
                <c:pt idx="1">
                  <c:v>4.4506175434669188</c:v>
                </c:pt>
                <c:pt idx="2">
                  <c:v>4.3502706069125017</c:v>
                </c:pt>
                <c:pt idx="3">
                  <c:v>4.3217586350011494</c:v>
                </c:pt>
                <c:pt idx="4">
                  <c:v>4.3242193718885673</c:v>
                </c:pt>
                <c:pt idx="5">
                  <c:v>5.4355307130234616</c:v>
                </c:pt>
                <c:pt idx="6">
                  <c:v>5.024004933006994</c:v>
                </c:pt>
                <c:pt idx="7">
                  <c:v>4.6992043816446811</c:v>
                </c:pt>
                <c:pt idx="8">
                  <c:v>4.623520938709154</c:v>
                </c:pt>
                <c:pt idx="9">
                  <c:v>4.523614155301539</c:v>
                </c:pt>
                <c:pt idx="10">
                  <c:v>4.5843614930592622</c:v>
                </c:pt>
                <c:pt idx="11">
                  <c:v>4.3492849019647775</c:v>
                </c:pt>
                <c:pt idx="12">
                  <c:v>4.2414711796246642</c:v>
                </c:pt>
                <c:pt idx="13">
                  <c:v>4.1756721095167411</c:v>
                </c:pt>
                <c:pt idx="14">
                  <c:v>4.1932909672262193</c:v>
                </c:pt>
                <c:pt idx="15">
                  <c:v>4.1113169047245339</c:v>
                </c:pt>
              </c:numCache>
            </c:numRef>
          </c:val>
          <c:smooth val="0"/>
          <c:extLst>
            <c:ext xmlns:c16="http://schemas.microsoft.com/office/drawing/2014/chart" uri="{C3380CC4-5D6E-409C-BE32-E72D297353CC}">
              <c16:uniqueId val="{00000002-679D-4C29-9E82-6A07E5A0CC19}"/>
            </c:ext>
          </c:extLst>
        </c:ser>
        <c:ser>
          <c:idx val="1"/>
          <c:order val="3"/>
          <c:tx>
            <c:v>Peers</c:v>
          </c:tx>
          <c:spPr>
            <a:ln>
              <a:solidFill>
                <a:srgbClr val="FFD347"/>
              </a:solidFill>
            </a:ln>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2E-4009-A205-248EE5CA60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Results'!$DZ$34:$EO$34</c:f>
              <c:numCache>
                <c:formatCode>0.0</c:formatCode>
                <c:ptCount val="16"/>
                <c:pt idx="0">
                  <c:v>3.7720444579821946</c:v>
                </c:pt>
                <c:pt idx="1">
                  <c:v>3.5382731115586039</c:v>
                </c:pt>
                <c:pt idx="2">
                  <c:v>3.548349916250725</c:v>
                </c:pt>
                <c:pt idx="3">
                  <c:v>3.4681134289599376</c:v>
                </c:pt>
                <c:pt idx="4">
                  <c:v>4.1280599176697494</c:v>
                </c:pt>
                <c:pt idx="5">
                  <c:v>4.5859627897750208</c:v>
                </c:pt>
                <c:pt idx="6">
                  <c:v>4.5053627381842727</c:v>
                </c:pt>
                <c:pt idx="7">
                  <c:v>4.4972039054315021</c:v>
                </c:pt>
                <c:pt idx="8">
                  <c:v>3.4414264913315891</c:v>
                </c:pt>
                <c:pt idx="9">
                  <c:v>3.3278944133492478</c:v>
                </c:pt>
                <c:pt idx="10">
                  <c:v>3.3555949281695319</c:v>
                </c:pt>
                <c:pt idx="11">
                  <c:v>3.2226877923875072</c:v>
                </c:pt>
                <c:pt idx="12">
                  <c:v>3.2726492146223958</c:v>
                </c:pt>
                <c:pt idx="13">
                  <c:v>3.2289096981215799</c:v>
                </c:pt>
                <c:pt idx="14">
                  <c:v>3.7705509303779703</c:v>
                </c:pt>
                <c:pt idx="15">
                  <c:v>3.7355062712825577</c:v>
                </c:pt>
              </c:numCache>
            </c:numRef>
          </c:val>
          <c:smooth val="0"/>
          <c:extLst>
            <c:ext xmlns:c16="http://schemas.microsoft.com/office/drawing/2014/chart" uri="{C3380CC4-5D6E-409C-BE32-E72D297353CC}">
              <c16:uniqueId val="{00000003-679D-4C29-9E82-6A07E5A0CC19}"/>
            </c:ext>
          </c:extLst>
        </c:ser>
        <c:dLbls>
          <c:showLegendKey val="0"/>
          <c:showVal val="0"/>
          <c:showCatName val="0"/>
          <c:showSerName val="0"/>
          <c:showPercent val="0"/>
          <c:showBubbleSize val="0"/>
        </c:dLbls>
        <c:smooth val="0"/>
        <c:axId val="130844160"/>
        <c:axId val="130845696"/>
      </c:lineChart>
      <c:dateAx>
        <c:axId val="130844160"/>
        <c:scaling>
          <c:orientation val="minMax"/>
        </c:scaling>
        <c:delete val="0"/>
        <c:axPos val="b"/>
        <c:numFmt formatCode="mm/yy" sourceLinked="0"/>
        <c:majorTickMark val="out"/>
        <c:minorTickMark val="none"/>
        <c:tickLblPos val="nextTo"/>
        <c:crossAx val="130845696"/>
        <c:crosses val="autoZero"/>
        <c:auto val="1"/>
        <c:lblOffset val="100"/>
        <c:baseTimeUnit val="days"/>
        <c:majorUnit val="6"/>
        <c:majorTimeUnit val="months"/>
      </c:dateAx>
      <c:valAx>
        <c:axId val="130845696"/>
        <c:scaling>
          <c:orientation val="minMax"/>
        </c:scaling>
        <c:delete val="0"/>
        <c:axPos val="l"/>
        <c:majorGridlines>
          <c:spPr>
            <a:ln>
              <a:solidFill>
                <a:schemeClr val="bg1">
                  <a:lumMod val="50000"/>
                </a:schemeClr>
              </a:solidFill>
              <a:prstDash val="dash"/>
            </a:ln>
          </c:spPr>
        </c:majorGridlines>
        <c:numFmt formatCode="#,##0.0" sourceLinked="0"/>
        <c:majorTickMark val="out"/>
        <c:minorTickMark val="none"/>
        <c:tickLblPos val="nextTo"/>
        <c:crossAx val="130844160"/>
        <c:crosses val="autoZero"/>
        <c:crossBetween val="between"/>
      </c:valAx>
    </c:plotArea>
    <c:legend>
      <c:legendPos val="b"/>
      <c:layout>
        <c:manualLayout>
          <c:xMode val="edge"/>
          <c:yMode val="edge"/>
          <c:x val="1.2981803823706275E-2"/>
          <c:y val="0.9059110898238999"/>
          <c:w val="0.97021422450728367"/>
          <c:h val="9.124832355400192E-2"/>
        </c:manualLayout>
      </c:layou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fr-FR"/>
    </a:p>
  </c:txPr>
  <c:printSettings>
    <c:headerFooter/>
    <c:pageMargins b="0.75000000000001299" l="0.70000000000000062" r="0.70000000000000062" t="0.750000000000012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769154391051596E-2"/>
          <c:y val="2.8376867180055075E-2"/>
          <c:w val="0.89551812967823452"/>
          <c:h val="0.72519239016691528"/>
        </c:manualLayout>
      </c:layout>
      <c:lineChart>
        <c:grouping val="standard"/>
        <c:varyColors val="0"/>
        <c:ser>
          <c:idx val="4"/>
          <c:order val="4"/>
          <c:tx>
            <c:strRef>
              <c:f>'WACC2 Results'!$B$5</c:f>
              <c:strCache>
                <c:ptCount val="1"/>
                <c:pt idx="0">
                  <c:v>ORANGE BL</c:v>
                </c:pt>
              </c:strCache>
            </c:strRef>
          </c:tx>
          <c:spPr>
            <a:ln w="19050">
              <a:solidFill>
                <a:srgbClr val="FF9900"/>
              </a:solidFill>
              <a:prstDash val="sysDash"/>
            </a:ln>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71-41A0-A2F3-32698AA5A2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Results'!$DZ$5:$EO$5</c:f>
              <c:numCache>
                <c:formatCode>0.0</c:formatCode>
                <c:ptCount val="16"/>
                <c:pt idx="0">
                  <c:v>3.3612687891564819</c:v>
                </c:pt>
                <c:pt idx="1">
                  <c:v>3.2623276332724265</c:v>
                </c:pt>
                <c:pt idx="2">
                  <c:v>3.1678650997451085</c:v>
                </c:pt>
                <c:pt idx="3">
                  <c:v>2.7717651731484509</c:v>
                </c:pt>
                <c:pt idx="4">
                  <c:v>2.4245076381326016</c:v>
                </c:pt>
                <c:pt idx="5">
                  <c:v>2.3777710200164881</c:v>
                </c:pt>
                <c:pt idx="6">
                  <c:v>2.3356712202922583</c:v>
                </c:pt>
                <c:pt idx="7">
                  <c:v>2.3608718141686378</c:v>
                </c:pt>
                <c:pt idx="8">
                  <c:v>2.4324389010940815</c:v>
                </c:pt>
                <c:pt idx="9">
                  <c:v>2.3954433465353016</c:v>
                </c:pt>
                <c:pt idx="10">
                  <c:v>2.3126613790731829</c:v>
                </c:pt>
                <c:pt idx="11">
                  <c:v>2.430890757586404</c:v>
                </c:pt>
                <c:pt idx="12">
                  <c:v>2.4872542142451408</c:v>
                </c:pt>
                <c:pt idx="13">
                  <c:v>2.5352002617166685</c:v>
                </c:pt>
                <c:pt idx="14">
                  <c:v>2.6232552645889435</c:v>
                </c:pt>
                <c:pt idx="15">
                  <c:v>2.691684346509394</c:v>
                </c:pt>
              </c:numCache>
            </c:numRef>
          </c:val>
          <c:smooth val="0"/>
          <c:extLst>
            <c:ext xmlns:c16="http://schemas.microsoft.com/office/drawing/2014/chart" uri="{C3380CC4-5D6E-409C-BE32-E72D297353CC}">
              <c16:uniqueId val="{00000004-A671-41A0-A2F3-32698AA5A2F0}"/>
            </c:ext>
          </c:extLst>
        </c:ser>
        <c:ser>
          <c:idx val="2"/>
          <c:order val="5"/>
          <c:tx>
            <c:v>Peers</c:v>
          </c:tx>
          <c:spPr>
            <a:ln>
              <a:solidFill>
                <a:srgbClr val="FF9900"/>
              </a:solidFill>
            </a:ln>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71-41A0-A2F3-32698AA5A2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Results'!$DZ$32:$EO$32</c:f>
              <c:numCache>
                <c:formatCode>0.0</c:formatCode>
                <c:ptCount val="16"/>
                <c:pt idx="0">
                  <c:v>3.1199366269390398</c:v>
                </c:pt>
                <c:pt idx="1">
                  <c:v>2.8605806254408406</c:v>
                </c:pt>
                <c:pt idx="2">
                  <c:v>2.8544792006800015</c:v>
                </c:pt>
                <c:pt idx="3">
                  <c:v>2.6865353030596539</c:v>
                </c:pt>
                <c:pt idx="4">
                  <c:v>2.460138371280598</c:v>
                </c:pt>
                <c:pt idx="5">
                  <c:v>3.2347474952601001</c:v>
                </c:pt>
                <c:pt idx="6">
                  <c:v>3.1776622778910584</c:v>
                </c:pt>
                <c:pt idx="7">
                  <c:v>3.741827859679991</c:v>
                </c:pt>
                <c:pt idx="8">
                  <c:v>4.2432014518207746</c:v>
                </c:pt>
                <c:pt idx="9">
                  <c:v>3.639497818093997</c:v>
                </c:pt>
                <c:pt idx="10">
                  <c:v>3.5780143903389456</c:v>
                </c:pt>
                <c:pt idx="11">
                  <c:v>3.0489951360719263</c:v>
                </c:pt>
                <c:pt idx="12">
                  <c:v>2.8440108459232443</c:v>
                </c:pt>
                <c:pt idx="13">
                  <c:v>2.7438921844972257</c:v>
                </c:pt>
                <c:pt idx="14">
                  <c:v>2.827891143801462</c:v>
                </c:pt>
                <c:pt idx="15">
                  <c:v>2.9875946783501783</c:v>
                </c:pt>
              </c:numCache>
            </c:numRef>
          </c:val>
          <c:smooth val="0"/>
          <c:extLst>
            <c:ext xmlns:c16="http://schemas.microsoft.com/office/drawing/2014/chart" uri="{C3380CC4-5D6E-409C-BE32-E72D297353CC}">
              <c16:uniqueId val="{00000005-A671-41A0-A2F3-32698AA5A2F0}"/>
            </c:ext>
          </c:extLst>
        </c:ser>
        <c:dLbls>
          <c:showLegendKey val="0"/>
          <c:showVal val="0"/>
          <c:showCatName val="0"/>
          <c:showSerName val="0"/>
          <c:showPercent val="0"/>
          <c:showBubbleSize val="0"/>
        </c:dLbls>
        <c:smooth val="0"/>
        <c:axId val="130844160"/>
        <c:axId val="130845696"/>
        <c:extLst>
          <c:ext xmlns:c15="http://schemas.microsoft.com/office/drawing/2012/chart" uri="{02D57815-91ED-43cb-92C2-25804820EDAC}">
            <c15:filteredLineSeries>
              <c15:ser>
                <c:idx val="6"/>
                <c:order val="0"/>
                <c:tx>
                  <c:strRef>
                    <c:extLst>
                      <c:ext uri="{02D57815-91ED-43cb-92C2-25804820EDAC}">
                        <c15:formulaRef>
                          <c15:sqref>'WACC2 Results'!$B$6</c15:sqref>
                        </c15:formulaRef>
                      </c:ext>
                    </c:extLst>
                    <c:strCache>
                      <c:ptCount val="1"/>
                      <c:pt idx="0">
                        <c:v>PROXIMUS</c:v>
                      </c:pt>
                    </c:strCache>
                  </c:strRef>
                </c:tx>
                <c:spPr>
                  <a:ln w="19050">
                    <a:solidFill>
                      <a:srgbClr val="7030A0"/>
                    </a:solidFill>
                    <a:prstDash val="sysDash"/>
                  </a:ln>
                </c:spPr>
                <c:marker>
                  <c:symbol val="none"/>
                </c:marker>
                <c:cat>
                  <c:numRef>
                    <c:extLst>
                      <c:ext uri="{02D57815-91ED-43cb-92C2-25804820EDAC}">
                        <c15:formulaRef>
                          <c15:sqref>'WACC2 Results'!$DZ$2:$EO$2</c15:sqref>
                        </c15:formulaRef>
                      </c:ext>
                    </c:extLst>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extLst>
                      <c:ext uri="{02D57815-91ED-43cb-92C2-25804820EDAC}">
                        <c15:formulaRef>
                          <c15:sqref>'WACC2 Results'!$DZ$6:$EO$6</c15:sqref>
                        </c15:formulaRef>
                      </c:ext>
                    </c:extLst>
                    <c:numCache>
                      <c:formatCode>0.0</c:formatCode>
                      <c:ptCount val="16"/>
                      <c:pt idx="0">
                        <c:v>1.7604808168490123</c:v>
                      </c:pt>
                      <c:pt idx="1">
                        <c:v>1.7384592176473259</c:v>
                      </c:pt>
                      <c:pt idx="2">
                        <c:v>1.7656691416031527</c:v>
                      </c:pt>
                      <c:pt idx="3">
                        <c:v>1.8584804859654738</c:v>
                      </c:pt>
                      <c:pt idx="4">
                        <c:v>1.7533003237714198</c:v>
                      </c:pt>
                      <c:pt idx="5">
                        <c:v>1.7577260382781739</c:v>
                      </c:pt>
                      <c:pt idx="6">
                        <c:v>1.7875618972029037</c:v>
                      </c:pt>
                      <c:pt idx="7">
                        <c:v>1.63856381925815</c:v>
                      </c:pt>
                      <c:pt idx="8">
                        <c:v>1.5138028207910814</c:v>
                      </c:pt>
                      <c:pt idx="9">
                        <c:v>1.5980473442273393</c:v>
                      </c:pt>
                      <c:pt idx="10">
                        <c:v>1.6508079891863456</c:v>
                      </c:pt>
                      <c:pt idx="11">
                        <c:v>1.5486260117839075</c:v>
                      </c:pt>
                      <c:pt idx="12">
                        <c:v>1.658112852842542</c:v>
                      </c:pt>
                      <c:pt idx="13">
                        <c:v>1.6619801013381073</c:v>
                      </c:pt>
                      <c:pt idx="14">
                        <c:v>1.6737093905993536</c:v>
                      </c:pt>
                      <c:pt idx="15">
                        <c:v>1.5947722813861791</c:v>
                      </c:pt>
                    </c:numCache>
                  </c:numRef>
                </c:val>
                <c:smooth val="0"/>
                <c:extLst>
                  <c:ext xmlns:c16="http://schemas.microsoft.com/office/drawing/2014/chart" uri="{C3380CC4-5D6E-409C-BE32-E72D297353CC}">
                    <c16:uniqueId val="{00000000-A671-41A0-A2F3-32698AA5A2F0}"/>
                  </c:ext>
                </c:extLst>
              </c15:ser>
            </c15:filteredLineSeries>
            <c15:filteredLineSeries>
              <c15:ser>
                <c:idx val="0"/>
                <c:order val="1"/>
                <c:tx>
                  <c:v>Peers</c:v>
                </c:tx>
                <c:spPr>
                  <a:ln>
                    <a:solidFill>
                      <a:srgbClr val="7030A0"/>
                    </a:solidFill>
                  </a:ln>
                </c:spPr>
                <c:marker>
                  <c:symbol val="none"/>
                </c:marker>
                <c:cat>
                  <c:numRef>
                    <c:extLst xmlns:c15="http://schemas.microsoft.com/office/drawing/2012/chart">
                      <c:ext xmlns:c15="http://schemas.microsoft.com/office/drawing/2012/chart" uri="{02D57815-91ED-43cb-92C2-25804820EDAC}">
                        <c15:formulaRef>
                          <c15:sqref>'WACC2 Results'!$DZ$2:$EO$2</c15:sqref>
                        </c15:formulaRef>
                      </c:ext>
                    </c:extLst>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extLst xmlns:c15="http://schemas.microsoft.com/office/drawing/2012/chart">
                      <c:ext xmlns:c15="http://schemas.microsoft.com/office/drawing/2012/chart" uri="{02D57815-91ED-43cb-92C2-25804820EDAC}">
                        <c15:formulaRef>
                          <c15:sqref>'WACC2 Results'!$DZ$33:$EO$33</c15:sqref>
                        </c15:formulaRef>
                      </c:ext>
                    </c:extLst>
                    <c:numCache>
                      <c:formatCode>0.0</c:formatCode>
                      <c:ptCount val="16"/>
                      <c:pt idx="0">
                        <c:v>2.9824372038681886</c:v>
                      </c:pt>
                      <c:pt idx="1">
                        <c:v>2.9832282445333225</c:v>
                      </c:pt>
                      <c:pt idx="2">
                        <c:v>3.0414141215518669</c:v>
                      </c:pt>
                      <c:pt idx="3">
                        <c:v>3.0272850764841697</c:v>
                      </c:pt>
                      <c:pt idx="4">
                        <c:v>3.2344363939684815</c:v>
                      </c:pt>
                      <c:pt idx="5">
                        <c:v>3.3397725084394665</c:v>
                      </c:pt>
                      <c:pt idx="6">
                        <c:v>3.2745751572652679</c:v>
                      </c:pt>
                      <c:pt idx="7">
                        <c:v>3.2120372600582758</c:v>
                      </c:pt>
                      <c:pt idx="8">
                        <c:v>2.7766387518427864</c:v>
                      </c:pt>
                      <c:pt idx="9">
                        <c:v>2.7050801039640322</c:v>
                      </c:pt>
                      <c:pt idx="10">
                        <c:v>2.7269193094065352</c:v>
                      </c:pt>
                      <c:pt idx="11">
                        <c:v>2.6875703476016586</c:v>
                      </c:pt>
                      <c:pt idx="12">
                        <c:v>2.7955076045657403</c:v>
                      </c:pt>
                      <c:pt idx="13">
                        <c:v>2.8762216934423286</c:v>
                      </c:pt>
                      <c:pt idx="14">
                        <c:v>3.0599217571383948</c:v>
                      </c:pt>
                      <c:pt idx="15">
                        <c:v>3.0329351727789251</c:v>
                      </c:pt>
                    </c:numCache>
                  </c:numRef>
                </c:val>
                <c:smooth val="0"/>
                <c:extLst xmlns:c15="http://schemas.microsoft.com/office/drawing/2012/chart">
                  <c:ext xmlns:c16="http://schemas.microsoft.com/office/drawing/2014/chart" uri="{C3380CC4-5D6E-409C-BE32-E72D297353CC}">
                    <c16:uniqueId val="{00000001-A671-41A0-A2F3-32698AA5A2F0}"/>
                  </c:ext>
                </c:extLst>
              </c15:ser>
            </c15:filteredLineSeries>
            <c15:filteredLineSeries>
              <c15:ser>
                <c:idx val="9"/>
                <c:order val="2"/>
                <c:tx>
                  <c:strRef>
                    <c:extLst xmlns:c15="http://schemas.microsoft.com/office/drawing/2012/chart">
                      <c:ext xmlns:c15="http://schemas.microsoft.com/office/drawing/2012/chart" uri="{02D57815-91ED-43cb-92C2-25804820EDAC}">
                        <c15:formulaRef>
                          <c15:sqref>'WACC2 Results'!$B$7</c15:sqref>
                        </c15:formulaRef>
                      </c:ext>
                    </c:extLst>
                    <c:strCache>
                      <c:ptCount val="1"/>
                      <c:pt idx="0">
                        <c:v>TELENET</c:v>
                      </c:pt>
                    </c:strCache>
                  </c:strRef>
                </c:tx>
                <c:spPr>
                  <a:ln w="12700">
                    <a:solidFill>
                      <a:srgbClr val="FFCC00"/>
                    </a:solidFill>
                    <a:prstDash val="sysDash"/>
                  </a:ln>
                </c:spPr>
                <c:marker>
                  <c:symbol val="none"/>
                </c:marker>
                <c:cat>
                  <c:numRef>
                    <c:extLst xmlns:c15="http://schemas.microsoft.com/office/drawing/2012/chart">
                      <c:ext xmlns:c15="http://schemas.microsoft.com/office/drawing/2012/chart" uri="{02D57815-91ED-43cb-92C2-25804820EDAC}">
                        <c15:formulaRef>
                          <c15:sqref>'WACC2 Results'!$DZ$2:$EO$2</c15:sqref>
                        </c15:formulaRef>
                      </c:ext>
                    </c:extLst>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extLst xmlns:c15="http://schemas.microsoft.com/office/drawing/2012/chart">
                      <c:ext xmlns:c15="http://schemas.microsoft.com/office/drawing/2012/chart" uri="{02D57815-91ED-43cb-92C2-25804820EDAC}">
                        <c15:formulaRef>
                          <c15:sqref>'WACC2 Results'!$DZ$7:$EO$7</c15:sqref>
                        </c15:formulaRef>
                      </c:ext>
                    </c:extLst>
                    <c:numCache>
                      <c:formatCode>0.0</c:formatCode>
                      <c:ptCount val="16"/>
                      <c:pt idx="0">
                        <c:v>4.4144473340921051</c:v>
                      </c:pt>
                      <c:pt idx="1">
                        <c:v>4.4506175434669188</c:v>
                      </c:pt>
                      <c:pt idx="2">
                        <c:v>4.3502706069125017</c:v>
                      </c:pt>
                      <c:pt idx="3">
                        <c:v>4.3217586350011494</c:v>
                      </c:pt>
                      <c:pt idx="4">
                        <c:v>4.3242193718885673</c:v>
                      </c:pt>
                      <c:pt idx="5">
                        <c:v>5.4355307130234616</c:v>
                      </c:pt>
                      <c:pt idx="6">
                        <c:v>5.024004933006994</c:v>
                      </c:pt>
                      <c:pt idx="7">
                        <c:v>4.6992043816446811</c:v>
                      </c:pt>
                      <c:pt idx="8">
                        <c:v>4.623520938709154</c:v>
                      </c:pt>
                      <c:pt idx="9">
                        <c:v>4.523614155301539</c:v>
                      </c:pt>
                      <c:pt idx="10">
                        <c:v>4.5843614930592622</c:v>
                      </c:pt>
                      <c:pt idx="11">
                        <c:v>4.3492849019647775</c:v>
                      </c:pt>
                      <c:pt idx="12">
                        <c:v>4.2414711796246642</c:v>
                      </c:pt>
                      <c:pt idx="13">
                        <c:v>4.1756721095167411</c:v>
                      </c:pt>
                      <c:pt idx="14">
                        <c:v>4.1932909672262193</c:v>
                      </c:pt>
                      <c:pt idx="15">
                        <c:v>4.1113169047245339</c:v>
                      </c:pt>
                    </c:numCache>
                  </c:numRef>
                </c:val>
                <c:smooth val="0"/>
                <c:extLst xmlns:c15="http://schemas.microsoft.com/office/drawing/2012/chart">
                  <c:ext xmlns:c16="http://schemas.microsoft.com/office/drawing/2014/chart" uri="{C3380CC4-5D6E-409C-BE32-E72D297353CC}">
                    <c16:uniqueId val="{00000002-A671-41A0-A2F3-32698AA5A2F0}"/>
                  </c:ext>
                </c:extLst>
              </c15:ser>
            </c15:filteredLineSeries>
            <c15:filteredLineSeries>
              <c15:ser>
                <c:idx val="1"/>
                <c:order val="3"/>
                <c:tx>
                  <c:v>Peers</c:v>
                </c:tx>
                <c:spPr>
                  <a:ln>
                    <a:solidFill>
                      <a:srgbClr val="FFD347"/>
                    </a:solidFill>
                  </a:ln>
                </c:spPr>
                <c:marker>
                  <c:symbol val="none"/>
                </c:marker>
                <c:cat>
                  <c:numRef>
                    <c:extLst xmlns:c15="http://schemas.microsoft.com/office/drawing/2012/chart">
                      <c:ext xmlns:c15="http://schemas.microsoft.com/office/drawing/2012/chart" uri="{02D57815-91ED-43cb-92C2-25804820EDAC}">
                        <c15:formulaRef>
                          <c15:sqref>'WACC2 Results'!$DZ$2:$EO$2</c15:sqref>
                        </c15:formulaRef>
                      </c:ext>
                    </c:extLst>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extLst xmlns:c15="http://schemas.microsoft.com/office/drawing/2012/chart">
                      <c:ext xmlns:c15="http://schemas.microsoft.com/office/drawing/2012/chart" uri="{02D57815-91ED-43cb-92C2-25804820EDAC}">
                        <c15:formulaRef>
                          <c15:sqref>'WACC2 Results'!$DZ$34:$EO$34</c15:sqref>
                        </c15:formulaRef>
                      </c:ext>
                    </c:extLst>
                    <c:numCache>
                      <c:formatCode>0.0</c:formatCode>
                      <c:ptCount val="16"/>
                      <c:pt idx="0">
                        <c:v>3.7720444579821946</c:v>
                      </c:pt>
                      <c:pt idx="1">
                        <c:v>3.5382731115586039</c:v>
                      </c:pt>
                      <c:pt idx="2">
                        <c:v>3.548349916250725</c:v>
                      </c:pt>
                      <c:pt idx="3">
                        <c:v>3.4681134289599376</c:v>
                      </c:pt>
                      <c:pt idx="4">
                        <c:v>4.1280599176697494</c:v>
                      </c:pt>
                      <c:pt idx="5">
                        <c:v>4.5859627897750208</c:v>
                      </c:pt>
                      <c:pt idx="6">
                        <c:v>4.5053627381842727</c:v>
                      </c:pt>
                      <c:pt idx="7">
                        <c:v>4.4972039054315021</c:v>
                      </c:pt>
                      <c:pt idx="8">
                        <c:v>3.4414264913315891</c:v>
                      </c:pt>
                      <c:pt idx="9">
                        <c:v>3.3278944133492478</c:v>
                      </c:pt>
                      <c:pt idx="10">
                        <c:v>3.3555949281695319</c:v>
                      </c:pt>
                      <c:pt idx="11">
                        <c:v>3.2226877923875072</c:v>
                      </c:pt>
                      <c:pt idx="12">
                        <c:v>3.2726492146223958</c:v>
                      </c:pt>
                      <c:pt idx="13">
                        <c:v>3.2289096981215799</c:v>
                      </c:pt>
                      <c:pt idx="14">
                        <c:v>3.7705509303779703</c:v>
                      </c:pt>
                      <c:pt idx="15">
                        <c:v>3.7355062712825577</c:v>
                      </c:pt>
                    </c:numCache>
                  </c:numRef>
                </c:val>
                <c:smooth val="0"/>
                <c:extLst xmlns:c15="http://schemas.microsoft.com/office/drawing/2012/chart">
                  <c:ext xmlns:c16="http://schemas.microsoft.com/office/drawing/2014/chart" uri="{C3380CC4-5D6E-409C-BE32-E72D297353CC}">
                    <c16:uniqueId val="{00000003-A671-41A0-A2F3-32698AA5A2F0}"/>
                  </c:ext>
                </c:extLst>
              </c15:ser>
            </c15:filteredLineSeries>
          </c:ext>
        </c:extLst>
      </c:lineChart>
      <c:dateAx>
        <c:axId val="130844160"/>
        <c:scaling>
          <c:orientation val="minMax"/>
        </c:scaling>
        <c:delete val="0"/>
        <c:axPos val="b"/>
        <c:numFmt formatCode="mm/yy" sourceLinked="0"/>
        <c:majorTickMark val="out"/>
        <c:minorTickMark val="none"/>
        <c:tickLblPos val="nextTo"/>
        <c:crossAx val="130845696"/>
        <c:crosses val="autoZero"/>
        <c:auto val="1"/>
        <c:lblOffset val="100"/>
        <c:baseTimeUnit val="days"/>
        <c:majorUnit val="6"/>
        <c:majorTimeUnit val="months"/>
      </c:dateAx>
      <c:valAx>
        <c:axId val="130845696"/>
        <c:scaling>
          <c:orientation val="minMax"/>
          <c:max val="6"/>
        </c:scaling>
        <c:delete val="0"/>
        <c:axPos val="l"/>
        <c:majorGridlines>
          <c:spPr>
            <a:ln>
              <a:solidFill>
                <a:schemeClr val="bg1">
                  <a:lumMod val="50000"/>
                </a:schemeClr>
              </a:solidFill>
              <a:prstDash val="dash"/>
            </a:ln>
          </c:spPr>
        </c:majorGridlines>
        <c:numFmt formatCode="#,##0.0" sourceLinked="0"/>
        <c:majorTickMark val="out"/>
        <c:minorTickMark val="none"/>
        <c:tickLblPos val="nextTo"/>
        <c:crossAx val="130844160"/>
        <c:crosses val="autoZero"/>
        <c:crossBetween val="between"/>
      </c:valAx>
    </c:plotArea>
    <c:legend>
      <c:legendPos val="b"/>
      <c:layout>
        <c:manualLayout>
          <c:xMode val="edge"/>
          <c:yMode val="edge"/>
          <c:x val="1.2981756910015876E-2"/>
          <c:y val="0.89670879791873337"/>
          <c:w val="0.97021422450728367"/>
          <c:h val="9.124832355400192E-2"/>
        </c:manualLayout>
      </c:layou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fr-FR"/>
    </a:p>
  </c:txPr>
  <c:printSettings>
    <c:headerFooter/>
    <c:pageMargins b="0.75000000000001299" l="0.70000000000000062" r="0.70000000000000062" t="0.750000000000012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769154391051596E-2"/>
          <c:y val="2.8376867180055075E-2"/>
          <c:w val="0.92943673119528292"/>
          <c:h val="0.68182738161250966"/>
        </c:manualLayout>
      </c:layout>
      <c:lineChart>
        <c:grouping val="standard"/>
        <c:varyColors val="0"/>
        <c:ser>
          <c:idx val="0"/>
          <c:order val="1"/>
          <c:tx>
            <c:v>PROXIMUS peers</c:v>
          </c:tx>
          <c:spPr>
            <a:ln>
              <a:solidFill>
                <a:srgbClr val="7030A0"/>
              </a:solidFill>
            </a:ln>
          </c:spPr>
          <c:marker>
            <c:symbol val="none"/>
          </c:marker>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Results'!$DZ$33:$EO$33</c:f>
              <c:numCache>
                <c:formatCode>0.0</c:formatCode>
                <c:ptCount val="16"/>
                <c:pt idx="0">
                  <c:v>2.9824372038681886</c:v>
                </c:pt>
                <c:pt idx="1">
                  <c:v>2.9832282445333225</c:v>
                </c:pt>
                <c:pt idx="2">
                  <c:v>3.0414141215518669</c:v>
                </c:pt>
                <c:pt idx="3">
                  <c:v>3.0272850764841697</c:v>
                </c:pt>
                <c:pt idx="4">
                  <c:v>3.2344363939684815</c:v>
                </c:pt>
                <c:pt idx="5">
                  <c:v>3.3397725084394665</c:v>
                </c:pt>
                <c:pt idx="6">
                  <c:v>3.2745751572652679</c:v>
                </c:pt>
                <c:pt idx="7">
                  <c:v>3.2120372600582758</c:v>
                </c:pt>
                <c:pt idx="8">
                  <c:v>2.7766387518427864</c:v>
                </c:pt>
                <c:pt idx="9">
                  <c:v>2.7050801039640322</c:v>
                </c:pt>
                <c:pt idx="10">
                  <c:v>2.7269193094065352</c:v>
                </c:pt>
                <c:pt idx="11">
                  <c:v>2.6875703476016586</c:v>
                </c:pt>
                <c:pt idx="12">
                  <c:v>2.7955076045657403</c:v>
                </c:pt>
                <c:pt idx="13">
                  <c:v>2.8762216934423286</c:v>
                </c:pt>
                <c:pt idx="14">
                  <c:v>3.0599217571383948</c:v>
                </c:pt>
                <c:pt idx="15">
                  <c:v>3.0329351727789251</c:v>
                </c:pt>
              </c:numCache>
            </c:numRef>
          </c:val>
          <c:smooth val="0"/>
          <c:extLst>
            <c:ext xmlns:c16="http://schemas.microsoft.com/office/drawing/2014/chart" uri="{C3380CC4-5D6E-409C-BE32-E72D297353CC}">
              <c16:uniqueId val="{00000001-F267-4045-84E9-C3265C5A0418}"/>
            </c:ext>
          </c:extLst>
        </c:ser>
        <c:ser>
          <c:idx val="2"/>
          <c:order val="5"/>
          <c:tx>
            <c:v>ORANGE BL peers</c:v>
          </c:tx>
          <c:spPr>
            <a:ln>
              <a:solidFill>
                <a:srgbClr val="FF9900"/>
              </a:solidFill>
            </a:ln>
          </c:spPr>
          <c:marker>
            <c:symbol val="none"/>
          </c:marker>
          <c:cat>
            <c:numRef>
              <c:f>'WACC2 Results'!$DZ$2:$EO$2</c:f>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f>'WACC2 Results'!$DZ$32:$EO$32</c:f>
              <c:numCache>
                <c:formatCode>0.0</c:formatCode>
                <c:ptCount val="16"/>
                <c:pt idx="0">
                  <c:v>3.1199366269390398</c:v>
                </c:pt>
                <c:pt idx="1">
                  <c:v>2.8605806254408406</c:v>
                </c:pt>
                <c:pt idx="2">
                  <c:v>2.8544792006800015</c:v>
                </c:pt>
                <c:pt idx="3">
                  <c:v>2.6865353030596539</c:v>
                </c:pt>
                <c:pt idx="4">
                  <c:v>2.460138371280598</c:v>
                </c:pt>
                <c:pt idx="5">
                  <c:v>3.2347474952601001</c:v>
                </c:pt>
                <c:pt idx="6">
                  <c:v>3.1776622778910584</c:v>
                </c:pt>
                <c:pt idx="7">
                  <c:v>3.741827859679991</c:v>
                </c:pt>
                <c:pt idx="8">
                  <c:v>4.2432014518207746</c:v>
                </c:pt>
                <c:pt idx="9">
                  <c:v>3.639497818093997</c:v>
                </c:pt>
                <c:pt idx="10">
                  <c:v>3.5780143903389456</c:v>
                </c:pt>
                <c:pt idx="11">
                  <c:v>3.0489951360719263</c:v>
                </c:pt>
                <c:pt idx="12">
                  <c:v>2.8440108459232443</c:v>
                </c:pt>
                <c:pt idx="13">
                  <c:v>2.7438921844972257</c:v>
                </c:pt>
                <c:pt idx="14">
                  <c:v>2.827891143801462</c:v>
                </c:pt>
                <c:pt idx="15">
                  <c:v>2.9875946783501783</c:v>
                </c:pt>
              </c:numCache>
            </c:numRef>
          </c:val>
          <c:smooth val="0"/>
          <c:extLst>
            <c:ext xmlns:c16="http://schemas.microsoft.com/office/drawing/2014/chart" uri="{C3380CC4-5D6E-409C-BE32-E72D297353CC}">
              <c16:uniqueId val="{00000005-F267-4045-84E9-C3265C5A0418}"/>
            </c:ext>
          </c:extLst>
        </c:ser>
        <c:dLbls>
          <c:showLegendKey val="0"/>
          <c:showVal val="0"/>
          <c:showCatName val="0"/>
          <c:showSerName val="0"/>
          <c:showPercent val="0"/>
          <c:showBubbleSize val="0"/>
        </c:dLbls>
        <c:smooth val="0"/>
        <c:axId val="130844160"/>
        <c:axId val="130845696"/>
        <c:extLst>
          <c:ext xmlns:c15="http://schemas.microsoft.com/office/drawing/2012/chart" uri="{02D57815-91ED-43cb-92C2-25804820EDAC}">
            <c15:filteredLineSeries>
              <c15:ser>
                <c:idx val="6"/>
                <c:order val="0"/>
                <c:tx>
                  <c:strRef>
                    <c:extLst>
                      <c:ext uri="{02D57815-91ED-43cb-92C2-25804820EDAC}">
                        <c15:formulaRef>
                          <c15:sqref>'WACC2 Results'!$B$6</c15:sqref>
                        </c15:formulaRef>
                      </c:ext>
                    </c:extLst>
                    <c:strCache>
                      <c:ptCount val="1"/>
                      <c:pt idx="0">
                        <c:v>PROXIMUS</c:v>
                      </c:pt>
                    </c:strCache>
                  </c:strRef>
                </c:tx>
                <c:spPr>
                  <a:ln w="19050">
                    <a:solidFill>
                      <a:srgbClr val="7030A0"/>
                    </a:solidFill>
                    <a:prstDash val="sysDash"/>
                  </a:ln>
                </c:spPr>
                <c:marker>
                  <c:symbol val="none"/>
                </c:marker>
                <c:cat>
                  <c:numRef>
                    <c:extLst>
                      <c:ext uri="{02D57815-91ED-43cb-92C2-25804820EDAC}">
                        <c15:formulaRef>
                          <c15:sqref>'WACC2 Results'!$DZ$2:$EO$2</c15:sqref>
                        </c15:formulaRef>
                      </c:ext>
                    </c:extLst>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extLst>
                      <c:ext uri="{02D57815-91ED-43cb-92C2-25804820EDAC}">
                        <c15:formulaRef>
                          <c15:sqref>'WACC2 Results'!$DZ$6:$EO$6</c15:sqref>
                        </c15:formulaRef>
                      </c:ext>
                    </c:extLst>
                    <c:numCache>
                      <c:formatCode>0.0</c:formatCode>
                      <c:ptCount val="16"/>
                      <c:pt idx="0">
                        <c:v>1.7604808168490123</c:v>
                      </c:pt>
                      <c:pt idx="1">
                        <c:v>1.7384592176473259</c:v>
                      </c:pt>
                      <c:pt idx="2">
                        <c:v>1.7656691416031527</c:v>
                      </c:pt>
                      <c:pt idx="3">
                        <c:v>1.8584804859654738</c:v>
                      </c:pt>
                      <c:pt idx="4">
                        <c:v>1.7533003237714198</c:v>
                      </c:pt>
                      <c:pt idx="5">
                        <c:v>1.7577260382781739</c:v>
                      </c:pt>
                      <c:pt idx="6">
                        <c:v>1.7875618972029037</c:v>
                      </c:pt>
                      <c:pt idx="7">
                        <c:v>1.63856381925815</c:v>
                      </c:pt>
                      <c:pt idx="8">
                        <c:v>1.5138028207910814</c:v>
                      </c:pt>
                      <c:pt idx="9">
                        <c:v>1.5980473442273393</c:v>
                      </c:pt>
                      <c:pt idx="10">
                        <c:v>1.6508079891863456</c:v>
                      </c:pt>
                      <c:pt idx="11">
                        <c:v>1.5486260117839075</c:v>
                      </c:pt>
                      <c:pt idx="12">
                        <c:v>1.658112852842542</c:v>
                      </c:pt>
                      <c:pt idx="13">
                        <c:v>1.6619801013381073</c:v>
                      </c:pt>
                      <c:pt idx="14">
                        <c:v>1.6737093905993536</c:v>
                      </c:pt>
                      <c:pt idx="15">
                        <c:v>1.5947722813861791</c:v>
                      </c:pt>
                    </c:numCache>
                  </c:numRef>
                </c:val>
                <c:smooth val="0"/>
                <c:extLst>
                  <c:ext xmlns:c16="http://schemas.microsoft.com/office/drawing/2014/chart" uri="{C3380CC4-5D6E-409C-BE32-E72D297353CC}">
                    <c16:uniqueId val="{00000000-F267-4045-84E9-C3265C5A0418}"/>
                  </c:ext>
                </c:extLst>
              </c15:ser>
            </c15:filteredLineSeries>
            <c15:filteredLineSeries>
              <c15:ser>
                <c:idx val="9"/>
                <c:order val="2"/>
                <c:tx>
                  <c:strRef>
                    <c:extLst xmlns:c15="http://schemas.microsoft.com/office/drawing/2012/chart">
                      <c:ext xmlns:c15="http://schemas.microsoft.com/office/drawing/2012/chart" uri="{02D57815-91ED-43cb-92C2-25804820EDAC}">
                        <c15:formulaRef>
                          <c15:sqref>'WACC2 Results'!$B$7</c15:sqref>
                        </c15:formulaRef>
                      </c:ext>
                    </c:extLst>
                    <c:strCache>
                      <c:ptCount val="1"/>
                      <c:pt idx="0">
                        <c:v>TELENET</c:v>
                      </c:pt>
                    </c:strCache>
                  </c:strRef>
                </c:tx>
                <c:spPr>
                  <a:ln w="12700">
                    <a:solidFill>
                      <a:srgbClr val="FFCC00"/>
                    </a:solidFill>
                    <a:prstDash val="sysDash"/>
                  </a:ln>
                </c:spPr>
                <c:marker>
                  <c:symbol val="none"/>
                </c:marker>
                <c:cat>
                  <c:numRef>
                    <c:extLst xmlns:c15="http://schemas.microsoft.com/office/drawing/2012/chart">
                      <c:ext xmlns:c15="http://schemas.microsoft.com/office/drawing/2012/chart" uri="{02D57815-91ED-43cb-92C2-25804820EDAC}">
                        <c15:formulaRef>
                          <c15:sqref>'WACC2 Results'!$DZ$2:$EO$2</c15:sqref>
                        </c15:formulaRef>
                      </c:ext>
                    </c:extLst>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extLst xmlns:c15="http://schemas.microsoft.com/office/drawing/2012/chart">
                      <c:ext xmlns:c15="http://schemas.microsoft.com/office/drawing/2012/chart" uri="{02D57815-91ED-43cb-92C2-25804820EDAC}">
                        <c15:formulaRef>
                          <c15:sqref>'WACC2 Results'!$DZ$7:$EO$7</c15:sqref>
                        </c15:formulaRef>
                      </c:ext>
                    </c:extLst>
                    <c:numCache>
                      <c:formatCode>0.0</c:formatCode>
                      <c:ptCount val="16"/>
                      <c:pt idx="0">
                        <c:v>4.4144473340921051</c:v>
                      </c:pt>
                      <c:pt idx="1">
                        <c:v>4.4506175434669188</c:v>
                      </c:pt>
                      <c:pt idx="2">
                        <c:v>4.3502706069125017</c:v>
                      </c:pt>
                      <c:pt idx="3">
                        <c:v>4.3217586350011494</c:v>
                      </c:pt>
                      <c:pt idx="4">
                        <c:v>4.3242193718885673</c:v>
                      </c:pt>
                      <c:pt idx="5">
                        <c:v>5.4355307130234616</c:v>
                      </c:pt>
                      <c:pt idx="6">
                        <c:v>5.024004933006994</c:v>
                      </c:pt>
                      <c:pt idx="7">
                        <c:v>4.6992043816446811</c:v>
                      </c:pt>
                      <c:pt idx="8">
                        <c:v>4.623520938709154</c:v>
                      </c:pt>
                      <c:pt idx="9">
                        <c:v>4.523614155301539</c:v>
                      </c:pt>
                      <c:pt idx="10">
                        <c:v>4.5843614930592622</c:v>
                      </c:pt>
                      <c:pt idx="11">
                        <c:v>4.3492849019647775</c:v>
                      </c:pt>
                      <c:pt idx="12">
                        <c:v>4.2414711796246642</c:v>
                      </c:pt>
                      <c:pt idx="13">
                        <c:v>4.1756721095167411</c:v>
                      </c:pt>
                      <c:pt idx="14">
                        <c:v>4.1932909672262193</c:v>
                      </c:pt>
                      <c:pt idx="15">
                        <c:v>4.1113169047245339</c:v>
                      </c:pt>
                    </c:numCache>
                  </c:numRef>
                </c:val>
                <c:smooth val="0"/>
                <c:extLst xmlns:c15="http://schemas.microsoft.com/office/drawing/2012/chart">
                  <c:ext xmlns:c16="http://schemas.microsoft.com/office/drawing/2014/chart" uri="{C3380CC4-5D6E-409C-BE32-E72D297353CC}">
                    <c16:uniqueId val="{00000002-F267-4045-84E9-C3265C5A0418}"/>
                  </c:ext>
                </c:extLst>
              </c15:ser>
            </c15:filteredLineSeries>
            <c15:filteredLineSeries>
              <c15:ser>
                <c:idx val="1"/>
                <c:order val="3"/>
                <c:tx>
                  <c:v>Peers</c:v>
                </c:tx>
                <c:spPr>
                  <a:ln>
                    <a:solidFill>
                      <a:srgbClr val="FFD347"/>
                    </a:solidFill>
                  </a:ln>
                </c:spPr>
                <c:marker>
                  <c:symbol val="none"/>
                </c:marker>
                <c:cat>
                  <c:numRef>
                    <c:extLst xmlns:c15="http://schemas.microsoft.com/office/drawing/2012/chart">
                      <c:ext xmlns:c15="http://schemas.microsoft.com/office/drawing/2012/chart" uri="{02D57815-91ED-43cb-92C2-25804820EDAC}">
                        <c15:formulaRef>
                          <c15:sqref>'WACC2 Results'!$DZ$2:$EO$2</c15:sqref>
                        </c15:formulaRef>
                      </c:ext>
                    </c:extLst>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extLst xmlns:c15="http://schemas.microsoft.com/office/drawing/2012/chart">
                      <c:ext xmlns:c15="http://schemas.microsoft.com/office/drawing/2012/chart" uri="{02D57815-91ED-43cb-92C2-25804820EDAC}">
                        <c15:formulaRef>
                          <c15:sqref>'WACC2 Results'!$DZ$34:$EO$34</c15:sqref>
                        </c15:formulaRef>
                      </c:ext>
                    </c:extLst>
                    <c:numCache>
                      <c:formatCode>0.0</c:formatCode>
                      <c:ptCount val="16"/>
                      <c:pt idx="0">
                        <c:v>3.7720444579821946</c:v>
                      </c:pt>
                      <c:pt idx="1">
                        <c:v>3.5382731115586039</c:v>
                      </c:pt>
                      <c:pt idx="2">
                        <c:v>3.548349916250725</c:v>
                      </c:pt>
                      <c:pt idx="3">
                        <c:v>3.4681134289599376</c:v>
                      </c:pt>
                      <c:pt idx="4">
                        <c:v>4.1280599176697494</c:v>
                      </c:pt>
                      <c:pt idx="5">
                        <c:v>4.5859627897750208</c:v>
                      </c:pt>
                      <c:pt idx="6">
                        <c:v>4.5053627381842727</c:v>
                      </c:pt>
                      <c:pt idx="7">
                        <c:v>4.4972039054315021</c:v>
                      </c:pt>
                      <c:pt idx="8">
                        <c:v>3.4414264913315891</c:v>
                      </c:pt>
                      <c:pt idx="9">
                        <c:v>3.3278944133492478</c:v>
                      </c:pt>
                      <c:pt idx="10">
                        <c:v>3.3555949281695319</c:v>
                      </c:pt>
                      <c:pt idx="11">
                        <c:v>3.2226877923875072</c:v>
                      </c:pt>
                      <c:pt idx="12">
                        <c:v>3.2726492146223958</c:v>
                      </c:pt>
                      <c:pt idx="13">
                        <c:v>3.2289096981215799</c:v>
                      </c:pt>
                      <c:pt idx="14">
                        <c:v>3.7705509303779703</c:v>
                      </c:pt>
                      <c:pt idx="15">
                        <c:v>3.7355062712825577</c:v>
                      </c:pt>
                    </c:numCache>
                  </c:numRef>
                </c:val>
                <c:smooth val="0"/>
                <c:extLst xmlns:c15="http://schemas.microsoft.com/office/drawing/2012/chart">
                  <c:ext xmlns:c16="http://schemas.microsoft.com/office/drawing/2014/chart" uri="{C3380CC4-5D6E-409C-BE32-E72D297353CC}">
                    <c16:uniqueId val="{00000003-F267-4045-84E9-C3265C5A041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'WACC2 Results'!$B$5</c15:sqref>
                        </c15:formulaRef>
                      </c:ext>
                    </c:extLst>
                    <c:strCache>
                      <c:ptCount val="1"/>
                      <c:pt idx="0">
                        <c:v>ORANGE BL</c:v>
                      </c:pt>
                    </c:strCache>
                  </c:strRef>
                </c:tx>
                <c:spPr>
                  <a:ln w="19050">
                    <a:solidFill>
                      <a:srgbClr val="FF9900"/>
                    </a:solidFill>
                    <a:prstDash val="sysDash"/>
                  </a:ln>
                </c:spPr>
                <c:marker>
                  <c:symbol val="none"/>
                </c:marker>
                <c:cat>
                  <c:numRef>
                    <c:extLst xmlns:c15="http://schemas.microsoft.com/office/drawing/2012/chart">
                      <c:ext xmlns:c15="http://schemas.microsoft.com/office/drawing/2012/chart" uri="{02D57815-91ED-43cb-92C2-25804820EDAC}">
                        <c15:formulaRef>
                          <c15:sqref>'WACC2 Results'!$DZ$2:$EO$2</c15:sqref>
                        </c15:formulaRef>
                      </c:ext>
                    </c:extLst>
                    <c:numCache>
                      <c:formatCode>m/d/yyyy</c:formatCode>
                      <c:ptCount val="16"/>
                      <c:pt idx="0">
                        <c:v>42004</c:v>
                      </c:pt>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numCache>
                  </c:numRef>
                </c:cat>
                <c:val>
                  <c:numRef>
                    <c:extLst xmlns:c15="http://schemas.microsoft.com/office/drawing/2012/chart">
                      <c:ext xmlns:c15="http://schemas.microsoft.com/office/drawing/2012/chart" uri="{02D57815-91ED-43cb-92C2-25804820EDAC}">
                        <c15:formulaRef>
                          <c15:sqref>'WACC2 Results'!$DZ$5:$EO$5</c15:sqref>
                        </c15:formulaRef>
                      </c:ext>
                    </c:extLst>
                    <c:numCache>
                      <c:formatCode>0.0</c:formatCode>
                      <c:ptCount val="16"/>
                      <c:pt idx="0">
                        <c:v>3.3612687891564819</c:v>
                      </c:pt>
                      <c:pt idx="1">
                        <c:v>3.2623276332724265</c:v>
                      </c:pt>
                      <c:pt idx="2">
                        <c:v>3.1678650997451085</c:v>
                      </c:pt>
                      <c:pt idx="3">
                        <c:v>2.7717651731484509</c:v>
                      </c:pt>
                      <c:pt idx="4">
                        <c:v>2.4245076381326016</c:v>
                      </c:pt>
                      <c:pt idx="5">
                        <c:v>2.3777710200164881</c:v>
                      </c:pt>
                      <c:pt idx="6">
                        <c:v>2.3356712202922583</c:v>
                      </c:pt>
                      <c:pt idx="7">
                        <c:v>2.3608718141686378</c:v>
                      </c:pt>
                      <c:pt idx="8">
                        <c:v>2.4324389010940815</c:v>
                      </c:pt>
                      <c:pt idx="9">
                        <c:v>2.3954433465353016</c:v>
                      </c:pt>
                      <c:pt idx="10">
                        <c:v>2.3126613790731829</c:v>
                      </c:pt>
                      <c:pt idx="11">
                        <c:v>2.430890757586404</c:v>
                      </c:pt>
                      <c:pt idx="12">
                        <c:v>2.4872542142451408</c:v>
                      </c:pt>
                      <c:pt idx="13">
                        <c:v>2.5352002617166685</c:v>
                      </c:pt>
                      <c:pt idx="14">
                        <c:v>2.6232552645889435</c:v>
                      </c:pt>
                      <c:pt idx="15">
                        <c:v>2.691684346509394</c:v>
                      </c:pt>
                    </c:numCache>
                  </c:numRef>
                </c:val>
                <c:smooth val="0"/>
                <c:extLst xmlns:c15="http://schemas.microsoft.com/office/drawing/2012/chart">
                  <c:ext xmlns:c16="http://schemas.microsoft.com/office/drawing/2014/chart" uri="{C3380CC4-5D6E-409C-BE32-E72D297353CC}">
                    <c16:uniqueId val="{00000004-F267-4045-84E9-C3265C5A0418}"/>
                  </c:ext>
                </c:extLst>
              </c15:ser>
            </c15:filteredLineSeries>
          </c:ext>
        </c:extLst>
      </c:lineChart>
      <c:dateAx>
        <c:axId val="130844160"/>
        <c:scaling>
          <c:orientation val="minMax"/>
        </c:scaling>
        <c:delete val="0"/>
        <c:axPos val="b"/>
        <c:numFmt formatCode="mm/yy" sourceLinked="0"/>
        <c:majorTickMark val="out"/>
        <c:minorTickMark val="none"/>
        <c:tickLblPos val="nextTo"/>
        <c:crossAx val="130845696"/>
        <c:crosses val="autoZero"/>
        <c:auto val="1"/>
        <c:lblOffset val="100"/>
        <c:baseTimeUnit val="days"/>
        <c:majorUnit val="6"/>
        <c:majorTimeUnit val="months"/>
      </c:dateAx>
      <c:valAx>
        <c:axId val="130845696"/>
        <c:scaling>
          <c:orientation val="minMax"/>
        </c:scaling>
        <c:delete val="0"/>
        <c:axPos val="l"/>
        <c:majorGridlines>
          <c:spPr>
            <a:ln>
              <a:solidFill>
                <a:schemeClr val="bg1">
                  <a:lumMod val="50000"/>
                </a:schemeClr>
              </a:solidFill>
              <a:prstDash val="dash"/>
            </a:ln>
          </c:spPr>
        </c:majorGridlines>
        <c:numFmt formatCode="#,##0.0" sourceLinked="0"/>
        <c:majorTickMark val="out"/>
        <c:minorTickMark val="none"/>
        <c:tickLblPos val="nextTo"/>
        <c:crossAx val="130844160"/>
        <c:crosses val="autoZero"/>
        <c:crossBetween val="between"/>
      </c:valAx>
    </c:plotArea>
    <c:legend>
      <c:legendPos val="b"/>
      <c:layout>
        <c:manualLayout>
          <c:xMode val="edge"/>
          <c:yMode val="edge"/>
          <c:x val="1.2981761247576291E-2"/>
          <c:y val="0.90824274128363713"/>
          <c:w val="0.97021422450728367"/>
          <c:h val="9.175725871636288E-2"/>
        </c:manualLayout>
      </c:layou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fr-FR"/>
    </a:p>
  </c:txPr>
  <c:printSettings>
    <c:headerFooter/>
    <c:pageMargins b="0.75000000000001299" l="0.70000000000000062" r="0.70000000000000062" t="0.7500000000000129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12</xdr:col>
      <xdr:colOff>61778</xdr:colOff>
      <xdr:row>93</xdr:row>
      <xdr:rowOff>44904</xdr:rowOff>
    </xdr:from>
    <xdr:to>
      <xdr:col>19</xdr:col>
      <xdr:colOff>363703</xdr:colOff>
      <xdr:row>121</xdr:row>
      <xdr:rowOff>159323</xdr:rowOff>
    </xdr:to>
    <xdr:graphicFrame macro="">
      <xdr:nvGraphicFramePr>
        <xdr:cNvPr id="3" name="Graphique 2">
          <a:extLst>
            <a:ext uri="{FF2B5EF4-FFF2-40B4-BE49-F238E27FC236}">
              <a16:creationId xmlns:a16="http://schemas.microsoft.com/office/drawing/2014/main" id="{1C9E5D98-4094-4084-BA6A-7C8B4E04D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3599</xdr:colOff>
      <xdr:row>96</xdr:row>
      <xdr:rowOff>104988</xdr:rowOff>
    </xdr:from>
    <xdr:to>
      <xdr:col>9</xdr:col>
      <xdr:colOff>758613</xdr:colOff>
      <xdr:row>115</xdr:row>
      <xdr:rowOff>67733</xdr:rowOff>
    </xdr:to>
    <xdr:graphicFrame macro="">
      <xdr:nvGraphicFramePr>
        <xdr:cNvPr id="3" name="Graphique 2">
          <a:extLst>
            <a:ext uri="{FF2B5EF4-FFF2-40B4-BE49-F238E27FC236}">
              <a16:creationId xmlns:a16="http://schemas.microsoft.com/office/drawing/2014/main" id="{C2A7811D-B7C0-4D13-BE8C-E94D824F5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259080</xdr:colOff>
      <xdr:row>96</xdr:row>
      <xdr:rowOff>104988</xdr:rowOff>
    </xdr:from>
    <xdr:to>
      <xdr:col>18</xdr:col>
      <xdr:colOff>284479</xdr:colOff>
      <xdr:row>114</xdr:row>
      <xdr:rowOff>143933</xdr:rowOff>
    </xdr:to>
    <xdr:graphicFrame macro="">
      <xdr:nvGraphicFramePr>
        <xdr:cNvPr id="7" name="Graphique 6">
          <a:extLst>
            <a:ext uri="{FF2B5EF4-FFF2-40B4-BE49-F238E27FC236}">
              <a16:creationId xmlns:a16="http://schemas.microsoft.com/office/drawing/2014/main" id="{50EE0039-9C4D-4326-B8F1-99F86D998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472440</xdr:colOff>
      <xdr:row>96</xdr:row>
      <xdr:rowOff>104988</xdr:rowOff>
    </xdr:from>
    <xdr:to>
      <xdr:col>26</xdr:col>
      <xdr:colOff>497839</xdr:colOff>
      <xdr:row>114</xdr:row>
      <xdr:rowOff>143933</xdr:rowOff>
    </xdr:to>
    <xdr:graphicFrame macro="">
      <xdr:nvGraphicFramePr>
        <xdr:cNvPr id="8" name="Graphique 7">
          <a:extLst>
            <a:ext uri="{FF2B5EF4-FFF2-40B4-BE49-F238E27FC236}">
              <a16:creationId xmlns:a16="http://schemas.microsoft.com/office/drawing/2014/main" id="{7EDC4ED5-0CB8-4481-A945-369C3578F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199572</xdr:colOff>
      <xdr:row>79</xdr:row>
      <xdr:rowOff>16933</xdr:rowOff>
    </xdr:from>
    <xdr:to>
      <xdr:col>18</xdr:col>
      <xdr:colOff>13185</xdr:colOff>
      <xdr:row>94</xdr:row>
      <xdr:rowOff>112334</xdr:rowOff>
    </xdr:to>
    <xdr:graphicFrame macro="">
      <xdr:nvGraphicFramePr>
        <xdr:cNvPr id="6" name="Graphique 5">
          <a:extLst>
            <a:ext uri="{FF2B5EF4-FFF2-40B4-BE49-F238E27FC236}">
              <a16:creationId xmlns:a16="http://schemas.microsoft.com/office/drawing/2014/main" id="{DC2C7E2A-C2B6-4D0E-8ADF-724E04576B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359834</xdr:colOff>
      <xdr:row>138</xdr:row>
      <xdr:rowOff>71967</xdr:rowOff>
    </xdr:from>
    <xdr:to>
      <xdr:col>18</xdr:col>
      <xdr:colOff>385232</xdr:colOff>
      <xdr:row>157</xdr:row>
      <xdr:rowOff>16811</xdr:rowOff>
    </xdr:to>
    <xdr:graphicFrame macro="">
      <xdr:nvGraphicFramePr>
        <xdr:cNvPr id="11" name="Graphique 10">
          <a:extLst>
            <a:ext uri="{FF2B5EF4-FFF2-40B4-BE49-F238E27FC236}">
              <a16:creationId xmlns:a16="http://schemas.microsoft.com/office/drawing/2014/main" id="{F66D56C9-56AF-480B-8A52-C73A56D98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149437</xdr:colOff>
      <xdr:row>120</xdr:row>
      <xdr:rowOff>56727</xdr:rowOff>
    </xdr:from>
    <xdr:to>
      <xdr:col>10</xdr:col>
      <xdr:colOff>113875</xdr:colOff>
      <xdr:row>136</xdr:row>
      <xdr:rowOff>107527</xdr:rowOff>
    </xdr:to>
    <xdr:graphicFrame macro="">
      <xdr:nvGraphicFramePr>
        <xdr:cNvPr id="12" name="Graphique 11">
          <a:extLst>
            <a:ext uri="{FF2B5EF4-FFF2-40B4-BE49-F238E27FC236}">
              <a16:creationId xmlns:a16="http://schemas.microsoft.com/office/drawing/2014/main" id="{92B1473D-56F3-47BF-B9E0-98F779AFE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384810</xdr:colOff>
      <xdr:row>120</xdr:row>
      <xdr:rowOff>110490</xdr:rowOff>
    </xdr:from>
    <xdr:to>
      <xdr:col>18</xdr:col>
      <xdr:colOff>415923</xdr:colOff>
      <xdr:row>137</xdr:row>
      <xdr:rowOff>110490</xdr:rowOff>
    </xdr:to>
    <xdr:graphicFrame macro="">
      <xdr:nvGraphicFramePr>
        <xdr:cNvPr id="9" name="Graphique 8">
          <a:extLst>
            <a:ext uri="{FF2B5EF4-FFF2-40B4-BE49-F238E27FC236}">
              <a16:creationId xmlns:a16="http://schemas.microsoft.com/office/drawing/2014/main" id="{8CD01D2D-DED6-4089-9D1C-B4F0F84B9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16</xdr:col>
      <xdr:colOff>242146</xdr:colOff>
      <xdr:row>160</xdr:row>
      <xdr:rowOff>15239</xdr:rowOff>
    </xdr:from>
    <xdr:to>
      <xdr:col>23</xdr:col>
      <xdr:colOff>668866</xdr:colOff>
      <xdr:row>176</xdr:row>
      <xdr:rowOff>76200</xdr:rowOff>
    </xdr:to>
    <xdr:pic>
      <xdr:nvPicPr>
        <xdr:cNvPr id="10" name="Image 9">
          <a:extLst>
            <a:ext uri="{FF2B5EF4-FFF2-40B4-BE49-F238E27FC236}">
              <a16:creationId xmlns:a16="http://schemas.microsoft.com/office/drawing/2014/main" id="{70C0EF4B-35E3-41CB-8EE1-543B00DBF103}"/>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8111"/>
        <a:stretch/>
      </xdr:blipFill>
      <xdr:spPr bwMode="auto">
        <a:xfrm>
          <a:off x="12982786" y="23865839"/>
          <a:ext cx="5974080" cy="2743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129540</xdr:colOff>
      <xdr:row>139</xdr:row>
      <xdr:rowOff>76200</xdr:rowOff>
    </xdr:from>
    <xdr:to>
      <xdr:col>10</xdr:col>
      <xdr:colOff>93978</xdr:colOff>
      <xdr:row>152</xdr:row>
      <xdr:rowOff>60960</xdr:rowOff>
    </xdr:to>
    <xdr:graphicFrame macro="">
      <xdr:nvGraphicFramePr>
        <xdr:cNvPr id="13" name="Graphique 12">
          <a:extLst>
            <a:ext uri="{FF2B5EF4-FFF2-40B4-BE49-F238E27FC236}">
              <a16:creationId xmlns:a16="http://schemas.microsoft.com/office/drawing/2014/main" id="{54B6418E-AF07-44E1-9F65-6B959560A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0.06887</cdr:x>
      <cdr:y>0.27686</cdr:y>
    </cdr:from>
    <cdr:to>
      <cdr:x>0.96669</cdr:x>
      <cdr:y>0.27686</cdr:y>
    </cdr:to>
    <cdr:cxnSp macro="">
      <cdr:nvCxnSpPr>
        <cdr:cNvPr id="3" name="Connecteur droit 2">
          <a:extLst xmlns:a="http://schemas.openxmlformats.org/drawingml/2006/main">
            <a:ext uri="{FF2B5EF4-FFF2-40B4-BE49-F238E27FC236}">
              <a16:creationId xmlns:a16="http://schemas.microsoft.com/office/drawing/2014/main" id="{433A1733-D6AE-4AE7-BD12-3E4A6BF5A599}"/>
            </a:ext>
          </a:extLst>
        </cdr:cNvPr>
        <cdr:cNvCxnSpPr/>
      </cdr:nvCxnSpPr>
      <cdr:spPr>
        <a:xfrm xmlns:a="http://schemas.openxmlformats.org/drawingml/2006/main">
          <a:off x="439047" y="859118"/>
          <a:ext cx="5724000" cy="0"/>
        </a:xfrm>
        <a:prstGeom xmlns:a="http://schemas.openxmlformats.org/drawingml/2006/main" prst="line">
          <a:avLst/>
        </a:prstGeom>
        <a:ln xmlns:a="http://schemas.openxmlformats.org/drawingml/2006/main" w="28575">
          <a:solidFill>
            <a:schemeClr val="tx1">
              <a:lumMod val="50000"/>
              <a:lumOff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c:userShapes xmlns:c="http://schemas.openxmlformats.org/drawingml/2006/chart">
  <cdr:relSizeAnchor xmlns:cdr="http://schemas.openxmlformats.org/drawingml/2006/chartDrawing">
    <cdr:from>
      <cdr:x>0.06943</cdr:x>
      <cdr:y>0.4052</cdr:y>
    </cdr:from>
    <cdr:to>
      <cdr:x>0.96725</cdr:x>
      <cdr:y>0.4052</cdr:y>
    </cdr:to>
    <cdr:cxnSp macro="">
      <cdr:nvCxnSpPr>
        <cdr:cNvPr id="3" name="Connecteur droit 2">
          <a:extLst xmlns:a="http://schemas.openxmlformats.org/drawingml/2006/main">
            <a:ext uri="{FF2B5EF4-FFF2-40B4-BE49-F238E27FC236}">
              <a16:creationId xmlns:a16="http://schemas.microsoft.com/office/drawing/2014/main" id="{CA8479F5-F7AB-451D-B3F2-982FDF211E0F}"/>
            </a:ext>
          </a:extLst>
        </cdr:cNvPr>
        <cdr:cNvCxnSpPr/>
      </cdr:nvCxnSpPr>
      <cdr:spPr>
        <a:xfrm xmlns:a="http://schemas.openxmlformats.org/drawingml/2006/main">
          <a:off x="440386" y="1228360"/>
          <a:ext cx="5694937" cy="0"/>
        </a:xfrm>
        <a:prstGeom xmlns:a="http://schemas.openxmlformats.org/drawingml/2006/main" prst="line">
          <a:avLst/>
        </a:prstGeom>
        <a:ln xmlns:a="http://schemas.openxmlformats.org/drawingml/2006/main" w="28575">
          <a:solidFill>
            <a:schemeClr val="tx1">
              <a:lumMod val="50000"/>
              <a:lumOff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0.09057</cdr:x>
      <cdr:y>0.13867</cdr:y>
    </cdr:from>
    <cdr:to>
      <cdr:x>0.95015</cdr:x>
      <cdr:y>0.35883</cdr:y>
    </cdr:to>
    <cdr:cxnSp macro="">
      <cdr:nvCxnSpPr>
        <cdr:cNvPr id="3" name="Connecteur droit 2">
          <a:extLst xmlns:a="http://schemas.openxmlformats.org/drawingml/2006/main">
            <a:ext uri="{FF2B5EF4-FFF2-40B4-BE49-F238E27FC236}">
              <a16:creationId xmlns:a16="http://schemas.microsoft.com/office/drawing/2014/main" id="{A2906403-B9FC-4E09-9101-9F9334559039}"/>
            </a:ext>
          </a:extLst>
        </cdr:cNvPr>
        <cdr:cNvCxnSpPr/>
      </cdr:nvCxnSpPr>
      <cdr:spPr>
        <a:xfrm xmlns:a="http://schemas.openxmlformats.org/drawingml/2006/main">
          <a:off x="556498" y="386856"/>
          <a:ext cx="5281314" cy="614187"/>
        </a:xfrm>
        <a:prstGeom xmlns:a="http://schemas.openxmlformats.org/drawingml/2006/main" prst="line">
          <a:avLst/>
        </a:prstGeom>
        <a:ln xmlns:a="http://schemas.openxmlformats.org/drawingml/2006/main">
          <a:solidFill>
            <a:srgbClr val="FFD347"/>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0.0914</cdr:x>
      <cdr:y>0.12211</cdr:y>
    </cdr:from>
    <cdr:to>
      <cdr:x>0.94915</cdr:x>
      <cdr:y>0.36683</cdr:y>
    </cdr:to>
    <cdr:cxnSp macro="">
      <cdr:nvCxnSpPr>
        <cdr:cNvPr id="5" name="Connecteur droit 4">
          <a:extLst xmlns:a="http://schemas.openxmlformats.org/drawingml/2006/main">
            <a:ext uri="{FF2B5EF4-FFF2-40B4-BE49-F238E27FC236}">
              <a16:creationId xmlns:a16="http://schemas.microsoft.com/office/drawing/2014/main" id="{A6474AB6-999D-4C2E-9905-11BDC4C63960}"/>
            </a:ext>
          </a:extLst>
        </cdr:cNvPr>
        <cdr:cNvCxnSpPr/>
      </cdr:nvCxnSpPr>
      <cdr:spPr>
        <a:xfrm xmlns:a="http://schemas.openxmlformats.org/drawingml/2006/main">
          <a:off x="562428" y="337126"/>
          <a:ext cx="5278120" cy="675640"/>
        </a:xfrm>
        <a:prstGeom xmlns:a="http://schemas.openxmlformats.org/drawingml/2006/main" prst="line">
          <a:avLst/>
        </a:prstGeom>
        <a:ln xmlns:a="http://schemas.openxmlformats.org/drawingml/2006/main">
          <a:solidFill>
            <a:srgbClr val="7030A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31</xdr:col>
      <xdr:colOff>723903</xdr:colOff>
      <xdr:row>52</xdr:row>
      <xdr:rowOff>160866</xdr:rowOff>
    </xdr:from>
    <xdr:to>
      <xdr:col>36</xdr:col>
      <xdr:colOff>143935</xdr:colOff>
      <xdr:row>64</xdr:row>
      <xdr:rowOff>90593</xdr:rowOff>
    </xdr:to>
    <xdr:graphicFrame macro="">
      <xdr:nvGraphicFramePr>
        <xdr:cNvPr id="4" name="Graphique 3">
          <a:extLst>
            <a:ext uri="{FF2B5EF4-FFF2-40B4-BE49-F238E27FC236}">
              <a16:creationId xmlns:a16="http://schemas.microsoft.com/office/drawing/2014/main" id="{D89DFD5A-CEAD-46D8-B54F-3C5F580CF4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fitchratings.com/site/search?request=telia&amp;content=entity" TargetMode="External"/><Relationship Id="rId13" Type="http://schemas.openxmlformats.org/officeDocument/2006/relationships/hyperlink" Target="https://www.standardandpoors.com/en_US/web/guest/article/-/view/type/HTML/id/2097591" TargetMode="External"/><Relationship Id="rId18" Type="http://schemas.openxmlformats.org/officeDocument/2006/relationships/comments" Target="../comments4.xml"/><Relationship Id="rId3" Type="http://schemas.openxmlformats.org/officeDocument/2006/relationships/hyperlink" Target="https://www.moodys.com/research/Moodys-upgrades-Telenets-CFR-to-Ba3-Outlook-Stable--PR_364061" TargetMode="External"/><Relationship Id="rId7" Type="http://schemas.openxmlformats.org/officeDocument/2006/relationships/hyperlink" Target="https://www.fitchratings.com/site/search?request=liberty%20global&amp;content=entity" TargetMode="External"/><Relationship Id="rId12" Type="http://schemas.openxmlformats.org/officeDocument/2006/relationships/hyperlink" Target="https://www.standardandpoors.com/en_US/web/guest/ratings/entity/-/org-details/sectorCode/CORP/entityId/561537" TargetMode="External"/><Relationship Id="rId17" Type="http://schemas.openxmlformats.org/officeDocument/2006/relationships/vmlDrawing" Target="../drawings/vmlDrawing4.vml"/><Relationship Id="rId2" Type="http://schemas.openxmlformats.org/officeDocument/2006/relationships/hyperlink" Target="http://www.orange-ir.pl/node/11076" TargetMode="External"/><Relationship Id="rId16" Type="http://schemas.openxmlformats.org/officeDocument/2006/relationships/printerSettings" Target="../printerSettings/printerSettings5.bin"/><Relationship Id="rId1" Type="http://schemas.openxmlformats.org/officeDocument/2006/relationships/hyperlink" Target="https://www.moodys.com/research/Moodys-withdraws-Orange-Polskas-ratings--PR_309160" TargetMode="External"/><Relationship Id="rId6" Type="http://schemas.openxmlformats.org/officeDocument/2006/relationships/hyperlink" Target="https://www.fitchratings.com/site/pr/996941" TargetMode="External"/><Relationship Id="rId11" Type="http://schemas.openxmlformats.org/officeDocument/2006/relationships/hyperlink" Target="https://www.standardandpoors.com/en_US/web/guest/ratings/entity/-/org-details/sectorCode/CORP/entityId/364769" TargetMode="External"/><Relationship Id="rId5" Type="http://schemas.openxmlformats.org/officeDocument/2006/relationships/hyperlink" Target="https://www.standardandpoors.com/en_US/web/guest/article/-/view/type/HTML/id/1804406" TargetMode="External"/><Relationship Id="rId15" Type="http://schemas.openxmlformats.org/officeDocument/2006/relationships/hyperlink" Target="https://www.standardandpoors.com/en_US/web/guest/ratings/entity/-/org-details/sectorCode/CORP/entityId/321892" TargetMode="External"/><Relationship Id="rId10" Type="http://schemas.openxmlformats.org/officeDocument/2006/relationships/hyperlink" Target="https://www.fitchratings.com/site/pr/10034286" TargetMode="External"/><Relationship Id="rId4" Type="http://schemas.openxmlformats.org/officeDocument/2006/relationships/hyperlink" Target="https://www.fitchratings.com/site/pr/1025000" TargetMode="External"/><Relationship Id="rId9" Type="http://schemas.openxmlformats.org/officeDocument/2006/relationships/hyperlink" Target="https://www.standardandpoors.com/en_US/web/guest/ratings/entity/-/org-details/sectorCode/CORP/entityId/127489" TargetMode="External"/><Relationship Id="rId14" Type="http://schemas.openxmlformats.org/officeDocument/2006/relationships/hyperlink" Target="https://www.moodys.com/credit-ratings/TDC-AS-credit-rating-60001526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F582-9E97-4FEA-89AA-65FFD7012DC5}">
  <sheetPr>
    <tabColor rgb="FFFFC000"/>
  </sheetPr>
  <dimension ref="A1:EX38"/>
  <sheetViews>
    <sheetView showGridLines="0" showZeros="0" tabSelected="1" zoomScale="90" zoomScaleNormal="90" workbookViewId="0">
      <pane xSplit="3" ySplit="3" topLeftCell="M4" activePane="bottomRight" state="frozen"/>
      <selection pane="topRight" activeCell="D1" sqref="D1"/>
      <selection pane="bottomLeft" activeCell="A4" sqref="A4"/>
      <selection pane="bottomRight" activeCell="T1" sqref="T1:T1048576"/>
    </sheetView>
  </sheetViews>
  <sheetFormatPr baseColWidth="10" defaultRowHeight="13.2" outlineLevelCol="1"/>
  <cols>
    <col min="1" max="2" width="11.5546875" style="131"/>
    <col min="3" max="3" width="2.88671875" style="152" customWidth="1"/>
    <col min="4" max="4" width="3" style="131" customWidth="1"/>
    <col min="5" max="5" width="4.33203125" style="131" customWidth="1"/>
    <col min="6" max="6" width="11.5546875" style="131"/>
    <col min="7" max="7" width="9.33203125" style="131" customWidth="1"/>
    <col min="8" max="8" width="2.77734375" style="131" customWidth="1"/>
    <col min="9" max="9" width="3.5546875" style="131" bestFit="1" customWidth="1"/>
    <col min="10" max="10" width="11.5546875" style="131"/>
    <col min="11" max="11" width="3.5546875" style="131" bestFit="1" customWidth="1"/>
    <col min="12" max="12" width="11.5546875" style="131"/>
    <col min="13" max="13" width="3.5546875" style="131" bestFit="1" customWidth="1"/>
    <col min="14" max="14" width="11.5546875" style="131"/>
    <col min="15" max="15" width="4.5546875" style="131" bestFit="1" customWidth="1"/>
    <col min="16" max="16" width="3" style="131" customWidth="1"/>
    <col min="17" max="17" width="4.33203125" style="131" customWidth="1"/>
    <col min="18" max="18" width="12.44140625" style="131" customWidth="1"/>
    <col min="19" max="19" width="13.109375" style="131" customWidth="1"/>
    <col min="20" max="20" width="3.5546875" style="131" bestFit="1" customWidth="1"/>
    <col min="21" max="21" width="11.5546875" style="131" customWidth="1"/>
    <col min="22" max="22" width="3.5546875" style="131" customWidth="1"/>
    <col min="23" max="23" width="11.5546875" style="131" customWidth="1"/>
    <col min="24" max="24" width="3.5546875" style="131" customWidth="1"/>
    <col min="25" max="25" width="11.5546875" style="131" customWidth="1"/>
    <col min="26" max="26" width="3.5546875" style="131" customWidth="1"/>
    <col min="27" max="27" width="3" style="131" customWidth="1"/>
    <col min="28" max="28" width="4.33203125" style="131" customWidth="1"/>
    <col min="29" max="30" width="9.6640625" style="131" customWidth="1"/>
    <col min="31" max="31" width="3.5546875" style="131" bestFit="1" customWidth="1"/>
    <col min="32" max="32" width="11.5546875" style="131" customWidth="1"/>
    <col min="33" max="33" width="4.5546875" style="131" customWidth="1"/>
    <col min="34" max="34" width="11.5546875" style="131" customWidth="1"/>
    <col min="35" max="35" width="4.5546875" style="131" customWidth="1"/>
    <col min="36" max="36" width="11.5546875" style="131" customWidth="1"/>
    <col min="37" max="37" width="4.5546875" style="131" customWidth="1"/>
    <col min="38" max="39" width="3" style="131" customWidth="1"/>
    <col min="40" max="40" width="4.33203125" style="131" customWidth="1"/>
    <col min="41" max="41" width="12.21875" style="131" customWidth="1"/>
    <col min="42" max="42" width="5.77734375" style="131" bestFit="1" customWidth="1"/>
    <col min="43" max="43" width="7.5546875" style="171" customWidth="1"/>
    <col min="44" max="44" width="4.33203125" style="131" customWidth="1"/>
    <col min="45" max="45" width="3" style="131" customWidth="1"/>
    <col min="46" max="46" width="4.33203125" style="131" customWidth="1"/>
    <col min="47" max="47" width="12.21875" style="131" customWidth="1"/>
    <col min="48" max="48" width="5.77734375" style="131" bestFit="1" customWidth="1"/>
    <col min="49" max="49" width="7.5546875" style="131" customWidth="1"/>
    <col min="50" max="50" width="4.33203125" style="131" customWidth="1"/>
    <col min="51" max="51" width="3" style="131" customWidth="1"/>
    <col min="52" max="52" width="4.33203125" style="131" customWidth="1"/>
    <col min="53" max="53" width="12.21875" style="181" customWidth="1"/>
    <col min="54" max="54" width="5.77734375" style="181" bestFit="1" customWidth="1"/>
    <col min="55" max="55" width="7.5546875" style="150" customWidth="1"/>
    <col min="56" max="56" width="4.33203125" style="131" customWidth="1"/>
    <col min="57" max="57" width="11.5546875" style="131"/>
    <col min="58" max="58" width="4.33203125" style="131" hidden="1" customWidth="1" outlineLevel="1"/>
    <col min="59" max="61" width="11.5546875" style="131" hidden="1" customWidth="1" outlineLevel="1"/>
    <col min="62" max="62" width="4.33203125" style="131" hidden="1" customWidth="1" outlineLevel="1"/>
    <col min="63" max="64" width="11.5546875" style="131" hidden="1" customWidth="1" outlineLevel="1"/>
    <col min="65" max="65" width="4.33203125" style="131" hidden="1" customWidth="1" outlineLevel="1"/>
    <col min="66" max="66" width="11.5546875" style="131" customWidth="1" collapsed="1"/>
    <col min="67" max="68" width="11.5546875" style="131" customWidth="1"/>
    <col min="69" max="71" width="4.33203125" style="131" customWidth="1"/>
    <col min="72" max="75" width="11.5546875" style="131"/>
    <col min="76" max="76" width="4.33203125" style="131" customWidth="1"/>
    <col min="77" max="77" width="11.5546875" style="131"/>
    <col min="78" max="78" width="11.5546875" style="131" customWidth="1"/>
    <col min="79" max="79" width="4.33203125" style="131" customWidth="1"/>
    <col min="80" max="80" width="10.109375" style="131" customWidth="1"/>
    <col min="81" max="81" width="5" style="203" customWidth="1"/>
    <col min="82" max="82" width="10.109375" style="131" customWidth="1"/>
    <col min="83" max="83" width="6" style="203" customWidth="1"/>
    <col min="84" max="84" width="4.33203125" style="201" customWidth="1"/>
    <col min="85" max="85" width="11.5546875" style="131"/>
    <col min="86" max="86" width="4.33203125" style="131" customWidth="1"/>
    <col min="87" max="89" width="11.5546875" style="131" hidden="1" customWidth="1" outlineLevel="1"/>
    <col min="90" max="90" width="11.5546875" style="131" collapsed="1"/>
    <col min="91" max="103" width="11.5546875" style="131"/>
    <col min="104" max="104" width="4.33203125" style="131" customWidth="1"/>
    <col min="105" max="105" width="11.5546875" style="131"/>
    <col min="106" max="106" width="4.33203125" style="131" customWidth="1"/>
    <col min="107" max="109" width="11.5546875" style="131" customWidth="1" outlineLevel="1"/>
    <col min="110" max="110" width="11.5546875" style="131" customWidth="1" outlineLevel="1" collapsed="1"/>
    <col min="111" max="113" width="11.5546875" style="131" customWidth="1"/>
    <col min="114" max="123" width="11.5546875" style="131"/>
    <col min="124" max="124" width="2.88671875" style="131" customWidth="1"/>
    <col min="125" max="126" width="11.5546875" style="131"/>
    <col min="127" max="127" width="4.33203125" style="131" customWidth="1"/>
    <col min="128" max="129" width="11.5546875" style="131"/>
    <col min="130" max="132" width="11.5546875" style="131" customWidth="1" outlineLevel="1"/>
    <col min="133" max="133" width="11.5546875" style="131" customWidth="1" outlineLevel="1" collapsed="1"/>
    <col min="134" max="146" width="11.5546875" style="131"/>
    <col min="147" max="147" width="2.88671875" style="131" customWidth="1"/>
    <col min="148" max="148" width="11.5546875" style="182"/>
    <col min="149" max="149" width="11.5546875" style="131"/>
    <col min="150" max="150" width="4.33203125" style="131" customWidth="1"/>
    <col min="151" max="154" width="11.5546875" style="131"/>
    <col min="155" max="155" width="4.33203125" style="131" customWidth="1"/>
    <col min="156" max="16384" width="11.5546875" style="131"/>
  </cols>
  <sheetData>
    <row r="1" spans="1:154">
      <c r="A1" s="135" t="s">
        <v>412</v>
      </c>
      <c r="B1" s="136"/>
      <c r="C1" s="138"/>
      <c r="E1" s="117"/>
      <c r="F1" s="117"/>
      <c r="G1" s="147" t="s">
        <v>356</v>
      </c>
      <c r="H1" s="147"/>
      <c r="I1" s="117"/>
      <c r="J1" s="160">
        <v>0.3</v>
      </c>
      <c r="K1" s="117"/>
      <c r="L1" s="162">
        <f>J1</f>
        <v>0.3</v>
      </c>
      <c r="M1" s="119"/>
      <c r="N1" s="162">
        <v>1</v>
      </c>
      <c r="O1" s="117"/>
      <c r="Q1" s="117"/>
      <c r="R1" s="117"/>
      <c r="S1" s="117"/>
      <c r="T1" s="117"/>
      <c r="U1" s="161">
        <v>0.1</v>
      </c>
      <c r="V1" s="117"/>
      <c r="W1" s="161">
        <f>U1</f>
        <v>0.1</v>
      </c>
      <c r="X1" s="137"/>
      <c r="Y1" s="161">
        <v>0</v>
      </c>
      <c r="Z1" s="117"/>
      <c r="AB1" s="117"/>
      <c r="AC1" s="117"/>
      <c r="AD1" s="117"/>
      <c r="AE1" s="117"/>
      <c r="AF1" s="61">
        <f>1-J1-U1</f>
        <v>0.6</v>
      </c>
      <c r="AG1" s="117"/>
      <c r="AH1" s="61">
        <f>1-L1-W1</f>
        <v>0.6</v>
      </c>
      <c r="AI1" s="119"/>
      <c r="AJ1" s="61">
        <f>1-N1-Y1</f>
        <v>0</v>
      </c>
      <c r="AK1" s="117"/>
      <c r="AN1" s="117"/>
      <c r="AO1" s="147" t="s">
        <v>358</v>
      </c>
      <c r="AP1" s="149">
        <v>0.7</v>
      </c>
      <c r="AQ1" s="61"/>
      <c r="AR1" s="117"/>
      <c r="AT1" s="117"/>
      <c r="AU1" s="117"/>
      <c r="AV1" s="149">
        <v>0.7</v>
      </c>
      <c r="AW1" s="118"/>
      <c r="AX1" s="117"/>
      <c r="AZ1" s="117"/>
      <c r="BA1" s="119"/>
      <c r="BB1" s="149">
        <v>0.3</v>
      </c>
      <c r="BC1" s="118"/>
      <c r="BD1" s="117"/>
      <c r="BF1" s="117"/>
      <c r="BG1" s="117"/>
      <c r="BH1" s="458" t="s">
        <v>468</v>
      </c>
      <c r="BI1" s="458"/>
      <c r="BJ1" s="117"/>
      <c r="BK1" s="117"/>
      <c r="BL1" s="117"/>
      <c r="BM1" s="117"/>
      <c r="BN1" s="117"/>
      <c r="BO1" s="458" t="s">
        <v>468</v>
      </c>
      <c r="BP1" s="458"/>
      <c r="BQ1" s="117"/>
      <c r="BS1" s="117"/>
      <c r="BT1" s="117"/>
      <c r="BU1" s="117"/>
      <c r="BV1" s="117"/>
      <c r="BW1" s="117"/>
      <c r="BX1" s="117"/>
      <c r="BY1" s="117"/>
      <c r="BZ1" s="117"/>
      <c r="CA1" s="117"/>
      <c r="CB1" s="117"/>
      <c r="CC1" s="202"/>
      <c r="CD1" s="117"/>
      <c r="CE1" s="202"/>
      <c r="CF1" s="199"/>
      <c r="CH1" s="117"/>
      <c r="CI1" s="209"/>
      <c r="CJ1" s="209"/>
      <c r="CK1" s="209"/>
      <c r="CL1" s="209"/>
      <c r="CM1" s="209"/>
      <c r="CN1" s="209"/>
      <c r="CO1" s="209"/>
      <c r="CP1" s="209"/>
      <c r="CQ1" s="209"/>
      <c r="CR1" s="209"/>
      <c r="CS1" s="209"/>
      <c r="CT1" s="209"/>
      <c r="CU1" s="209"/>
      <c r="CV1" s="486" t="s">
        <v>482</v>
      </c>
      <c r="CW1" s="209"/>
      <c r="CX1" s="209"/>
      <c r="CY1" s="209"/>
      <c r="CZ1" s="117"/>
      <c r="DB1" s="117"/>
      <c r="DC1" s="117"/>
      <c r="DD1" s="117"/>
      <c r="DE1" s="117"/>
      <c r="DF1" s="117"/>
      <c r="DG1" s="117"/>
      <c r="DH1" s="117"/>
      <c r="DI1" s="117"/>
      <c r="DJ1" s="117"/>
      <c r="DK1" s="117"/>
      <c r="DL1" s="117"/>
      <c r="DM1" s="117"/>
      <c r="DN1" s="117"/>
      <c r="DO1" s="117"/>
      <c r="DP1" s="117"/>
      <c r="DQ1" s="117"/>
      <c r="DR1" s="117"/>
      <c r="DS1" s="117"/>
      <c r="DT1" s="117"/>
      <c r="DU1" s="117"/>
      <c r="DV1" s="117"/>
      <c r="DW1" s="117"/>
      <c r="DY1" s="117"/>
      <c r="DZ1" s="117"/>
      <c r="EA1" s="117"/>
      <c r="EB1" s="117"/>
      <c r="EC1" s="117"/>
      <c r="ED1" s="117"/>
      <c r="EE1" s="117"/>
      <c r="EF1" s="117"/>
      <c r="EG1" s="117"/>
      <c r="EH1" s="117"/>
      <c r="EI1" s="117"/>
      <c r="EJ1" s="117"/>
      <c r="EK1" s="117"/>
      <c r="EL1" s="117"/>
      <c r="EM1" s="117"/>
      <c r="EN1" s="117"/>
      <c r="EO1" s="117"/>
      <c r="EP1" s="117"/>
      <c r="EQ1" s="117"/>
      <c r="ER1" s="460" t="s">
        <v>475</v>
      </c>
      <c r="ES1" s="197">
        <v>0.2</v>
      </c>
      <c r="ET1" s="117"/>
    </row>
    <row r="2" spans="1:154">
      <c r="A2" s="137"/>
      <c r="B2" s="117"/>
      <c r="C2" s="139"/>
      <c r="E2" s="117"/>
      <c r="F2" s="64" t="str">
        <f>'Clean data, inputs, calc.'!L2</f>
        <v>3y Avg</v>
      </c>
      <c r="G2" s="383" t="str">
        <f>'Clean data, inputs, calc.'!M2</f>
        <v>9M 2018</v>
      </c>
      <c r="H2" s="383"/>
      <c r="I2" s="117"/>
      <c r="J2" s="119" t="s">
        <v>354</v>
      </c>
      <c r="K2" s="117"/>
      <c r="L2" s="119" t="s">
        <v>354</v>
      </c>
      <c r="M2" s="117"/>
      <c r="N2" s="119" t="s">
        <v>354</v>
      </c>
      <c r="O2" s="117"/>
      <c r="Q2" s="117"/>
      <c r="R2" s="64" t="str">
        <f>'Clean data, inputs, calc.'!AK2</f>
        <v>3y Avg</v>
      </c>
      <c r="S2" s="9" t="str">
        <f>'Clean data, inputs, calc.'!AL2</f>
        <v>Q3 2018</v>
      </c>
      <c r="T2" s="117"/>
      <c r="U2" s="119" t="s">
        <v>354</v>
      </c>
      <c r="V2" s="117"/>
      <c r="W2" s="119" t="s">
        <v>354</v>
      </c>
      <c r="X2" s="117"/>
      <c r="Y2" s="119" t="s">
        <v>354</v>
      </c>
      <c r="Z2" s="117"/>
      <c r="AB2" s="117"/>
      <c r="AC2" s="118" t="str">
        <f>'Clean data, inputs, calc.'!FP2</f>
        <v>3y Avg</v>
      </c>
      <c r="AD2" s="119" t="str">
        <f>'Clean data, inputs, calc.'!FQ2</f>
        <v>Q3 2018</v>
      </c>
      <c r="AE2" s="117"/>
      <c r="AF2" s="119" t="s">
        <v>354</v>
      </c>
      <c r="AG2" s="117"/>
      <c r="AH2" s="119" t="s">
        <v>354</v>
      </c>
      <c r="AI2" s="117"/>
      <c r="AJ2" s="119" t="s">
        <v>354</v>
      </c>
      <c r="AK2" s="117"/>
      <c r="AN2" s="117"/>
      <c r="AO2" s="118" t="s">
        <v>357</v>
      </c>
      <c r="AP2" s="118"/>
      <c r="AQ2" s="61"/>
      <c r="AR2" s="117"/>
      <c r="AT2" s="117"/>
      <c r="AU2" s="118" t="s">
        <v>357</v>
      </c>
      <c r="AV2" s="118"/>
      <c r="AW2" s="61"/>
      <c r="AX2" s="118"/>
      <c r="AZ2" s="117"/>
      <c r="BA2" s="118" t="s">
        <v>357</v>
      </c>
      <c r="BB2" s="118"/>
      <c r="BC2" s="61"/>
      <c r="BD2" s="117"/>
      <c r="BF2" s="117"/>
      <c r="BG2" s="9" t="s">
        <v>328</v>
      </c>
      <c r="BH2" s="9" t="s">
        <v>328</v>
      </c>
      <c r="BI2" s="9" t="s">
        <v>328</v>
      </c>
      <c r="BJ2" s="117"/>
      <c r="BK2" s="9" t="s">
        <v>329</v>
      </c>
      <c r="BL2" s="9" t="s">
        <v>328</v>
      </c>
      <c r="BM2" s="117"/>
      <c r="BN2" s="9" t="str">
        <f>'Clean data, inputs, calc.'!DJ2</f>
        <v>2015-2017</v>
      </c>
      <c r="BO2" s="9" t="str">
        <f>'Clean data, inputs, calc.'!DK2</f>
        <v>2015-2017</v>
      </c>
      <c r="BP2" s="9" t="str">
        <f>'Clean data, inputs, calc.'!DL2</f>
        <v>2015-2017</v>
      </c>
      <c r="BQ2" s="117"/>
      <c r="BS2" s="117"/>
      <c r="BT2" s="9" t="str">
        <f>'Clean data, inputs, calc.'!HL40</f>
        <v>3y Avg</v>
      </c>
      <c r="BU2" s="9" t="str">
        <f>'Clean data, inputs, calc.'!HM40</f>
        <v>Q3 2018</v>
      </c>
      <c r="BV2" s="9" t="str">
        <f>BT2</f>
        <v>3y Avg</v>
      </c>
      <c r="BW2" s="9" t="str">
        <f>BU2</f>
        <v>Q3 2018</v>
      </c>
      <c r="BX2" s="117"/>
      <c r="BY2" s="9" t="str">
        <f>'Clean data, inputs, calc.'!IG2</f>
        <v>3y Avg</v>
      </c>
      <c r="BZ2" s="9" t="str">
        <f>'Clean data, inputs, calc.'!IH2</f>
        <v>Q3 2018</v>
      </c>
      <c r="CA2" s="117"/>
      <c r="CB2" s="9" t="s">
        <v>453</v>
      </c>
      <c r="CC2" s="202"/>
      <c r="CD2" s="9" t="s">
        <v>466</v>
      </c>
      <c r="CE2" s="202"/>
      <c r="CF2" s="199"/>
      <c r="CH2" s="117"/>
      <c r="CI2" s="2">
        <f>'Clean data, inputs, calc.'!DN2</f>
        <v>42004</v>
      </c>
      <c r="CJ2" s="2">
        <f>'Clean data, inputs, calc.'!DO2</f>
        <v>42094</v>
      </c>
      <c r="CK2" s="2">
        <f>'Clean data, inputs, calc.'!DP2</f>
        <v>42185</v>
      </c>
      <c r="CL2" s="2">
        <f>'Clean data, inputs, calc.'!DQ2</f>
        <v>42277</v>
      </c>
      <c r="CM2" s="2">
        <f>'Clean data, inputs, calc.'!DR2</f>
        <v>42369</v>
      </c>
      <c r="CN2" s="2">
        <f>'Clean data, inputs, calc.'!DS2</f>
        <v>42460</v>
      </c>
      <c r="CO2" s="2">
        <f>'Clean data, inputs, calc.'!DT2</f>
        <v>42551</v>
      </c>
      <c r="CP2" s="2">
        <f>'Clean data, inputs, calc.'!DU2</f>
        <v>42643</v>
      </c>
      <c r="CQ2" s="2">
        <f>'Clean data, inputs, calc.'!DV2</f>
        <v>42735</v>
      </c>
      <c r="CR2" s="2">
        <f>'Clean data, inputs, calc.'!DW2</f>
        <v>42825</v>
      </c>
      <c r="CS2" s="2">
        <f>'Clean data, inputs, calc.'!DX2</f>
        <v>42916</v>
      </c>
      <c r="CT2" s="2">
        <f>'Clean data, inputs, calc.'!DY2</f>
        <v>43008</v>
      </c>
      <c r="CU2" s="2">
        <f>'Clean data, inputs, calc.'!DZ2</f>
        <v>43100</v>
      </c>
      <c r="CV2" s="2">
        <f>'Clean data, inputs, calc.'!EA2</f>
        <v>43190</v>
      </c>
      <c r="CW2" s="2">
        <f>'Clean data, inputs, calc.'!EB2</f>
        <v>43281</v>
      </c>
      <c r="CX2" s="2">
        <f>'Clean data, inputs, calc.'!EC2</f>
        <v>43373</v>
      </c>
      <c r="CY2" s="2">
        <f>'Clean data, inputs, calc.'!ED2</f>
        <v>43465</v>
      </c>
      <c r="CZ2" s="117"/>
      <c r="DB2" s="117"/>
      <c r="DC2" s="2">
        <f>CI2</f>
        <v>42004</v>
      </c>
      <c r="DD2" s="2">
        <f t="shared" ref="DD2:DS2" si="0">CJ2</f>
        <v>42094</v>
      </c>
      <c r="DE2" s="2">
        <f t="shared" si="0"/>
        <v>42185</v>
      </c>
      <c r="DF2" s="2">
        <f t="shared" si="0"/>
        <v>42277</v>
      </c>
      <c r="DG2" s="2">
        <f t="shared" si="0"/>
        <v>42369</v>
      </c>
      <c r="DH2" s="2">
        <f t="shared" si="0"/>
        <v>42460</v>
      </c>
      <c r="DI2" s="2">
        <f t="shared" si="0"/>
        <v>42551</v>
      </c>
      <c r="DJ2" s="2">
        <f t="shared" si="0"/>
        <v>42643</v>
      </c>
      <c r="DK2" s="2">
        <f t="shared" si="0"/>
        <v>42735</v>
      </c>
      <c r="DL2" s="2">
        <f t="shared" si="0"/>
        <v>42825</v>
      </c>
      <c r="DM2" s="2">
        <f t="shared" si="0"/>
        <v>42916</v>
      </c>
      <c r="DN2" s="2">
        <f t="shared" si="0"/>
        <v>43008</v>
      </c>
      <c r="DO2" s="2">
        <f t="shared" si="0"/>
        <v>43100</v>
      </c>
      <c r="DP2" s="2">
        <f t="shared" si="0"/>
        <v>43190</v>
      </c>
      <c r="DQ2" s="2">
        <f t="shared" si="0"/>
        <v>43281</v>
      </c>
      <c r="DR2" s="2">
        <f t="shared" si="0"/>
        <v>43373</v>
      </c>
      <c r="DS2" s="2">
        <f t="shared" si="0"/>
        <v>43465</v>
      </c>
      <c r="DT2" s="2"/>
      <c r="DU2" s="459" t="str">
        <f>$F$2</f>
        <v>3y Avg</v>
      </c>
      <c r="DV2" s="9">
        <f>DR2</f>
        <v>43373</v>
      </c>
      <c r="DW2" s="117"/>
      <c r="DX2" s="170"/>
      <c r="DY2" s="2"/>
      <c r="DZ2" s="2">
        <f t="shared" ref="DZ2:EP2" si="1">CI2</f>
        <v>42004</v>
      </c>
      <c r="EA2" s="2">
        <f t="shared" si="1"/>
        <v>42094</v>
      </c>
      <c r="EB2" s="2">
        <f t="shared" si="1"/>
        <v>42185</v>
      </c>
      <c r="EC2" s="2">
        <f t="shared" si="1"/>
        <v>42277</v>
      </c>
      <c r="ED2" s="2">
        <f t="shared" si="1"/>
        <v>42369</v>
      </c>
      <c r="EE2" s="2">
        <f t="shared" si="1"/>
        <v>42460</v>
      </c>
      <c r="EF2" s="2">
        <f t="shared" si="1"/>
        <v>42551</v>
      </c>
      <c r="EG2" s="2">
        <f t="shared" si="1"/>
        <v>42643</v>
      </c>
      <c r="EH2" s="2">
        <f t="shared" si="1"/>
        <v>42735</v>
      </c>
      <c r="EI2" s="2">
        <f t="shared" si="1"/>
        <v>42825</v>
      </c>
      <c r="EJ2" s="2">
        <f t="shared" si="1"/>
        <v>42916</v>
      </c>
      <c r="EK2" s="2">
        <f t="shared" si="1"/>
        <v>43008</v>
      </c>
      <c r="EL2" s="2">
        <f t="shared" si="1"/>
        <v>43100</v>
      </c>
      <c r="EM2" s="2">
        <f t="shared" si="1"/>
        <v>43190</v>
      </c>
      <c r="EN2" s="2">
        <f t="shared" si="1"/>
        <v>43281</v>
      </c>
      <c r="EO2" s="2">
        <f t="shared" si="1"/>
        <v>43373</v>
      </c>
      <c r="EP2" s="2">
        <f t="shared" si="1"/>
        <v>43465</v>
      </c>
      <c r="EQ2" s="2"/>
      <c r="ER2" s="459" t="str">
        <f>$F$2</f>
        <v>3y Avg</v>
      </c>
      <c r="ES2" s="9">
        <f>EO2</f>
        <v>43373</v>
      </c>
      <c r="ET2" s="117"/>
      <c r="EU2" s="170"/>
      <c r="EV2" s="170"/>
      <c r="EW2" s="170"/>
      <c r="EX2" s="170"/>
    </row>
    <row r="3" spans="1:154">
      <c r="A3" s="137" t="s">
        <v>310</v>
      </c>
      <c r="B3" s="117"/>
      <c r="C3" s="139"/>
      <c r="D3" s="150"/>
      <c r="E3" s="117"/>
      <c r="F3" s="206" t="str">
        <f>'Clean data, inputs, calc.'!L3</f>
        <v>% Mobile</v>
      </c>
      <c r="G3" s="119" t="str">
        <f>'Clean data, inputs, calc.'!M3</f>
        <v>% Mobile</v>
      </c>
      <c r="H3" s="119"/>
      <c r="I3" s="148"/>
      <c r="J3" s="119" t="s">
        <v>355</v>
      </c>
      <c r="K3" s="148" t="s">
        <v>361</v>
      </c>
      <c r="L3" s="119" t="s">
        <v>359</v>
      </c>
      <c r="M3" s="148" t="s">
        <v>361</v>
      </c>
      <c r="N3" s="119" t="s">
        <v>360</v>
      </c>
      <c r="O3" s="148" t="s">
        <v>361</v>
      </c>
      <c r="P3" s="150"/>
      <c r="Q3" s="117"/>
      <c r="R3" s="206" t="str">
        <f>'Clean data, inputs, calc.'!AK3</f>
        <v>Market Cap €</v>
      </c>
      <c r="S3" s="119" t="str">
        <f>'Clean data, inputs, calc.'!AL3</f>
        <v>Market Cap €</v>
      </c>
      <c r="T3" s="148"/>
      <c r="U3" s="119" t="s">
        <v>355</v>
      </c>
      <c r="V3" s="148" t="s">
        <v>362</v>
      </c>
      <c r="W3" s="119" t="s">
        <v>359</v>
      </c>
      <c r="X3" s="148" t="s">
        <v>362</v>
      </c>
      <c r="Y3" s="119" t="s">
        <v>360</v>
      </c>
      <c r="Z3" s="148" t="s">
        <v>362</v>
      </c>
      <c r="AA3" s="150"/>
      <c r="AB3" s="117"/>
      <c r="AC3" s="206" t="str">
        <f>'Clean data, inputs, calc.'!FP3</f>
        <v>EV*/Ea*</v>
      </c>
      <c r="AD3" s="119" t="str">
        <f>'Clean data, inputs, calc.'!FQ3</f>
        <v>EV*/Ea*</v>
      </c>
      <c r="AE3" s="148"/>
      <c r="AF3" s="119" t="s">
        <v>355</v>
      </c>
      <c r="AG3" s="148" t="s">
        <v>363</v>
      </c>
      <c r="AH3" s="119" t="s">
        <v>359</v>
      </c>
      <c r="AI3" s="148" t="s">
        <v>363</v>
      </c>
      <c r="AJ3" s="119" t="s">
        <v>360</v>
      </c>
      <c r="AK3" s="148" t="s">
        <v>363</v>
      </c>
      <c r="AL3" s="150"/>
      <c r="AM3" s="150"/>
      <c r="AN3" s="117"/>
      <c r="AO3" s="206" t="s">
        <v>404</v>
      </c>
      <c r="AP3" s="206" t="s">
        <v>368</v>
      </c>
      <c r="AQ3" s="207" t="s">
        <v>392</v>
      </c>
      <c r="AR3" s="117"/>
      <c r="AS3" s="150"/>
      <c r="AT3" s="117"/>
      <c r="AU3" s="206" t="s">
        <v>405</v>
      </c>
      <c r="AV3" s="206" t="s">
        <v>368</v>
      </c>
      <c r="AW3" s="207" t="s">
        <v>392</v>
      </c>
      <c r="AX3" s="118"/>
      <c r="AY3" s="150"/>
      <c r="AZ3" s="117"/>
      <c r="BA3" s="206" t="s">
        <v>406</v>
      </c>
      <c r="BB3" s="206" t="s">
        <v>368</v>
      </c>
      <c r="BC3" s="207" t="s">
        <v>392</v>
      </c>
      <c r="BD3" s="117"/>
      <c r="BF3" s="117"/>
      <c r="BG3" s="119" t="s">
        <v>346</v>
      </c>
      <c r="BH3" s="118" t="s">
        <v>347</v>
      </c>
      <c r="BI3" s="118" t="s">
        <v>402</v>
      </c>
      <c r="BJ3" s="117"/>
      <c r="BK3" s="118" t="s">
        <v>345</v>
      </c>
      <c r="BL3" s="119" t="s">
        <v>345</v>
      </c>
      <c r="BM3" s="117"/>
      <c r="BN3" s="9" t="str">
        <f>'Clean data, inputs, calc.'!DJ3</f>
        <v>g</v>
      </c>
      <c r="BO3" s="206" t="str">
        <f>'Clean data, inputs, calc.'!DK3</f>
        <v>OL impact</v>
      </c>
      <c r="BP3" s="206" t="str">
        <f>'Clean data, inputs, calc.'!DL3</f>
        <v>As %g</v>
      </c>
      <c r="BQ3" s="117"/>
      <c r="BS3" s="117"/>
      <c r="BT3" s="119" t="str">
        <f>'Clean data, inputs, calc.'!HL41</f>
        <v>Cash/Ea*</v>
      </c>
      <c r="BU3" s="118" t="str">
        <f>'Clean data, inputs, calc.'!HM41</f>
        <v>Cash/Ea*</v>
      </c>
      <c r="BV3" s="119" t="s">
        <v>555</v>
      </c>
      <c r="BW3" s="118" t="s">
        <v>555</v>
      </c>
      <c r="BX3" s="117"/>
      <c r="BY3" s="9" t="str">
        <f>'Clean data, inputs, calc.'!IG3</f>
        <v>tD*/Ea*</v>
      </c>
      <c r="BZ3" s="206" t="str">
        <f>'Clean data, inputs, calc.'!IH3</f>
        <v>tD*/Ea*</v>
      </c>
      <c r="CA3" s="117"/>
      <c r="CB3" s="206" t="s">
        <v>297</v>
      </c>
      <c r="CC3" s="377" t="s">
        <v>556</v>
      </c>
      <c r="CD3" s="119" t="s">
        <v>297</v>
      </c>
      <c r="CE3" s="376" t="s">
        <v>556</v>
      </c>
      <c r="CF3" s="199"/>
      <c r="CH3" s="117"/>
      <c r="CI3" s="2" t="str">
        <f>'Clean data, inputs, calc.'!DN3</f>
        <v>D*/E</v>
      </c>
      <c r="CJ3" s="2" t="str">
        <f>'Clean data, inputs, calc.'!DO3</f>
        <v>D*/E</v>
      </c>
      <c r="CK3" s="2" t="str">
        <f>'Clean data, inputs, calc.'!DP3</f>
        <v>D*/E</v>
      </c>
      <c r="CL3" s="2" t="str">
        <f>'Clean data, inputs, calc.'!DQ3</f>
        <v>D*/E</v>
      </c>
      <c r="CM3" s="2" t="str">
        <f>'Clean data, inputs, calc.'!DR3</f>
        <v>D*/E</v>
      </c>
      <c r="CN3" s="2" t="str">
        <f>'Clean data, inputs, calc.'!DS3</f>
        <v>D*/E</v>
      </c>
      <c r="CO3" s="2" t="str">
        <f>'Clean data, inputs, calc.'!DT3</f>
        <v>D*/E</v>
      </c>
      <c r="CP3" s="2" t="str">
        <f>'Clean data, inputs, calc.'!DU3</f>
        <v>D*/E</v>
      </c>
      <c r="CQ3" s="2" t="str">
        <f>'Clean data, inputs, calc.'!DV3</f>
        <v>D*/E</v>
      </c>
      <c r="CR3" s="2" t="str">
        <f>'Clean data, inputs, calc.'!DW3</f>
        <v>D*/E</v>
      </c>
      <c r="CS3" s="2" t="str">
        <f>'Clean data, inputs, calc.'!DX3</f>
        <v>D*/E</v>
      </c>
      <c r="CT3" s="2" t="str">
        <f>'Clean data, inputs, calc.'!DY3</f>
        <v>D*/E</v>
      </c>
      <c r="CU3" s="2" t="str">
        <f>'Clean data, inputs, calc.'!DZ3</f>
        <v>D*/E</v>
      </c>
      <c r="CV3" s="2" t="str">
        <f>'Clean data, inputs, calc.'!EA3</f>
        <v>D*/E</v>
      </c>
      <c r="CW3" s="2" t="str">
        <f>'Clean data, inputs, calc.'!EB3</f>
        <v>D*/E</v>
      </c>
      <c r="CX3" s="2" t="str">
        <f>'Clean data, inputs, calc.'!EC3</f>
        <v>D*/E</v>
      </c>
      <c r="CY3" s="2" t="str">
        <f>'Clean data, inputs, calc.'!ED3</f>
        <v>D*/E</v>
      </c>
      <c r="CZ3" s="117"/>
      <c r="DB3" s="117"/>
      <c r="DC3" s="4" t="s">
        <v>344</v>
      </c>
      <c r="DD3" s="4" t="s">
        <v>344</v>
      </c>
      <c r="DE3" s="4" t="s">
        <v>344</v>
      </c>
      <c r="DF3" s="4" t="s">
        <v>344</v>
      </c>
      <c r="DG3" s="4" t="s">
        <v>344</v>
      </c>
      <c r="DH3" s="4" t="s">
        <v>344</v>
      </c>
      <c r="DI3" s="4" t="s">
        <v>344</v>
      </c>
      <c r="DJ3" s="4" t="s">
        <v>344</v>
      </c>
      <c r="DK3" s="4" t="s">
        <v>344</v>
      </c>
      <c r="DL3" s="4" t="s">
        <v>344</v>
      </c>
      <c r="DM3" s="4" t="s">
        <v>344</v>
      </c>
      <c r="DN3" s="4" t="s">
        <v>344</v>
      </c>
      <c r="DO3" s="4" t="s">
        <v>344</v>
      </c>
      <c r="DP3" s="4" t="s">
        <v>344</v>
      </c>
      <c r="DQ3" s="4" t="s">
        <v>344</v>
      </c>
      <c r="DR3" s="4" t="s">
        <v>344</v>
      </c>
      <c r="DS3" s="4" t="s">
        <v>344</v>
      </c>
      <c r="DT3" s="4"/>
      <c r="DU3" s="38" t="s">
        <v>344</v>
      </c>
      <c r="DV3" s="217" t="s">
        <v>344</v>
      </c>
      <c r="DW3" s="117"/>
      <c r="DX3" s="34"/>
      <c r="DY3" s="4"/>
      <c r="DZ3" s="4" t="s">
        <v>353</v>
      </c>
      <c r="EA3" s="4" t="s">
        <v>353</v>
      </c>
      <c r="EB3" s="4" t="s">
        <v>353</v>
      </c>
      <c r="EC3" s="4" t="s">
        <v>353</v>
      </c>
      <c r="ED3" s="4" t="s">
        <v>353</v>
      </c>
      <c r="EE3" s="4" t="s">
        <v>353</v>
      </c>
      <c r="EF3" s="4" t="s">
        <v>353</v>
      </c>
      <c r="EG3" s="4" t="s">
        <v>353</v>
      </c>
      <c r="EH3" s="4" t="s">
        <v>353</v>
      </c>
      <c r="EI3" s="4" t="s">
        <v>353</v>
      </c>
      <c r="EJ3" s="4" t="s">
        <v>353</v>
      </c>
      <c r="EK3" s="4" t="s">
        <v>353</v>
      </c>
      <c r="EL3" s="4" t="s">
        <v>353</v>
      </c>
      <c r="EM3" s="4" t="s">
        <v>353</v>
      </c>
      <c r="EN3" s="4" t="s">
        <v>353</v>
      </c>
      <c r="EO3" s="4" t="s">
        <v>353</v>
      </c>
      <c r="EP3" s="4" t="s">
        <v>353</v>
      </c>
      <c r="EQ3" s="4"/>
      <c r="ER3" s="38" t="s">
        <v>353</v>
      </c>
      <c r="ES3" s="217" t="s">
        <v>353</v>
      </c>
      <c r="ET3" s="117"/>
      <c r="EU3" s="34"/>
      <c r="EV3" s="34"/>
      <c r="EW3" s="34"/>
      <c r="EX3" s="34"/>
    </row>
    <row r="4" spans="1:154">
      <c r="A4" s="117"/>
      <c r="B4" s="117"/>
      <c r="C4" s="139"/>
      <c r="E4" s="117"/>
      <c r="F4" s="117"/>
      <c r="G4" s="117"/>
      <c r="H4" s="117"/>
      <c r="I4" s="117"/>
      <c r="J4" s="117"/>
      <c r="K4" s="117"/>
      <c r="L4" s="117"/>
      <c r="M4" s="117"/>
      <c r="N4" s="117"/>
      <c r="O4" s="117"/>
      <c r="Q4" s="117"/>
      <c r="R4" s="117"/>
      <c r="S4" s="117"/>
      <c r="T4" s="117"/>
      <c r="U4" s="117"/>
      <c r="V4" s="117"/>
      <c r="W4" s="117"/>
      <c r="X4" s="117"/>
      <c r="Y4" s="117"/>
      <c r="Z4" s="117"/>
      <c r="AB4" s="117"/>
      <c r="AC4" s="117"/>
      <c r="AD4" s="117"/>
      <c r="AE4" s="117"/>
      <c r="AF4" s="117"/>
      <c r="AG4" s="117"/>
      <c r="AH4" s="117"/>
      <c r="AI4" s="117"/>
      <c r="AJ4" s="117"/>
      <c r="AK4" s="117"/>
      <c r="AN4" s="117"/>
      <c r="AO4" s="117"/>
      <c r="AP4" s="117"/>
      <c r="AQ4" s="59"/>
      <c r="AR4" s="117"/>
      <c r="AT4" s="117"/>
      <c r="AU4" s="117"/>
      <c r="AV4" s="117"/>
      <c r="AW4" s="117"/>
      <c r="AX4" s="117"/>
      <c r="AZ4" s="117"/>
      <c r="BA4" s="119"/>
      <c r="BB4" s="119"/>
      <c r="BC4" s="148"/>
      <c r="BD4" s="117"/>
      <c r="BF4" s="117"/>
      <c r="BG4" s="117"/>
      <c r="BH4" s="117"/>
      <c r="BI4" s="117"/>
      <c r="BJ4" s="117"/>
      <c r="BK4" s="117"/>
      <c r="BL4" s="117"/>
      <c r="BM4" s="117"/>
      <c r="BN4" s="117"/>
      <c r="BO4" s="117"/>
      <c r="BP4" s="117"/>
      <c r="BQ4" s="117"/>
      <c r="BS4" s="117"/>
      <c r="BT4" s="117"/>
      <c r="BU4" s="117"/>
      <c r="BV4" s="119"/>
      <c r="BW4" s="117"/>
      <c r="BX4" s="117"/>
      <c r="BY4" s="117"/>
      <c r="BZ4" s="117"/>
      <c r="CA4" s="117"/>
      <c r="CB4" s="117"/>
      <c r="CC4" s="378"/>
      <c r="CD4" s="117"/>
      <c r="CE4" s="219"/>
      <c r="CF4" s="199"/>
      <c r="CH4" s="117"/>
      <c r="CI4" s="117"/>
      <c r="CJ4" s="117"/>
      <c r="CK4" s="117"/>
      <c r="CL4" s="117"/>
      <c r="CM4" s="117"/>
      <c r="CN4" s="117"/>
      <c r="CO4" s="117"/>
      <c r="CP4" s="117"/>
      <c r="CQ4" s="117"/>
      <c r="CR4" s="117"/>
      <c r="CS4" s="117"/>
      <c r="CT4" s="117"/>
      <c r="CU4" s="117"/>
      <c r="CV4" s="117"/>
      <c r="CW4" s="117"/>
      <c r="CX4" s="117"/>
      <c r="CY4" s="117"/>
      <c r="CZ4" s="117"/>
      <c r="DB4" s="117"/>
      <c r="DC4" s="117"/>
      <c r="DD4" s="117"/>
      <c r="DE4" s="117"/>
      <c r="DF4" s="117"/>
      <c r="DG4" s="117"/>
      <c r="DH4" s="117"/>
      <c r="DI4" s="117"/>
      <c r="DJ4" s="117"/>
      <c r="DK4" s="117"/>
      <c r="DL4" s="117"/>
      <c r="DM4" s="117"/>
      <c r="DN4" s="117"/>
      <c r="DO4" s="117"/>
      <c r="DP4" s="117"/>
      <c r="DQ4" s="117"/>
      <c r="DR4" s="117"/>
      <c r="DS4" s="117"/>
      <c r="DT4" s="117"/>
      <c r="DU4" s="117"/>
      <c r="DV4" s="117"/>
      <c r="DW4" s="117"/>
      <c r="DY4" s="117"/>
      <c r="DZ4" s="6"/>
      <c r="EA4" s="6"/>
      <c r="EB4" s="6"/>
      <c r="EC4" s="6"/>
      <c r="ED4" s="6"/>
      <c r="EE4" s="6"/>
      <c r="EF4" s="6"/>
      <c r="EG4" s="6"/>
      <c r="EH4" s="6"/>
      <c r="EI4" s="6"/>
      <c r="EJ4" s="6"/>
      <c r="EK4" s="6"/>
      <c r="EL4" s="6"/>
      <c r="EM4" s="6"/>
      <c r="EN4" s="6"/>
      <c r="EO4" s="6"/>
      <c r="EP4" s="6"/>
      <c r="EQ4" s="117"/>
      <c r="ER4" s="24"/>
      <c r="ES4" s="6"/>
      <c r="ET4" s="117"/>
    </row>
    <row r="5" spans="1:154">
      <c r="A5" s="118" t="s">
        <v>31</v>
      </c>
      <c r="B5" s="38" t="s">
        <v>352</v>
      </c>
      <c r="C5" s="140" t="s">
        <v>125</v>
      </c>
      <c r="D5" s="151"/>
      <c r="E5" s="527" t="s">
        <v>352</v>
      </c>
      <c r="F5" s="59">
        <f>'Clean data, inputs, calc.'!L5</f>
        <v>0.94704948153492807</v>
      </c>
      <c r="G5" s="59">
        <f>'Clean data, inputs, calc.'!M5</f>
        <v>0.93198789101917257</v>
      </c>
      <c r="H5" s="60" t="s">
        <v>505</v>
      </c>
      <c r="I5" s="17"/>
      <c r="J5" s="6">
        <f>IF($F5&gt;$F$6,$F5/$F$6-1,$F$6/$F5-1)</f>
        <v>1.5165555425079962</v>
      </c>
      <c r="K5" s="17">
        <f>J5*J$1</f>
        <v>0.45496666275239883</v>
      </c>
      <c r="L5" s="6">
        <f>IF($F5&gt;$F$7,$F5/$F$7-1,$F$7/$F5-1)</f>
        <v>2.6508366938984769</v>
      </c>
      <c r="M5" s="17">
        <f>L5*L$1</f>
        <v>0.79525100816954308</v>
      </c>
      <c r="N5" s="6">
        <f>IF($F5&gt;$F$5,$F5/$F$5-1,$F$5/$F5-1)</f>
        <v>0</v>
      </c>
      <c r="O5" s="17">
        <f>N5*N$1</f>
        <v>0</v>
      </c>
      <c r="P5" s="151"/>
      <c r="Q5" s="527" t="s">
        <v>352</v>
      </c>
      <c r="R5" s="66">
        <f>'Clean data, inputs, calc.'!AK5</f>
        <v>1133.5708674825173</v>
      </c>
      <c r="S5" s="66">
        <f>'Clean data, inputs, calc.'!AL5</f>
        <v>810.67672727272725</v>
      </c>
      <c r="T5" s="17"/>
      <c r="U5" s="6">
        <f>IF($R5&gt;$R$6,$R5/$R$6-1,$R$6/$R5-1)</f>
        <v>6.7666192318018261</v>
      </c>
      <c r="V5" s="17">
        <f>U5*U$1</f>
        <v>0.6766619231801827</v>
      </c>
      <c r="W5" s="6">
        <f>IF($R5&gt;$R$7,$R5/$R$7-1,$R$7/$R5-1)</f>
        <v>4.1929313067359972</v>
      </c>
      <c r="X5" s="17">
        <f>W5*W$1</f>
        <v>0.41929313067359975</v>
      </c>
      <c r="Y5" s="6">
        <f>IF($R5&gt;$R$5,$R5/$R$5-1,$R$5/$R5-1)</f>
        <v>0</v>
      </c>
      <c r="Z5" s="17">
        <f>Y5*Y$1</f>
        <v>0</v>
      </c>
      <c r="AA5" s="151"/>
      <c r="AB5" s="527" t="s">
        <v>352</v>
      </c>
      <c r="AC5" s="6">
        <f>'Clean data, inputs, calc.'!FP5</f>
        <v>5.3668183925736077</v>
      </c>
      <c r="AD5" s="6">
        <f>'Clean data, inputs, calc.'!FQ5</f>
        <v>4.9196983807101722</v>
      </c>
      <c r="AE5" s="17"/>
      <c r="AF5" s="6">
        <f>IF($AC5&gt;$AC$6,$AC5/$AC$6-1,$AC$6/$AC5-1)</f>
        <v>0.18879929907801052</v>
      </c>
      <c r="AG5" s="17">
        <f>AF5*AF$1</f>
        <v>0.11327957944680631</v>
      </c>
      <c r="AH5" s="6">
        <f>IF($AC5&gt;$AC$7,$AC5/$AC$7-1,$AC$7/$AC5-1)</f>
        <v>0.78710128153658299</v>
      </c>
      <c r="AI5" s="17">
        <f>AH5*AH$1</f>
        <v>0.47226076892194979</v>
      </c>
      <c r="AJ5" s="6">
        <f>IF($AC5&gt;$AC$5,$AC5/$AC$5-1,$AC$5/$AC5-1)</f>
        <v>0</v>
      </c>
      <c r="AK5" s="17">
        <f>AJ5*AJ$1</f>
        <v>0</v>
      </c>
      <c r="AL5" s="151"/>
      <c r="AM5" s="151"/>
      <c r="AN5" s="117"/>
      <c r="AO5" s="6">
        <f>SQRT(J$1*J5^2+U$1*U5^2+AF$1*AF5^2)</f>
        <v>2.3000180221189486</v>
      </c>
      <c r="AP5" s="14">
        <f>IF(AO5&lt;AP$1,AP$1-AO5,0)</f>
        <v>0</v>
      </c>
      <c r="AQ5" s="205">
        <f>IF(AP5&gt;0,AP5/AP$33,0)</f>
        <v>0</v>
      </c>
      <c r="AR5" s="117"/>
      <c r="AS5" s="151"/>
      <c r="AT5" s="117"/>
      <c r="AU5" s="6">
        <f>SQRT(L$1*L5^2+W$1*W5^2+AH$1*AH5^2)</f>
        <v>2.0586075157868691</v>
      </c>
      <c r="AV5" s="14">
        <f>IF(AU5&lt;AV$1,AV$1-AU5,0)</f>
        <v>0</v>
      </c>
      <c r="AW5" s="205">
        <f>IF(AV5&gt;0,AV5/AV$34,0)</f>
        <v>0</v>
      </c>
      <c r="AX5" s="117"/>
      <c r="AY5" s="151"/>
      <c r="AZ5" s="117"/>
      <c r="BA5" s="14">
        <f>SQRT(N$1*N5^2+Y$1*Y5^2+AJ$1*AJ5^2)</f>
        <v>0</v>
      </c>
      <c r="BB5" s="14">
        <f>IF(BA5&lt;BB$1,BB$1-BA5,0)</f>
        <v>0.3</v>
      </c>
      <c r="BC5" s="205">
        <f>IF(BB5&gt;0,BB5/BB$32,0)</f>
        <v>0.2504551306986359</v>
      </c>
      <c r="BD5" s="117"/>
      <c r="BF5" s="117"/>
      <c r="BG5" s="208">
        <f>'Clean data, inputs, calc.'!GM5</f>
        <v>1.3349063324484274</v>
      </c>
      <c r="BH5" s="208">
        <f>'Clean data, inputs, calc.'!GP43</f>
        <v>1.0409057186320483</v>
      </c>
      <c r="BI5" s="205">
        <f>'Clean data, inputs, calc.'!GQ43</f>
        <v>0.77975936837670412</v>
      </c>
      <c r="BJ5" s="209"/>
      <c r="BK5" s="210">
        <f>'Clean data, inputs, calc.'!GF43</f>
        <v>2.251126358507789</v>
      </c>
      <c r="BL5" s="208">
        <f>'Clean data, inputs, calc.'!GM43</f>
        <v>2.3758120510804757</v>
      </c>
      <c r="BM5" s="117"/>
      <c r="BN5" s="211">
        <f>'Clean data, inputs, calc.'!DJ5</f>
        <v>0.25002337137927538</v>
      </c>
      <c r="BO5" s="211">
        <f>'Clean data, inputs, calc.'!DK5</f>
        <v>0.16122314175532393</v>
      </c>
      <c r="BP5" s="205">
        <f>'Clean data, inputs, calc.'!DL5</f>
        <v>0.64483228454173158</v>
      </c>
      <c r="BQ5" s="209"/>
      <c r="BS5" s="117"/>
      <c r="BT5" s="533">
        <f>'Clean data, inputs, calc.'!HL43</f>
        <v>5.4458888030129118E-2</v>
      </c>
      <c r="BU5" s="537">
        <f>'Clean data, inputs, calc.'!HM43</f>
        <v>5.6702321699549418E-2</v>
      </c>
      <c r="BV5" s="488">
        <f t="shared" ref="BV5:BV29" si="2">BT5/BY5</f>
        <v>2.3934399524913247E-2</v>
      </c>
      <c r="BW5" s="488">
        <f t="shared" ref="BW5:BW29" si="3">BU5/BZ5</f>
        <v>2.275662315693552E-2</v>
      </c>
      <c r="BX5" s="209"/>
      <c r="BY5" s="208">
        <f>'Clean data, inputs, calc.'!IG5</f>
        <v>2.2753396413159654</v>
      </c>
      <c r="BZ5" s="210">
        <f>'Clean data, inputs, calc.'!IH5</f>
        <v>2.4916843465093939</v>
      </c>
      <c r="CA5" s="209"/>
      <c r="CB5" s="213" t="str">
        <f>Ratings!Y5</f>
        <v>BBB</v>
      </c>
      <c r="CC5" s="379">
        <f>VLOOKUP('WACC2 Results'!CB5,'Clean data, inputs, calc.'!$BD$54:$BE$62,2,FALSE)/100</f>
        <v>2.3818830631208841E-2</v>
      </c>
      <c r="CD5" s="374" t="str">
        <f>Ratings!AA5</f>
        <v>BBB</v>
      </c>
      <c r="CE5" s="221">
        <f>VLOOKUP('WACC2 Results'!CD5,'Clean data, inputs, calc.'!$BD$54:$BE$62,2,FALSE)/100</f>
        <v>2.3818830631208841E-2</v>
      </c>
      <c r="CF5" s="199"/>
      <c r="CH5" s="117"/>
      <c r="CI5" s="59">
        <f>'Clean data, inputs, calc.'!DN5</f>
        <v>0.80634504324719314</v>
      </c>
      <c r="CJ5" s="59">
        <f>'Clean data, inputs, calc.'!DO5</f>
        <v>0.84594917347895793</v>
      </c>
      <c r="CK5" s="59">
        <f>'Clean data, inputs, calc.'!DP5</f>
        <v>0.89167585310236275</v>
      </c>
      <c r="CL5" s="59">
        <f>'Clean data, inputs, calc.'!DQ5</f>
        <v>0.72788929327200935</v>
      </c>
      <c r="CM5" s="59">
        <f>'Clean data, inputs, calc.'!DR5</f>
        <v>0.60334403680962734</v>
      </c>
      <c r="CN5" s="59">
        <f>'Clean data, inputs, calc.'!DS5</f>
        <v>0.61520235312234295</v>
      </c>
      <c r="CO5" s="59">
        <f>'Clean data, inputs, calc.'!DT5</f>
        <v>0.62796669220036394</v>
      </c>
      <c r="CP5" s="59">
        <f>'Clean data, inputs, calc.'!DU5</f>
        <v>0.63270192829920135</v>
      </c>
      <c r="CQ5" s="59">
        <f>'Clean data, inputs, calc.'!DV5</f>
        <v>0.6376494211518513</v>
      </c>
      <c r="CR5" s="59">
        <f>'Clean data, inputs, calc.'!DW5</f>
        <v>0.63975819964647074</v>
      </c>
      <c r="CS5" s="59">
        <f>'Clean data, inputs, calc.'!DX5</f>
        <v>0.64180062876455279</v>
      </c>
      <c r="CT5" s="59">
        <f>'Clean data, inputs, calc.'!DY5</f>
        <v>0.70175336640231867</v>
      </c>
      <c r="CU5" s="60">
        <f>'Clean data, inputs, calc.'!DZ5</f>
        <v>0.77198371995780202</v>
      </c>
      <c r="CV5" s="60">
        <f>'Clean data, inputs, calc.'!EA5</f>
        <v>0.83840081010958756</v>
      </c>
      <c r="CW5" s="60">
        <f>'Clean data, inputs, calc.'!EB5</f>
        <v>0.91878110494138554</v>
      </c>
      <c r="CX5" s="60">
        <f>'Clean data, inputs, calc.'!EC5</f>
        <v>0.97998389998424495</v>
      </c>
      <c r="CY5" s="60" t="e">
        <f>'Clean data, inputs, calc.'!ED5</f>
        <v>#VALUE!</v>
      </c>
      <c r="CZ5" s="117"/>
      <c r="DB5" s="117"/>
      <c r="DC5" s="59">
        <f>CI5/(1+CI5)</f>
        <v>0.44639591215511037</v>
      </c>
      <c r="DD5" s="59">
        <f t="shared" ref="DD5:DR20" si="4">CJ5/(1+CJ5)</f>
        <v>0.45827327514367283</v>
      </c>
      <c r="DE5" s="59">
        <f t="shared" si="4"/>
        <v>0.47136820594289852</v>
      </c>
      <c r="DF5" s="59">
        <f t="shared" si="4"/>
        <v>0.42125921846164416</v>
      </c>
      <c r="DG5" s="59">
        <f t="shared" si="4"/>
        <v>0.37630353995027538</v>
      </c>
      <c r="DH5" s="59">
        <f t="shared" si="4"/>
        <v>0.38088252653489335</v>
      </c>
      <c r="DI5" s="59">
        <f t="shared" si="4"/>
        <v>0.3857368183323226</v>
      </c>
      <c r="DJ5" s="59">
        <f t="shared" si="4"/>
        <v>0.38751833223979343</v>
      </c>
      <c r="DK5" s="59">
        <f t="shared" si="4"/>
        <v>0.38936869693597576</v>
      </c>
      <c r="DL5" s="59">
        <f t="shared" si="4"/>
        <v>0.39015398720640737</v>
      </c>
      <c r="DM5" s="59">
        <f t="shared" si="4"/>
        <v>0.39091264646883755</v>
      </c>
      <c r="DN5" s="59">
        <f t="shared" si="4"/>
        <v>0.41237078195760957</v>
      </c>
      <c r="DO5" s="59">
        <f t="shared" si="4"/>
        <v>0.43566072942035045</v>
      </c>
      <c r="DP5" s="59">
        <f t="shared" si="4"/>
        <v>0.45604897773060182</v>
      </c>
      <c r="DQ5" s="59">
        <f t="shared" si="4"/>
        <v>0.47883581017932336</v>
      </c>
      <c r="DR5" s="59">
        <f t="shared" si="4"/>
        <v>0.4949453881882791</v>
      </c>
      <c r="DS5" s="59" t="e">
        <f t="shared" ref="DS5:DS29" si="5">CY5/(1+CY5)</f>
        <v>#VALUE!</v>
      </c>
      <c r="DT5" s="59"/>
      <c r="DU5" s="215">
        <f>AVERAGE(DF5:DR5)</f>
        <v>0.41538441950817806</v>
      </c>
      <c r="DV5" s="215">
        <f>DR5</f>
        <v>0.4949453881882791</v>
      </c>
      <c r="DW5" s="117"/>
      <c r="DX5" s="171"/>
      <c r="DY5" s="216">
        <f t="shared" ref="DY5:DY29" si="6">$ES$1</f>
        <v>0.2</v>
      </c>
      <c r="DZ5" s="6">
        <f>'Clean data, inputs, calc.'!HO5+$DY5</f>
        <v>3.3612687891564819</v>
      </c>
      <c r="EA5" s="6">
        <f>'Clean data, inputs, calc.'!HP5+$DY5</f>
        <v>3.2623276332724265</v>
      </c>
      <c r="EB5" s="6">
        <f>'Clean data, inputs, calc.'!HQ5+$DY5</f>
        <v>3.1678650997451085</v>
      </c>
      <c r="EC5" s="6">
        <f>'Clean data, inputs, calc.'!HR5+$DY5</f>
        <v>2.7717651731484509</v>
      </c>
      <c r="ED5" s="6">
        <f>'Clean data, inputs, calc.'!HS5+$DY5</f>
        <v>2.4245076381326016</v>
      </c>
      <c r="EE5" s="6">
        <f>'Clean data, inputs, calc.'!HT5+$DY5</f>
        <v>2.3777710200164881</v>
      </c>
      <c r="EF5" s="6">
        <f>'Clean data, inputs, calc.'!HU5+$DY5</f>
        <v>2.3356712202922583</v>
      </c>
      <c r="EG5" s="6">
        <f>'Clean data, inputs, calc.'!HV5+$DY5</f>
        <v>2.3608718141686378</v>
      </c>
      <c r="EH5" s="6">
        <f>'Clean data, inputs, calc.'!HW5+$DY5</f>
        <v>2.4324389010940815</v>
      </c>
      <c r="EI5" s="6">
        <f>'Clean data, inputs, calc.'!HX5+$DY5</f>
        <v>2.3954433465353016</v>
      </c>
      <c r="EJ5" s="6">
        <f>'Clean data, inputs, calc.'!HY5+$DY5</f>
        <v>2.3126613790731829</v>
      </c>
      <c r="EK5" s="6">
        <f>'Clean data, inputs, calc.'!HZ5+$DY5</f>
        <v>2.430890757586404</v>
      </c>
      <c r="EL5" s="6">
        <f>'Clean data, inputs, calc.'!IA5+$DY5</f>
        <v>2.4872542142451408</v>
      </c>
      <c r="EM5" s="6">
        <f>'Clean data, inputs, calc.'!IB5+$DY5</f>
        <v>2.5352002617166685</v>
      </c>
      <c r="EN5" s="6">
        <f>'Clean data, inputs, calc.'!IC5+$DY5</f>
        <v>2.6232552645889435</v>
      </c>
      <c r="EO5" s="6">
        <f>'Clean data, inputs, calc.'!ID5+$DY5</f>
        <v>2.691684346509394</v>
      </c>
      <c r="EP5" s="6" t="e">
        <f>'Clean data, inputs, calc.'!IE5+$DY5</f>
        <v>#VALUE!</v>
      </c>
      <c r="EQ5" s="59"/>
      <c r="ER5" s="212">
        <f>AVERAGE(EC5:EO5)</f>
        <v>2.4753396413159661</v>
      </c>
      <c r="ES5" s="210">
        <f>EO5</f>
        <v>2.691684346509394</v>
      </c>
      <c r="ET5" s="117"/>
      <c r="EU5" s="171"/>
      <c r="EV5" s="171"/>
      <c r="EW5" s="171"/>
      <c r="EX5" s="171"/>
    </row>
    <row r="6" spans="1:154">
      <c r="A6" s="118" t="s">
        <v>31</v>
      </c>
      <c r="B6" s="38" t="s">
        <v>351</v>
      </c>
      <c r="C6" s="140" t="s">
        <v>208</v>
      </c>
      <c r="D6" s="151"/>
      <c r="E6" s="527" t="s">
        <v>351</v>
      </c>
      <c r="F6" s="59">
        <f>'Clean data, inputs, calc.'!L6</f>
        <v>0.37632766912471949</v>
      </c>
      <c r="G6" s="59">
        <f>'Clean data, inputs, calc.'!M6</f>
        <v>0.38698300737415842</v>
      </c>
      <c r="H6" s="60" t="s">
        <v>505</v>
      </c>
      <c r="I6" s="17"/>
      <c r="J6" s="6">
        <f t="shared" ref="J6:J29" si="7">IF($F6&gt;$F$6,$F6/$F$6-1,$F$6/$F6-1)</f>
        <v>0</v>
      </c>
      <c r="K6" s="17">
        <f t="shared" ref="K6:M7" si="8">J6*J$1</f>
        <v>0</v>
      </c>
      <c r="L6" s="6">
        <f t="shared" ref="L6:L29" si="9">IF($F6&gt;$F$7,$F6/$F$7-1,$F$7/$F6-1)</f>
        <v>0.45072764428638745</v>
      </c>
      <c r="M6" s="17">
        <f t="shared" si="8"/>
        <v>0.13521829328591622</v>
      </c>
      <c r="N6" s="6">
        <f t="shared" ref="N6:N29" si="10">IF($F6&gt;$F$5,$F6/$F$5-1,$F$5/$F6-1)</f>
        <v>1.5165555425079962</v>
      </c>
      <c r="O6" s="17">
        <f t="shared" ref="O6" si="11">N6*N$1</f>
        <v>1.5165555425079962</v>
      </c>
      <c r="P6" s="151"/>
      <c r="Q6" s="527" t="s">
        <v>351</v>
      </c>
      <c r="R6" s="66">
        <f>'Clean data, inputs, calc.'!AK6</f>
        <v>8804.0132999999987</v>
      </c>
      <c r="S6" s="66">
        <f>'Clean data, inputs, calc.'!AL6</f>
        <v>6639.5369000000001</v>
      </c>
      <c r="T6" s="17"/>
      <c r="U6" s="6">
        <f t="shared" ref="U6:U29" si="12">IF($R6&gt;$R$6,$R6/$R$6-1,$R$6/$R6-1)</f>
        <v>0</v>
      </c>
      <c r="V6" s="17">
        <f t="shared" ref="V6:V7" si="13">U6*U$1</f>
        <v>0</v>
      </c>
      <c r="W6" s="6">
        <f t="shared" ref="W6:W29" si="14">IF($R6&gt;$R$7,$R6/$R$7-1,$R$7/$R6-1)</f>
        <v>0.49561370506237523</v>
      </c>
      <c r="X6" s="17">
        <f t="shared" ref="X6:X29" si="15">W6*W$1</f>
        <v>4.9561370506237525E-2</v>
      </c>
      <c r="Y6" s="6">
        <f t="shared" ref="Y6:Y29" si="16">IF($R6&gt;$R$5,$R6/$R$5-1,$R$5/$R6-1)</f>
        <v>6.7666192318018261</v>
      </c>
      <c r="Z6" s="17">
        <f t="shared" ref="Z6:Z29" si="17">Y6*Y$1</f>
        <v>0</v>
      </c>
      <c r="AA6" s="151"/>
      <c r="AB6" s="527" t="s">
        <v>351</v>
      </c>
      <c r="AC6" s="6">
        <f>'Clean data, inputs, calc.'!FP6</f>
        <v>6.3800699433704802</v>
      </c>
      <c r="AD6" s="6">
        <f>'Clean data, inputs, calc.'!FQ6</f>
        <v>5.0248841683354719</v>
      </c>
      <c r="AE6" s="17"/>
      <c r="AF6" s="6">
        <f t="shared" ref="AF6:AF29" si="18">IF($AC6&gt;$AC$6,$AC6/$AC$6-1,$AC$6/$AC6-1)</f>
        <v>0</v>
      </c>
      <c r="AG6" s="17">
        <f t="shared" ref="AG6:AG7" si="19">AF6*AF$1</f>
        <v>0</v>
      </c>
      <c r="AH6" s="6">
        <f t="shared" ref="AH6:AH29" si="20">IF($AC6&gt;$AC$7,$AC6/$AC$7-1,$AC$7/$AC6-1)</f>
        <v>0.50328258346265331</v>
      </c>
      <c r="AI6" s="17">
        <f t="shared" ref="AI6:AI7" si="21">AH6*AH$1</f>
        <v>0.30196955007759196</v>
      </c>
      <c r="AJ6" s="6">
        <f t="shared" ref="AJ6:AJ29" si="22">IF($AC6&gt;$AC$5,$AC6/$AC$5-1,$AC$5/$AC6-1)</f>
        <v>0.18879929907801052</v>
      </c>
      <c r="AK6" s="17">
        <f t="shared" ref="AK6:AK7" si="23">AJ6*AJ$1</f>
        <v>0</v>
      </c>
      <c r="AL6" s="151"/>
      <c r="AM6" s="151"/>
      <c r="AN6" s="117"/>
      <c r="AO6" s="6">
        <f>SQRT(J$1*J6^2+U$1*U6^2+AF$1*AF6^2)</f>
        <v>0</v>
      </c>
      <c r="AP6" s="14">
        <f t="shared" ref="AP6:AP29" si="24">IF(AO6&lt;AP$1,AP$1-AO6,0)</f>
        <v>0.7</v>
      </c>
      <c r="AQ6" s="205">
        <f t="shared" ref="AQ6:AQ29" si="25">IF(AP6&gt;0,AP6/AP$33,0)</f>
        <v>0.24080463896528942</v>
      </c>
      <c r="AR6" s="117"/>
      <c r="AS6" s="151"/>
      <c r="AT6" s="117"/>
      <c r="AU6" s="6">
        <f>SQRT(L$1*L6^2+W$1*W6^2+AH$1*AH6^2)</f>
        <v>0.48732528412945902</v>
      </c>
      <c r="AV6" s="14">
        <f t="shared" ref="AV6:AV29" si="26">IF(AU6&lt;AV$1,AV$1-AU6,0)</f>
        <v>0.21267471587054093</v>
      </c>
      <c r="AW6" s="205">
        <f t="shared" ref="AW6:AW30" si="27">IF(AV6&gt;0,AV6/AV$34,0)</f>
        <v>9.7768821937553554E-2</v>
      </c>
      <c r="AX6" s="117"/>
      <c r="AY6" s="151"/>
      <c r="AZ6" s="117"/>
      <c r="BA6" s="14">
        <f>SQRT(N$1*N6^2+Y$1*Y6^2+AJ$1*AJ6^2)</f>
        <v>1.5165555425079962</v>
      </c>
      <c r="BB6" s="14">
        <f t="shared" ref="BB6:BB29" si="28">IF(BA6&lt;BB$1,BB$1-BA6,0)</f>
        <v>0</v>
      </c>
      <c r="BC6" s="205">
        <f t="shared" ref="BC6:BC31" si="29">IF(BB6&gt;0,BB6/BB$32,0)</f>
        <v>0</v>
      </c>
      <c r="BD6" s="117"/>
      <c r="BF6" s="117"/>
      <c r="BG6" s="208">
        <f>'Clean data, inputs, calc.'!GM6</f>
        <v>1.0866759730100801</v>
      </c>
      <c r="BH6" s="208">
        <f>'Clean data, inputs, calc.'!GP44</f>
        <v>8.9713286016596339E-2</v>
      </c>
      <c r="BI6" s="205">
        <f>'Clean data, inputs, calc.'!GQ44</f>
        <v>8.2557531632995951E-2</v>
      </c>
      <c r="BJ6" s="209"/>
      <c r="BK6" s="210">
        <f>'Clean data, inputs, calc.'!GF44</f>
        <v>1.2723387942651361</v>
      </c>
      <c r="BL6" s="208">
        <f>'Clean data, inputs, calc.'!GM44</f>
        <v>1.1763892590266765</v>
      </c>
      <c r="BM6" s="117"/>
      <c r="BN6" s="211">
        <f>'Clean data, inputs, calc.'!DJ6</f>
        <v>0.16320265541101489</v>
      </c>
      <c r="BO6" s="211">
        <f>'Clean data, inputs, calc.'!DK6</f>
        <v>1.2674623974261057E-2</v>
      </c>
      <c r="BP6" s="205">
        <f>'Clean data, inputs, calc.'!DL6</f>
        <v>7.7661873468546638E-2</v>
      </c>
      <c r="BQ6" s="209"/>
      <c r="BS6" s="117"/>
      <c r="BT6" s="533">
        <f>'Clean data, inputs, calc.'!HL44</f>
        <v>0.27187651531138424</v>
      </c>
      <c r="BU6" s="537">
        <f>'Clean data, inputs, calc.'!HM44</f>
        <v>0.12912164034358548</v>
      </c>
      <c r="BV6" s="488">
        <f t="shared" si="2"/>
        <v>0.1850905343590786</v>
      </c>
      <c r="BW6" s="488">
        <f t="shared" si="3"/>
        <v>9.2575427592566831E-2</v>
      </c>
      <c r="BX6" s="209"/>
      <c r="BY6" s="208">
        <f>'Clean data, inputs, calc.'!IG6</f>
        <v>1.4688839505100755</v>
      </c>
      <c r="BZ6" s="210">
        <f>'Clean data, inputs, calc.'!IH6</f>
        <v>1.3947722813861791</v>
      </c>
      <c r="CA6" s="209"/>
      <c r="CB6" s="213" t="str">
        <f>Ratings!Y6</f>
        <v>A</v>
      </c>
      <c r="CC6" s="379">
        <f>VLOOKUP('WACC2 Results'!CB6,'Clean data, inputs, calc.'!$BD$54:$BE$62,2,FALSE)/100</f>
        <v>1.6059034452864895E-2</v>
      </c>
      <c r="CD6" s="374" t="str">
        <f>Ratings!AA6</f>
        <v>A</v>
      </c>
      <c r="CE6" s="221">
        <f>VLOOKUP('WACC2 Results'!CD6,'Clean data, inputs, calc.'!$BD$54:$BE$62,2,FALSE)/100</f>
        <v>1.6059034452864895E-2</v>
      </c>
      <c r="CF6" s="199"/>
      <c r="CH6" s="117"/>
      <c r="CI6" s="59">
        <f>'Clean data, inputs, calc.'!DN6</f>
        <v>0.2152779954480315</v>
      </c>
      <c r="CJ6" s="59">
        <f>'Clean data, inputs, calc.'!DO6</f>
        <v>0.19580711324575686</v>
      </c>
      <c r="CK6" s="59">
        <f>'Clean data, inputs, calc.'!DP6</f>
        <v>0.21146581647430196</v>
      </c>
      <c r="CL6" s="59">
        <f>'Clean data, inputs, calc.'!DQ6</f>
        <v>0.18489363400950587</v>
      </c>
      <c r="CM6" s="59">
        <f>'Clean data, inputs, calc.'!DR6</f>
        <v>0.2155488094635038</v>
      </c>
      <c r="CN6" s="59">
        <f>'Clean data, inputs, calc.'!DS6</f>
        <v>0.20052334041931916</v>
      </c>
      <c r="CO6" s="59">
        <f>'Clean data, inputs, calc.'!DT6</f>
        <v>0.23591611287273886</v>
      </c>
      <c r="CP6" s="59">
        <f>'Clean data, inputs, calc.'!DU6</f>
        <v>0.21746712932971535</v>
      </c>
      <c r="CQ6" s="59">
        <f>'Clean data, inputs, calc.'!DV6</f>
        <v>0.2264554549795231</v>
      </c>
      <c r="CR6" s="59">
        <f>'Clean data, inputs, calc.'!DW6</f>
        <v>0.19341016118666637</v>
      </c>
      <c r="CS6" s="59">
        <f>'Clean data, inputs, calc.'!DX6</f>
        <v>0.21924113723686411</v>
      </c>
      <c r="CT6" s="59">
        <f>'Clean data, inputs, calc.'!DY6</f>
        <v>0.20359745467427817</v>
      </c>
      <c r="CU6" s="60">
        <f>'Clean data, inputs, calc.'!DZ6</f>
        <v>0.25845667756210361</v>
      </c>
      <c r="CV6" s="60">
        <f>'Clean data, inputs, calc.'!EA6</f>
        <v>0.26969471209418278</v>
      </c>
      <c r="CW6" s="60">
        <f>'Clean data, inputs, calc.'!EB6</f>
        <v>0.39626732471433895</v>
      </c>
      <c r="CX6" s="60">
        <f>'Clean data, inputs, calc.'!EC6</f>
        <v>0.34397980102518294</v>
      </c>
      <c r="CY6" s="60" t="e">
        <f>'Clean data, inputs, calc.'!ED6</f>
        <v>#VALUE!</v>
      </c>
      <c r="CZ6" s="117"/>
      <c r="DB6" s="117"/>
      <c r="DC6" s="59">
        <f t="shared" ref="DC6:DC29" si="30">CI6/(1+CI6)</f>
        <v>0.17714300452602685</v>
      </c>
      <c r="DD6" s="59">
        <f t="shared" si="4"/>
        <v>0.1637447302970805</v>
      </c>
      <c r="DE6" s="59">
        <f t="shared" si="4"/>
        <v>0.17455368001197552</v>
      </c>
      <c r="DF6" s="59">
        <f t="shared" si="4"/>
        <v>0.1560423895466912</v>
      </c>
      <c r="DG6" s="59">
        <f t="shared" si="4"/>
        <v>0.1773263301196755</v>
      </c>
      <c r="DH6" s="59">
        <f t="shared" si="4"/>
        <v>0.16702993908413333</v>
      </c>
      <c r="DI6" s="59">
        <f t="shared" si="4"/>
        <v>0.19088359672274208</v>
      </c>
      <c r="DJ6" s="59">
        <f t="shared" si="4"/>
        <v>0.178622587904647</v>
      </c>
      <c r="DK6" s="59">
        <f t="shared" si="4"/>
        <v>0.18464221758735136</v>
      </c>
      <c r="DL6" s="59">
        <f t="shared" si="4"/>
        <v>0.16206512017155036</v>
      </c>
      <c r="DM6" s="59">
        <f t="shared" si="4"/>
        <v>0.17981770015874371</v>
      </c>
      <c r="DN6" s="59">
        <f t="shared" si="4"/>
        <v>0.16915743206633518</v>
      </c>
      <c r="DO6" s="59">
        <f t="shared" si="4"/>
        <v>0.20537590381163442</v>
      </c>
      <c r="DP6" s="59">
        <f t="shared" si="4"/>
        <v>0.21240910080609793</v>
      </c>
      <c r="DQ6" s="59">
        <f t="shared" si="4"/>
        <v>0.28380476839949753</v>
      </c>
      <c r="DR6" s="59">
        <f t="shared" si="4"/>
        <v>0.25594119849330799</v>
      </c>
      <c r="DS6" s="59" t="e">
        <f t="shared" si="5"/>
        <v>#VALUE!</v>
      </c>
      <c r="DT6" s="59"/>
      <c r="DU6" s="215">
        <f t="shared" ref="DU6:DU29" si="31">AVERAGE(DF6:DR6)</f>
        <v>0.19408602191326213</v>
      </c>
      <c r="DV6" s="215">
        <f t="shared" ref="DV6:DV29" si="32">DR6</f>
        <v>0.25594119849330799</v>
      </c>
      <c r="DW6" s="117"/>
      <c r="DX6" s="171"/>
      <c r="DY6" s="216">
        <f t="shared" si="6"/>
        <v>0.2</v>
      </c>
      <c r="DZ6" s="6">
        <f>'Clean data, inputs, calc.'!HO6+$DY6</f>
        <v>1.7604808168490123</v>
      </c>
      <c r="EA6" s="6">
        <f>'Clean data, inputs, calc.'!HP6+$DY6</f>
        <v>1.7384592176473259</v>
      </c>
      <c r="EB6" s="6">
        <f>'Clean data, inputs, calc.'!HQ6+$DY6</f>
        <v>1.7656691416031527</v>
      </c>
      <c r="EC6" s="6">
        <f>'Clean data, inputs, calc.'!HR6+$DY6</f>
        <v>1.8584804859654738</v>
      </c>
      <c r="ED6" s="6">
        <f>'Clean data, inputs, calc.'!HS6+$DY6</f>
        <v>1.7533003237714198</v>
      </c>
      <c r="EE6" s="6">
        <f>'Clean data, inputs, calc.'!HT6+$DY6</f>
        <v>1.7577260382781739</v>
      </c>
      <c r="EF6" s="6">
        <f>'Clean data, inputs, calc.'!HU6+$DY6</f>
        <v>1.7875618972029037</v>
      </c>
      <c r="EG6" s="6">
        <f>'Clean data, inputs, calc.'!HV6+$DY6</f>
        <v>1.63856381925815</v>
      </c>
      <c r="EH6" s="6">
        <f>'Clean data, inputs, calc.'!HW6+$DY6</f>
        <v>1.5138028207910814</v>
      </c>
      <c r="EI6" s="6">
        <f>'Clean data, inputs, calc.'!HX6+$DY6</f>
        <v>1.5980473442273393</v>
      </c>
      <c r="EJ6" s="6">
        <f>'Clean data, inputs, calc.'!HY6+$DY6</f>
        <v>1.6508079891863456</v>
      </c>
      <c r="EK6" s="6">
        <f>'Clean data, inputs, calc.'!HZ6+$DY6</f>
        <v>1.5486260117839075</v>
      </c>
      <c r="EL6" s="6">
        <f>'Clean data, inputs, calc.'!IA6+$DY6</f>
        <v>1.658112852842542</v>
      </c>
      <c r="EM6" s="6">
        <f>'Clean data, inputs, calc.'!IB6+$DY6</f>
        <v>1.6619801013381073</v>
      </c>
      <c r="EN6" s="6">
        <f>'Clean data, inputs, calc.'!IC6+$DY6</f>
        <v>1.6737093905993536</v>
      </c>
      <c r="EO6" s="6">
        <f>'Clean data, inputs, calc.'!ID6+$DY6</f>
        <v>1.5947722813861791</v>
      </c>
      <c r="EP6" s="6" t="e">
        <f>'Clean data, inputs, calc.'!IE6+$DY6</f>
        <v>#VALUE!</v>
      </c>
      <c r="EQ6" s="59"/>
      <c r="ER6" s="212">
        <f t="shared" ref="ER6:ER29" si="33">AVERAGE(EC6:EO6)</f>
        <v>1.668883950510075</v>
      </c>
      <c r="ES6" s="210">
        <f t="shared" ref="ES6:ES29" si="34">EO6</f>
        <v>1.5947722813861791</v>
      </c>
      <c r="ET6" s="117"/>
      <c r="EU6" s="171"/>
      <c r="EV6" s="171"/>
      <c r="EW6" s="171"/>
      <c r="EX6" s="171"/>
    </row>
    <row r="7" spans="1:154">
      <c r="A7" s="118" t="s">
        <v>31</v>
      </c>
      <c r="B7" s="38" t="s">
        <v>316</v>
      </c>
      <c r="C7" s="140" t="s">
        <v>265</v>
      </c>
      <c r="D7" s="151"/>
      <c r="E7" s="527" t="s">
        <v>316</v>
      </c>
      <c r="F7" s="59">
        <f>'Clean data, inputs, calc.'!L7</f>
        <v>0.25940614739566431</v>
      </c>
      <c r="G7" s="59">
        <f>'Clean data, inputs, calc.'!M7</f>
        <v>0.24265582275818551</v>
      </c>
      <c r="H7" s="60" t="s">
        <v>505</v>
      </c>
      <c r="I7" s="17"/>
      <c r="J7" s="6">
        <f t="shared" si="7"/>
        <v>0.45072764428638745</v>
      </c>
      <c r="K7" s="17">
        <f t="shared" si="8"/>
        <v>0.13521829328591622</v>
      </c>
      <c r="L7" s="6">
        <f t="shared" si="9"/>
        <v>0</v>
      </c>
      <c r="M7" s="17">
        <f t="shared" si="8"/>
        <v>0</v>
      </c>
      <c r="N7" s="6">
        <f t="shared" si="10"/>
        <v>2.6508366938984769</v>
      </c>
      <c r="O7" s="17">
        <f t="shared" ref="O7" si="35">N7*N$1</f>
        <v>2.6508366938984769</v>
      </c>
      <c r="P7" s="151"/>
      <c r="Q7" s="527" t="s">
        <v>316</v>
      </c>
      <c r="R7" s="66">
        <f>'Clean data, inputs, calc.'!AK7</f>
        <v>5886.5556461538463</v>
      </c>
      <c r="S7" s="66">
        <f>'Clean data, inputs, calc.'!AL7</f>
        <v>5562.366</v>
      </c>
      <c r="T7" s="17"/>
      <c r="U7" s="6">
        <f t="shared" si="12"/>
        <v>0.49561370506237523</v>
      </c>
      <c r="V7" s="17">
        <f t="shared" si="13"/>
        <v>4.9561370506237525E-2</v>
      </c>
      <c r="W7" s="6">
        <f t="shared" si="14"/>
        <v>0</v>
      </c>
      <c r="X7" s="17">
        <f t="shared" si="15"/>
        <v>0</v>
      </c>
      <c r="Y7" s="6">
        <f t="shared" si="16"/>
        <v>4.1929313067359972</v>
      </c>
      <c r="Z7" s="17">
        <f t="shared" si="17"/>
        <v>0</v>
      </c>
      <c r="AA7" s="151"/>
      <c r="AB7" s="527" t="s">
        <v>316</v>
      </c>
      <c r="AC7" s="6">
        <f>'Clean data, inputs, calc.'!FP7</f>
        <v>9.5910480271423992</v>
      </c>
      <c r="AD7" s="6">
        <f>'Clean data, inputs, calc.'!FQ7</f>
        <v>8.2275671009260734</v>
      </c>
      <c r="AE7" s="17"/>
      <c r="AF7" s="6">
        <f t="shared" si="18"/>
        <v>0.50328258346265331</v>
      </c>
      <c r="AG7" s="17">
        <f t="shared" si="19"/>
        <v>0.30196955007759196</v>
      </c>
      <c r="AH7" s="6">
        <f t="shared" si="20"/>
        <v>0</v>
      </c>
      <c r="AI7" s="17">
        <f t="shared" si="21"/>
        <v>0</v>
      </c>
      <c r="AJ7" s="6">
        <f t="shared" si="22"/>
        <v>0.78710128153658299</v>
      </c>
      <c r="AK7" s="17">
        <f t="shared" si="23"/>
        <v>0</v>
      </c>
      <c r="AL7" s="151"/>
      <c r="AM7" s="151"/>
      <c r="AN7" s="117"/>
      <c r="AO7" s="6">
        <f>SQRT(J$1*J7^2+U$1*U7^2+AF$1*AF7^2)</f>
        <v>0.48732528412945902</v>
      </c>
      <c r="AP7" s="14">
        <f t="shared" si="24"/>
        <v>0.21267471587054093</v>
      </c>
      <c r="AQ7" s="205">
        <f t="shared" si="25"/>
        <v>7.316151167464445E-2</v>
      </c>
      <c r="AR7" s="117"/>
      <c r="AS7" s="151"/>
      <c r="AT7" s="117"/>
      <c r="AU7" s="6">
        <f>SQRT(L$1*L7^2+W$1*W7^2+AH$1*AH7^2)</f>
        <v>0</v>
      </c>
      <c r="AV7" s="14">
        <f t="shared" si="26"/>
        <v>0.7</v>
      </c>
      <c r="AW7" s="205">
        <f t="shared" si="27"/>
        <v>0.32179742230358532</v>
      </c>
      <c r="AX7" s="117"/>
      <c r="AY7" s="151"/>
      <c r="AZ7" s="117"/>
      <c r="BA7" s="14">
        <f>SQRT(N$1*N7^2+Y$1*Y7^2+AJ$1*AJ7^2)</f>
        <v>2.6508366938984769</v>
      </c>
      <c r="BB7" s="14">
        <f t="shared" si="28"/>
        <v>0</v>
      </c>
      <c r="BC7" s="205">
        <f t="shared" si="29"/>
        <v>0</v>
      </c>
      <c r="BD7" s="117"/>
      <c r="BF7" s="117"/>
      <c r="BG7" s="208">
        <f>'Clean data, inputs, calc.'!GM7</f>
        <v>4.2037100631768904</v>
      </c>
      <c r="BH7" s="208">
        <f>'Clean data, inputs, calc.'!GP45</f>
        <v>2.8505303482871724E-2</v>
      </c>
      <c r="BI7" s="205">
        <f>'Clean data, inputs, calc.'!GQ45</f>
        <v>6.7809870458404716E-3</v>
      </c>
      <c r="BJ7" s="209"/>
      <c r="BK7" s="210">
        <f>'Clean data, inputs, calc.'!GF45</f>
        <v>4.0087131367292219</v>
      </c>
      <c r="BL7" s="208">
        <f>'Clean data, inputs, calc.'!GM45</f>
        <v>4.2322153666597622</v>
      </c>
      <c r="BM7" s="117"/>
      <c r="BN7" s="211">
        <f>'Clean data, inputs, calc.'!DJ7</f>
        <v>0.41895891895255388</v>
      </c>
      <c r="BO7" s="211">
        <f>'Clean data, inputs, calc.'!DK7</f>
        <v>3.4682408787412577E-3</v>
      </c>
      <c r="BP7" s="205">
        <f>'Clean data, inputs, calc.'!DL7</f>
        <v>8.2782361750700136E-3</v>
      </c>
      <c r="BQ7" s="209"/>
      <c r="BS7" s="117"/>
      <c r="BT7" s="533">
        <f>'Clean data, inputs, calc.'!HL45</f>
        <v>0.10067848019856086</v>
      </c>
      <c r="BU7" s="537">
        <f>'Clean data, inputs, calc.'!HM45</f>
        <v>6.5766755611363997E-2</v>
      </c>
      <c r="BV7" s="488">
        <f t="shared" si="2"/>
        <v>2.3368764339989755E-2</v>
      </c>
      <c r="BW7" s="488">
        <f t="shared" si="3"/>
        <v>1.6814478911673821E-2</v>
      </c>
      <c r="BX7" s="209"/>
      <c r="BY7" s="208">
        <f>'Clean data, inputs, calc.'!IG7</f>
        <v>4.3082500526685958</v>
      </c>
      <c r="BZ7" s="210">
        <f>'Clean data, inputs, calc.'!IH7</f>
        <v>3.9113169047245337</v>
      </c>
      <c r="CA7" s="209"/>
      <c r="CB7" s="214" t="str">
        <f>Ratings!Y7</f>
        <v>BB-/B+</v>
      </c>
      <c r="CC7" s="379">
        <f>VLOOKUP('WACC2 Results'!CB7,'Clean data, inputs, calc.'!$BD$54:$BE$62,2,FALSE)/100</f>
        <v>4.3933623624839428E-2</v>
      </c>
      <c r="CD7" s="375" t="str">
        <f>Ratings!AA7</f>
        <v>BB-/B+</v>
      </c>
      <c r="CE7" s="221">
        <f>VLOOKUP('WACC2 Results'!CD7,'Clean data, inputs, calc.'!$BD$54:$BE$62,2,FALSE)/100</f>
        <v>4.3933623624839428E-2</v>
      </c>
      <c r="CF7" s="199"/>
      <c r="CH7" s="117"/>
      <c r="CI7" s="59">
        <f>'Clean data, inputs, calc.'!DN7</f>
        <v>0.65965789025079802</v>
      </c>
      <c r="CJ7" s="59">
        <f>'Clean data, inputs, calc.'!DO7</f>
        <v>0.6090196294733391</v>
      </c>
      <c r="CK7" s="59">
        <f>'Clean data, inputs, calc.'!DP7</f>
        <v>0.62245381968311952</v>
      </c>
      <c r="CL7" s="59">
        <f>'Clean data, inputs, calc.'!DQ7</f>
        <v>0.58519920862937824</v>
      </c>
      <c r="CM7" s="59">
        <f>'Clean data, inputs, calc.'!DR7</f>
        <v>0.60820591689553494</v>
      </c>
      <c r="CN7" s="59">
        <f>'Clean data, inputs, calc.'!DS7</f>
        <v>0.92575776229247675</v>
      </c>
      <c r="CO7" s="59">
        <f>'Clean data, inputs, calc.'!DT7</f>
        <v>1.0112712014251346</v>
      </c>
      <c r="CP7" s="59">
        <f>'Clean data, inputs, calc.'!DU7</f>
        <v>0.87421147490735185</v>
      </c>
      <c r="CQ7" s="59">
        <f>'Clean data, inputs, calc.'!DV7</f>
        <v>0.78153504218882786</v>
      </c>
      <c r="CR7" s="59">
        <f>'Clean data, inputs, calc.'!DW7</f>
        <v>0.74005133130840872</v>
      </c>
      <c r="CS7" s="59">
        <f>'Clean data, inputs, calc.'!DX7</f>
        <v>0.7736107228611605</v>
      </c>
      <c r="CT7" s="59">
        <f>'Clean data, inputs, calc.'!DY7</f>
        <v>0.73183601795075803</v>
      </c>
      <c r="CU7" s="60">
        <f>'Clean data, inputs, calc.'!DZ7</f>
        <v>0.70028938747642022</v>
      </c>
      <c r="CV7" s="60">
        <f>'Clean data, inputs, calc.'!EA7</f>
        <v>0.74985538626399018</v>
      </c>
      <c r="CW7" s="60">
        <f>'Clean data, inputs, calc.'!EB7</f>
        <v>1.0340751597978266</v>
      </c>
      <c r="CX7" s="60">
        <f>'Clean data, inputs, calc.'!EC7</f>
        <v>0.88092009767066748</v>
      </c>
      <c r="CY7" s="60" t="e">
        <f>'Clean data, inputs, calc.'!ED7</f>
        <v>#VALUE!</v>
      </c>
      <c r="CZ7" s="117"/>
      <c r="DB7" s="117"/>
      <c r="DC7" s="59">
        <f t="shared" si="30"/>
        <v>0.39746618512512494</v>
      </c>
      <c r="DD7" s="59">
        <f t="shared" si="4"/>
        <v>0.37850354235434785</v>
      </c>
      <c r="DE7" s="59">
        <f t="shared" si="4"/>
        <v>0.3836496374391048</v>
      </c>
      <c r="DF7" s="59">
        <f t="shared" si="4"/>
        <v>0.36916445923245389</v>
      </c>
      <c r="DG7" s="59">
        <f t="shared" si="4"/>
        <v>0.37818908045656846</v>
      </c>
      <c r="DH7" s="59">
        <f t="shared" si="4"/>
        <v>0.48072388979516739</v>
      </c>
      <c r="DI7" s="59">
        <f t="shared" si="4"/>
        <v>0.50280200935039199</v>
      </c>
      <c r="DJ7" s="59">
        <f t="shared" si="4"/>
        <v>0.46644228071998484</v>
      </c>
      <c r="DK7" s="59">
        <f t="shared" si="4"/>
        <v>0.4386863147124061</v>
      </c>
      <c r="DL7" s="59">
        <f t="shared" si="4"/>
        <v>0.42530431027683352</v>
      </c>
      <c r="DM7" s="59">
        <f t="shared" si="4"/>
        <v>0.436178420038634</v>
      </c>
      <c r="DN7" s="59">
        <f t="shared" si="4"/>
        <v>0.42257812539129591</v>
      </c>
      <c r="DO7" s="59">
        <f t="shared" si="4"/>
        <v>0.41186482291452398</v>
      </c>
      <c r="DP7" s="59">
        <f t="shared" si="4"/>
        <v>0.42852420385718887</v>
      </c>
      <c r="DQ7" s="59">
        <f t="shared" si="4"/>
        <v>0.50837608178677463</v>
      </c>
      <c r="DR7" s="59">
        <f t="shared" si="4"/>
        <v>0.46834530545002917</v>
      </c>
      <c r="DS7" s="59" t="e">
        <f t="shared" si="5"/>
        <v>#VALUE!</v>
      </c>
      <c r="DT7" s="59"/>
      <c r="DU7" s="215">
        <f t="shared" si="31"/>
        <v>0.44132148492171175</v>
      </c>
      <c r="DV7" s="215">
        <f t="shared" si="32"/>
        <v>0.46834530545002917</v>
      </c>
      <c r="DW7" s="117"/>
      <c r="DX7" s="171"/>
      <c r="DY7" s="216">
        <f t="shared" si="6"/>
        <v>0.2</v>
      </c>
      <c r="DZ7" s="6">
        <f>'Clean data, inputs, calc.'!HO7+$DY7</f>
        <v>4.4144473340921051</v>
      </c>
      <c r="EA7" s="6">
        <f>'Clean data, inputs, calc.'!HP7+$DY7</f>
        <v>4.4506175434669188</v>
      </c>
      <c r="EB7" s="6">
        <f>'Clean data, inputs, calc.'!HQ7+$DY7</f>
        <v>4.3502706069125017</v>
      </c>
      <c r="EC7" s="6">
        <f>'Clean data, inputs, calc.'!HR7+$DY7</f>
        <v>4.3217586350011494</v>
      </c>
      <c r="ED7" s="6">
        <f>'Clean data, inputs, calc.'!HS7+$DY7</f>
        <v>4.3242193718885673</v>
      </c>
      <c r="EE7" s="6">
        <f>'Clean data, inputs, calc.'!HT7+$DY7</f>
        <v>5.4355307130234616</v>
      </c>
      <c r="EF7" s="6">
        <f>'Clean data, inputs, calc.'!HU7+$DY7</f>
        <v>5.024004933006994</v>
      </c>
      <c r="EG7" s="6">
        <f>'Clean data, inputs, calc.'!HV7+$DY7</f>
        <v>4.6992043816446811</v>
      </c>
      <c r="EH7" s="6">
        <f>'Clean data, inputs, calc.'!HW7+$DY7</f>
        <v>4.623520938709154</v>
      </c>
      <c r="EI7" s="6">
        <f>'Clean data, inputs, calc.'!HX7+$DY7</f>
        <v>4.523614155301539</v>
      </c>
      <c r="EJ7" s="6">
        <f>'Clean data, inputs, calc.'!HY7+$DY7</f>
        <v>4.5843614930592622</v>
      </c>
      <c r="EK7" s="6">
        <f>'Clean data, inputs, calc.'!HZ7+$DY7</f>
        <v>4.3492849019647775</v>
      </c>
      <c r="EL7" s="6">
        <f>'Clean data, inputs, calc.'!IA7+$DY7</f>
        <v>4.2414711796246642</v>
      </c>
      <c r="EM7" s="6">
        <f>'Clean data, inputs, calc.'!IB7+$DY7</f>
        <v>4.1756721095167411</v>
      </c>
      <c r="EN7" s="6">
        <f>'Clean data, inputs, calc.'!IC7+$DY7</f>
        <v>4.1932909672262193</v>
      </c>
      <c r="EO7" s="6">
        <f>'Clean data, inputs, calc.'!ID7+$DY7</f>
        <v>4.1113169047245339</v>
      </c>
      <c r="EP7" s="6" t="e">
        <f>'Clean data, inputs, calc.'!IE7+$DY7</f>
        <v>#VALUE!</v>
      </c>
      <c r="EQ7" s="59"/>
      <c r="ER7" s="212">
        <f t="shared" si="33"/>
        <v>4.5082500526685951</v>
      </c>
      <c r="ES7" s="210">
        <f t="shared" si="34"/>
        <v>4.1113169047245339</v>
      </c>
      <c r="ET7" s="117"/>
      <c r="EU7" s="171"/>
      <c r="EV7" s="171"/>
      <c r="EW7" s="171"/>
      <c r="EX7" s="171"/>
    </row>
    <row r="8" spans="1:154">
      <c r="A8" s="4" t="s">
        <v>44</v>
      </c>
      <c r="B8" s="4" t="s">
        <v>553</v>
      </c>
      <c r="C8" s="141"/>
      <c r="D8" s="151"/>
      <c r="E8" s="528" t="s">
        <v>315</v>
      </c>
      <c r="F8" s="60">
        <f>'Clean data, inputs, calc.'!L9</f>
        <v>0.60891547109034894</v>
      </c>
      <c r="G8" s="60">
        <f>'Clean data, inputs, calc.'!M9</f>
        <v>0.60204213685531227</v>
      </c>
      <c r="H8" s="60" t="s">
        <v>505</v>
      </c>
      <c r="I8" s="17"/>
      <c r="J8" s="6">
        <f t="shared" si="7"/>
        <v>0.61804597707788278</v>
      </c>
      <c r="K8" s="17">
        <f t="shared" ref="K8" si="36">J8*J$1</f>
        <v>0.18541379312336484</v>
      </c>
      <c r="L8" s="6">
        <f t="shared" si="9"/>
        <v>1.347344028673263</v>
      </c>
      <c r="M8" s="17">
        <f t="shared" ref="M8" si="37">L8*L$1</f>
        <v>0.40420320860197889</v>
      </c>
      <c r="N8" s="6">
        <f t="shared" si="10"/>
        <v>0.55530533628765011</v>
      </c>
      <c r="O8" s="17">
        <f t="shared" ref="O8" si="38">N8*N$1</f>
        <v>0.55530533628765011</v>
      </c>
      <c r="P8" s="151"/>
      <c r="Q8" s="528" t="s">
        <v>315</v>
      </c>
      <c r="R8" s="66">
        <f>'Clean data, inputs, calc.'!AK9</f>
        <v>4168.1321538461534</v>
      </c>
      <c r="S8" s="66">
        <f>'Clean data, inputs, calc.'!AL9</f>
        <v>4432.2150000000001</v>
      </c>
      <c r="T8" s="17"/>
      <c r="U8" s="6">
        <f t="shared" si="12"/>
        <v>1.1122202883793104</v>
      </c>
      <c r="V8" s="17">
        <f t="shared" ref="V8" si="39">U8*U$1</f>
        <v>0.11122202883793104</v>
      </c>
      <c r="W8" s="6">
        <f t="shared" si="14"/>
        <v>0.41227663348486043</v>
      </c>
      <c r="X8" s="17">
        <f t="shared" ref="X8" si="40">W8*W$1</f>
        <v>4.1227663348486043E-2</v>
      </c>
      <c r="Y8" s="6">
        <f t="shared" si="16"/>
        <v>2.6769930080356774</v>
      </c>
      <c r="Z8" s="17">
        <f t="shared" ref="Z8" si="41">Y8*Y$1</f>
        <v>0</v>
      </c>
      <c r="AA8" s="151"/>
      <c r="AB8" s="528" t="s">
        <v>315</v>
      </c>
      <c r="AC8" s="6">
        <f>'Clean data, inputs, calc.'!FP9</f>
        <v>5.0477423463389499</v>
      </c>
      <c r="AD8" s="6">
        <f>'Clean data, inputs, calc.'!FQ9</f>
        <v>5.2852316123656786</v>
      </c>
      <c r="AE8" s="17"/>
      <c r="AF8" s="6">
        <f t="shared" si="18"/>
        <v>0.26394524633331318</v>
      </c>
      <c r="AG8" s="17">
        <f t="shared" ref="AG8" si="42">AF8*AF$1</f>
        <v>0.1583671477999879</v>
      </c>
      <c r="AH8" s="6">
        <f t="shared" si="20"/>
        <v>0.90006687526328255</v>
      </c>
      <c r="AI8" s="17">
        <f t="shared" ref="AI8" si="43">AH8*AH$1</f>
        <v>0.54004012515796951</v>
      </c>
      <c r="AJ8" s="6">
        <f t="shared" si="22"/>
        <v>6.3211634893781454E-2</v>
      </c>
      <c r="AK8" s="17">
        <f t="shared" ref="AK8" si="44">AJ8*AJ$1</f>
        <v>0</v>
      </c>
      <c r="AL8" s="151"/>
      <c r="AM8" s="151"/>
      <c r="AN8" s="117"/>
      <c r="AO8" s="6">
        <f>SQRT(J$1*J8^2+U$1*U8^2+AF$1*AF8^2)</f>
        <v>0.52924276259583758</v>
      </c>
      <c r="AP8" s="14">
        <f t="shared" si="24"/>
        <v>0.17075723740416238</v>
      </c>
      <c r="AQ8" s="205">
        <f t="shared" si="25"/>
        <v>5.8741621291170769E-2</v>
      </c>
      <c r="AR8" s="117"/>
      <c r="AS8" s="151"/>
      <c r="AT8" s="117"/>
      <c r="AU8" s="6">
        <f>SQRT(L$1*L8^2+W$1*W8^2+AH$1*AH8^2)</f>
        <v>1.0235576240251139</v>
      </c>
      <c r="AV8" s="14">
        <f t="shared" si="26"/>
        <v>0</v>
      </c>
      <c r="AW8" s="205">
        <f t="shared" si="27"/>
        <v>0</v>
      </c>
      <c r="AX8" s="117"/>
      <c r="AY8" s="151"/>
      <c r="AZ8" s="117"/>
      <c r="BA8" s="14">
        <f>SQRT(N$1*N8^2+Y$1*Y8^2+AJ$1*AJ8^2)</f>
        <v>0.55530533628765011</v>
      </c>
      <c r="BB8" s="14">
        <f t="shared" si="28"/>
        <v>0</v>
      </c>
      <c r="BC8" s="205">
        <f t="shared" si="29"/>
        <v>0</v>
      </c>
      <c r="BD8" s="117"/>
      <c r="BF8" s="117"/>
      <c r="BG8" s="6">
        <f>'Clean data, inputs, calc.'!GM9</f>
        <v>1.8652467864745916</v>
      </c>
      <c r="BH8" s="6">
        <f>'Clean data, inputs, calc.'!GP47</f>
        <v>0.10511180672237663</v>
      </c>
      <c r="BI8" s="59">
        <f>'Clean data, inputs, calc.'!GQ47</f>
        <v>5.6352761192015308E-2</v>
      </c>
      <c r="BJ8" s="117"/>
      <c r="BK8" s="6">
        <f>'Clean data, inputs, calc.'!GF47</f>
        <v>1.8220106353868977</v>
      </c>
      <c r="BL8" s="6">
        <f>'Clean data, inputs, calc.'!GM47</f>
        <v>1.9703585931969683</v>
      </c>
      <c r="BM8" s="117"/>
      <c r="BN8" s="59">
        <f>'Clean data, inputs, calc.'!DJ9</f>
        <v>0.38497695533147158</v>
      </c>
      <c r="BO8" s="59">
        <f>'Clean data, inputs, calc.'!DK9</f>
        <v>1.6667382663044517E-2</v>
      </c>
      <c r="BP8" s="59">
        <f>'Clean data, inputs, calc.'!DL9</f>
        <v>4.3294494468360117E-2</v>
      </c>
      <c r="BQ8" s="117"/>
      <c r="BS8" s="117"/>
      <c r="BT8" s="6">
        <f>'Clean data, inputs, calc.'!HL47</f>
        <v>0.2053970699393427</v>
      </c>
      <c r="BU8" s="6">
        <f>'Clean data, inputs, calc.'!HM47</f>
        <v>3.5091287747015677E-2</v>
      </c>
      <c r="BV8" s="489">
        <f t="shared" si="2"/>
        <v>9.4620902011820329E-2</v>
      </c>
      <c r="BW8" s="165">
        <f t="shared" si="3"/>
        <v>1.6029724150047716E-2</v>
      </c>
      <c r="BX8" s="117"/>
      <c r="BY8" s="6">
        <f>'Clean data, inputs, calc.'!IG9</f>
        <v>2.1707367565961682</v>
      </c>
      <c r="BZ8" s="6">
        <f>'Clean data, inputs, calc.'!IH9</f>
        <v>2.1891385914405284</v>
      </c>
      <c r="CA8" s="117"/>
      <c r="CB8" s="117" t="str">
        <f>Ratings!Y9</f>
        <v>BBB</v>
      </c>
      <c r="CC8" s="380">
        <f>VLOOKUP('WACC2 Results'!CB8,'Clean data, inputs, calc.'!$BD$54:$BE$62,2,FALSE)/100</f>
        <v>2.3818830631208841E-2</v>
      </c>
      <c r="CD8" s="117" t="str">
        <f>Ratings!AA9</f>
        <v>BBB</v>
      </c>
      <c r="CE8" s="37">
        <f>VLOOKUP('WACC2 Results'!CD8,'Clean data, inputs, calc.'!$BD$54:$BE$62,2,FALSE)/100</f>
        <v>2.3818830631208841E-2</v>
      </c>
      <c r="CF8" s="199"/>
      <c r="CH8" s="117"/>
      <c r="CI8" s="59">
        <f>'Clean data, inputs, calc.'!DN9</f>
        <v>0.76790564968109842</v>
      </c>
      <c r="CJ8" s="59">
        <f>'Clean data, inputs, calc.'!DO9</f>
        <v>0.61075538087301917</v>
      </c>
      <c r="CK8" s="59">
        <f>'Clean data, inputs, calc.'!DP9</f>
        <v>0.67010930463070062</v>
      </c>
      <c r="CL8" s="59">
        <f>'Clean data, inputs, calc.'!DQ9</f>
        <v>0.80975958797189418</v>
      </c>
      <c r="CM8" s="59">
        <f>'Clean data, inputs, calc.'!DR9</f>
        <v>0.78389932398010076</v>
      </c>
      <c r="CN8" s="59">
        <f>'Clean data, inputs, calc.'!DS9</f>
        <v>0.74746422736295315</v>
      </c>
      <c r="CO8" s="59">
        <f>'Clean data, inputs, calc.'!DT9</f>
        <v>0.76902349001416215</v>
      </c>
      <c r="CP8" s="59">
        <f>'Clean data, inputs, calc.'!DU9</f>
        <v>0.77726395753654953</v>
      </c>
      <c r="CQ8" s="59">
        <f>'Clean data, inputs, calc.'!DV9</f>
        <v>0.67631946766866224</v>
      </c>
      <c r="CR8" s="59">
        <f>'Clean data, inputs, calc.'!DW9</f>
        <v>0.61749745358971975</v>
      </c>
      <c r="CS8" s="59">
        <f>'Clean data, inputs, calc.'!DX9</f>
        <v>0.58200786731104581</v>
      </c>
      <c r="CT8" s="59">
        <f>'Clean data, inputs, calc.'!DY9</f>
        <v>0.49351969122410938</v>
      </c>
      <c r="CU8" s="59">
        <f>'Clean data, inputs, calc.'!DZ9</f>
        <v>0.50691403084354236</v>
      </c>
      <c r="CV8" s="59">
        <f>'Clean data, inputs, calc.'!EA9</f>
        <v>0.61442356843006685</v>
      </c>
      <c r="CW8" s="59">
        <f>'Clean data, inputs, calc.'!EB9</f>
        <v>0.66834984344251913</v>
      </c>
      <c r="CX8" s="59">
        <f>'Clean data, inputs, calc.'!EC9</f>
        <v>0.68832176136764534</v>
      </c>
      <c r="CY8" s="59" t="e">
        <f>'Clean data, inputs, calc.'!ED9</f>
        <v>#VALUE!</v>
      </c>
      <c r="CZ8" s="117"/>
      <c r="DB8" s="117"/>
      <c r="DC8" s="59">
        <f t="shared" si="30"/>
        <v>0.43435895451751971</v>
      </c>
      <c r="DD8" s="59">
        <f t="shared" si="4"/>
        <v>0.37917326747776792</v>
      </c>
      <c r="DE8" s="59">
        <f t="shared" si="4"/>
        <v>0.40123679496467274</v>
      </c>
      <c r="DF8" s="59">
        <f t="shared" si="4"/>
        <v>0.44744041880134516</v>
      </c>
      <c r="DG8" s="59">
        <f t="shared" si="4"/>
        <v>0.43943024891736832</v>
      </c>
      <c r="DH8" s="59">
        <f t="shared" si="4"/>
        <v>0.42774221964527959</v>
      </c>
      <c r="DI8" s="59">
        <f t="shared" si="4"/>
        <v>0.43471638130028767</v>
      </c>
      <c r="DJ8" s="59">
        <f t="shared" si="4"/>
        <v>0.43733737706238551</v>
      </c>
      <c r="DK8" s="59">
        <f t="shared" si="4"/>
        <v>0.40345499811515767</v>
      </c>
      <c r="DL8" s="59">
        <f t="shared" si="4"/>
        <v>0.38176100507565236</v>
      </c>
      <c r="DM8" s="59">
        <f t="shared" si="4"/>
        <v>0.36789189190335081</v>
      </c>
      <c r="DN8" s="59">
        <f t="shared" si="4"/>
        <v>0.33044069932523878</v>
      </c>
      <c r="DO8" s="59">
        <f t="shared" si="4"/>
        <v>0.33639213682268343</v>
      </c>
      <c r="DP8" s="59">
        <f t="shared" si="4"/>
        <v>0.38058386934202032</v>
      </c>
      <c r="DQ8" s="59">
        <f t="shared" si="4"/>
        <v>0.40060533231053486</v>
      </c>
      <c r="DR8" s="59">
        <f t="shared" si="4"/>
        <v>0.4076958415853516</v>
      </c>
      <c r="DS8" s="59" t="e">
        <f t="shared" si="5"/>
        <v>#VALUE!</v>
      </c>
      <c r="DT8" s="59"/>
      <c r="DU8" s="60">
        <f t="shared" si="31"/>
        <v>0.39965326309281973</v>
      </c>
      <c r="DV8" s="60">
        <f t="shared" si="32"/>
        <v>0.4076958415853516</v>
      </c>
      <c r="DW8" s="117"/>
      <c r="DX8" s="171"/>
      <c r="DY8" s="216">
        <f t="shared" si="6"/>
        <v>0.2</v>
      </c>
      <c r="DZ8" s="6">
        <f>'Clean data, inputs, calc.'!HO9+$DY8</f>
        <v>3.3672193121235736</v>
      </c>
      <c r="EA8" s="6">
        <f>'Clean data, inputs, calc.'!HP9+$DY8</f>
        <v>3.2912360480744027</v>
      </c>
      <c r="EB8" s="6">
        <f>'Clean data, inputs, calc.'!HQ9+$DY8</f>
        <v>3.2507595722059595</v>
      </c>
      <c r="EC8" s="6">
        <f>'Clean data, inputs, calc.'!HR9+$DY8</f>
        <v>3.3446959741354454</v>
      </c>
      <c r="ED8" s="6">
        <f>'Clean data, inputs, calc.'!HS9+$DY8</f>
        <v>2.7505138384505372</v>
      </c>
      <c r="EE8" s="6">
        <f>'Clean data, inputs, calc.'!HT9+$DY8</f>
        <v>2.2151923961113344</v>
      </c>
      <c r="EF8" s="6">
        <f>'Clean data, inputs, calc.'!HU9+$DY8</f>
        <v>2.2076972314597776</v>
      </c>
      <c r="EG8" s="6">
        <f>'Clean data, inputs, calc.'!HV9+$DY8</f>
        <v>2.0576945190279639</v>
      </c>
      <c r="EH8" s="6">
        <f>'Clean data, inputs, calc.'!HW9+$DY8</f>
        <v>2.3694174902656986</v>
      </c>
      <c r="EI8" s="6">
        <f>'Clean data, inputs, calc.'!HX9+$DY8</f>
        <v>2.1372533457475957</v>
      </c>
      <c r="EJ8" s="6">
        <f>'Clean data, inputs, calc.'!HY9+$DY8</f>
        <v>2.1163736612218611</v>
      </c>
      <c r="EK8" s="6">
        <f>'Clean data, inputs, calc.'!HZ9+$DY8</f>
        <v>2.1783838830465685</v>
      </c>
      <c r="EL8" s="6">
        <f>'Clean data, inputs, calc.'!IA9+$DY8</f>
        <v>2.1637396523635677</v>
      </c>
      <c r="EM8" s="6">
        <f>'Clean data, inputs, calc.'!IB9+$DY8</f>
        <v>2.4378480086887748</v>
      </c>
      <c r="EN8" s="6">
        <f>'Clean data, inputs, calc.'!IC9+$DY8</f>
        <v>2.4516292437905318</v>
      </c>
      <c r="EO8" s="6">
        <f>'Clean data, inputs, calc.'!ID9+$DY8</f>
        <v>2.3891385914405285</v>
      </c>
      <c r="EP8" s="6" t="e">
        <f>'Clean data, inputs, calc.'!IE9+$DY8</f>
        <v>#VALUE!</v>
      </c>
      <c r="EQ8" s="59"/>
      <c r="ER8" s="14">
        <f t="shared" si="33"/>
        <v>2.3707367565961679</v>
      </c>
      <c r="ES8" s="6">
        <f t="shared" si="34"/>
        <v>2.3891385914405285</v>
      </c>
      <c r="ET8" s="117"/>
      <c r="EU8" s="171"/>
      <c r="EV8" s="171"/>
      <c r="EW8" s="171"/>
      <c r="EX8" s="171"/>
    </row>
    <row r="9" spans="1:154">
      <c r="A9" s="414" t="s">
        <v>74</v>
      </c>
      <c r="B9" s="414" t="s">
        <v>317</v>
      </c>
      <c r="C9" s="141" t="s">
        <v>208</v>
      </c>
      <c r="D9" s="151"/>
      <c r="E9" s="529" t="s">
        <v>317</v>
      </c>
      <c r="F9" s="59">
        <f>'Clean data, inputs, calc.'!L11</f>
        <v>0.3026419764158827</v>
      </c>
      <c r="G9" s="59">
        <f>'Clean data, inputs, calc.'!M11</f>
        <v>0.31605537031423664</v>
      </c>
      <c r="H9" s="60" t="s">
        <v>505</v>
      </c>
      <c r="I9" s="17"/>
      <c r="J9" s="6">
        <f t="shared" si="7"/>
        <v>0.24347479348859347</v>
      </c>
      <c r="K9" s="17">
        <f t="shared" ref="K9:K29" si="45">J9*J$1</f>
        <v>7.3042438046578034E-2</v>
      </c>
      <c r="L9" s="6">
        <f t="shared" si="9"/>
        <v>0.16667233777722346</v>
      </c>
      <c r="M9" s="17">
        <f t="shared" ref="M9:M29" si="46">L9*L$1</f>
        <v>5.0001701333167038E-2</v>
      </c>
      <c r="N9" s="6">
        <f t="shared" si="10"/>
        <v>2.1292733835227056</v>
      </c>
      <c r="O9" s="17">
        <f t="shared" ref="O9:O29" si="47">N9*N$1</f>
        <v>2.1292733835227056</v>
      </c>
      <c r="P9" s="151"/>
      <c r="Q9" s="529" t="s">
        <v>317</v>
      </c>
      <c r="R9" s="66">
        <f>'Clean data, inputs, calc.'!AK11</f>
        <v>4233.0355189384618</v>
      </c>
      <c r="S9" s="66">
        <f>'Clean data, inputs, calc.'!AL11</f>
        <v>5461.8822719999998</v>
      </c>
      <c r="T9" s="17"/>
      <c r="U9" s="6">
        <f t="shared" si="12"/>
        <v>1.0798344971619378</v>
      </c>
      <c r="V9" s="17">
        <f t="shared" ref="V9:V19" si="48">U9*U$1</f>
        <v>0.10798344971619378</v>
      </c>
      <c r="W9" s="6">
        <f t="shared" si="14"/>
        <v>0.39062278589858024</v>
      </c>
      <c r="X9" s="17">
        <f t="shared" si="15"/>
        <v>3.9062278589858029E-2</v>
      </c>
      <c r="Y9" s="6">
        <f t="shared" si="16"/>
        <v>2.7342486829600414</v>
      </c>
      <c r="Z9" s="17">
        <f t="shared" si="17"/>
        <v>0</v>
      </c>
      <c r="AA9" s="151"/>
      <c r="AB9" s="529" t="s">
        <v>317</v>
      </c>
      <c r="AC9" s="6">
        <f>'Clean data, inputs, calc.'!FP11</f>
        <v>9.1401059882622544</v>
      </c>
      <c r="AD9" s="6">
        <f>'Clean data, inputs, calc.'!FQ11</f>
        <v>10.154935310893555</v>
      </c>
      <c r="AE9" s="17"/>
      <c r="AF9" s="6">
        <f t="shared" si="18"/>
        <v>0.4326027879615526</v>
      </c>
      <c r="AG9" s="17">
        <f t="shared" ref="AG9:AG19" si="49">AF9*AF$1</f>
        <v>0.25956167277693154</v>
      </c>
      <c r="AH9" s="6">
        <f t="shared" si="20"/>
        <v>4.9336631266557074E-2</v>
      </c>
      <c r="AI9" s="17">
        <f t="shared" ref="AI9:AI29" si="50">AH9*AH$1</f>
        <v>2.9601978759934242E-2</v>
      </c>
      <c r="AJ9" s="6">
        <f t="shared" si="22"/>
        <v>0.70307719018589743</v>
      </c>
      <c r="AK9" s="17">
        <f t="shared" ref="AK9:AK29" si="51">AJ9*AJ$1</f>
        <v>0</v>
      </c>
      <c r="AL9" s="151"/>
      <c r="AM9" s="151"/>
      <c r="AN9" s="117"/>
      <c r="AO9" s="6">
        <f>SQRT(J$1*J9^2+U$1*U9^2+AF$1*AF9^2)</f>
        <v>0.49666422252529557</v>
      </c>
      <c r="AP9" s="14">
        <f t="shared" si="24"/>
        <v>0.20333577747470438</v>
      </c>
      <c r="AQ9" s="205">
        <f t="shared" si="25"/>
        <v>6.9948854976460889E-2</v>
      </c>
      <c r="AR9" s="117"/>
      <c r="AS9" s="151"/>
      <c r="AT9" s="117"/>
      <c r="AU9" s="6">
        <f>SQRT(L$1*L9^2+W$1*W9^2+AH$1*AH9^2)</f>
        <v>0.15828132691885546</v>
      </c>
      <c r="AV9" s="14">
        <f t="shared" si="26"/>
        <v>0.54171867308114452</v>
      </c>
      <c r="AW9" s="205">
        <f t="shared" si="27"/>
        <v>0.24903381801604424</v>
      </c>
      <c r="AX9" s="117"/>
      <c r="AY9" s="151"/>
      <c r="AZ9" s="117"/>
      <c r="BA9" s="14">
        <f>SQRT(N$1*N9^2+Y$1*Y9^2+AJ$1*AJ9^2)</f>
        <v>2.1292733835227056</v>
      </c>
      <c r="BB9" s="14">
        <f t="shared" si="28"/>
        <v>0</v>
      </c>
      <c r="BC9" s="205">
        <f t="shared" si="29"/>
        <v>0</v>
      </c>
      <c r="BD9" s="117"/>
      <c r="BF9" s="117"/>
      <c r="BG9" s="6">
        <f>'Clean data, inputs, calc.'!GM11</f>
        <v>4.0676106156051244</v>
      </c>
      <c r="BH9" s="6">
        <f>'Clean data, inputs, calc.'!GP49</f>
        <v>0.40003541515793728</v>
      </c>
      <c r="BI9" s="59">
        <f>'Clean data, inputs, calc.'!GQ49</f>
        <v>9.8346536323616465E-2</v>
      </c>
      <c r="BJ9" s="117"/>
      <c r="BK9" s="6">
        <f>'Clean data, inputs, calc.'!GF49</f>
        <v>3.0069401946920187</v>
      </c>
      <c r="BL9" s="6">
        <f>'Clean data, inputs, calc.'!GM49</f>
        <v>4.4676460307630617</v>
      </c>
      <c r="BM9" s="117"/>
      <c r="BN9" s="59">
        <f>'Clean data, inputs, calc.'!DJ11</f>
        <v>0.44908072849047298</v>
      </c>
      <c r="BO9" s="59">
        <f>'Clean data, inputs, calc.'!DK11</f>
        <v>5.2963308054436831E-2</v>
      </c>
      <c r="BP9" s="59">
        <f>'Clean data, inputs, calc.'!DL11</f>
        <v>0.11793716517844391</v>
      </c>
      <c r="BQ9" s="117"/>
      <c r="BS9" s="117"/>
      <c r="BT9" s="6">
        <f>'Clean data, inputs, calc.'!HL49</f>
        <v>0.19645610935310284</v>
      </c>
      <c r="BU9" s="6">
        <f>'Clean data, inputs, calc.'!HM49</f>
        <v>0.15874377896001374</v>
      </c>
      <c r="BV9" s="489">
        <f t="shared" si="2"/>
        <v>4.1240743514885603E-2</v>
      </c>
      <c r="BW9" s="165">
        <f t="shared" si="3"/>
        <v>2.9832465294803583E-2</v>
      </c>
      <c r="BX9" s="117"/>
      <c r="BY9" s="6">
        <f>'Clean data, inputs, calc.'!IG11</f>
        <v>4.7636413073443542</v>
      </c>
      <c r="BZ9" s="6">
        <f>'Clean data, inputs, calc.'!IH11</f>
        <v>5.3211753501198169</v>
      </c>
      <c r="CA9" s="117"/>
      <c r="CB9" s="117" t="str">
        <f>Ratings!Y11</f>
        <v>BB-/B+</v>
      </c>
      <c r="CC9" s="380">
        <f>VLOOKUP('WACC2 Results'!CB9,'Clean data, inputs, calc.'!$BD$54:$BE$62,2,FALSE)/100</f>
        <v>4.3933623624839428E-2</v>
      </c>
      <c r="CD9" s="117" t="str">
        <f>Ratings!AA11</f>
        <v>BBB-</v>
      </c>
      <c r="CE9" s="37">
        <f>VLOOKUP('WACC2 Results'!CD9,'Clean data, inputs, calc.'!$BD$54:$BE$62,2,FALSE)/100</f>
        <v>2.6595582223565527E-2</v>
      </c>
      <c r="CF9" s="199"/>
      <c r="CH9" s="117"/>
      <c r="CI9" s="59">
        <f>'Clean data, inputs, calc.'!DN11</f>
        <v>1.0532846508757383</v>
      </c>
      <c r="CJ9" s="59">
        <f>'Clean data, inputs, calc.'!DO11</f>
        <v>0.88058509012005515</v>
      </c>
      <c r="CK9" s="59">
        <f>'Clean data, inputs, calc.'!DP11</f>
        <v>0.88691143347750823</v>
      </c>
      <c r="CL9" s="59">
        <f>'Clean data, inputs, calc.'!DQ11</f>
        <v>1.2324314567648877</v>
      </c>
      <c r="CM9" s="59">
        <f>'Clean data, inputs, calc.'!DR11</f>
        <v>1.1859111720777917</v>
      </c>
      <c r="CN9" s="59">
        <f>'Clean data, inputs, calc.'!DS11</f>
        <v>1.2649427769718187</v>
      </c>
      <c r="CO9" s="59">
        <f>'Clean data, inputs, calc.'!DT11</f>
        <v>1.2036575099473745</v>
      </c>
      <c r="CP9" s="59">
        <f>'Clean data, inputs, calc.'!DU11</f>
        <v>0.98695361706332052</v>
      </c>
      <c r="CQ9" s="59">
        <f>'Clean data, inputs, calc.'!DV11</f>
        <v>0.96756308440656769</v>
      </c>
      <c r="CR9" s="59">
        <f>'Clean data, inputs, calc.'!DW11</f>
        <v>0.97164976692839689</v>
      </c>
      <c r="CS9" s="59">
        <f>'Clean data, inputs, calc.'!DX11</f>
        <v>0.89648136391030819</v>
      </c>
      <c r="CT9" s="59">
        <f>'Clean data, inputs, calc.'!DY11</f>
        <v>0.87891712633678409</v>
      </c>
      <c r="CU9" s="59">
        <f>'Clean data, inputs, calc.'!DZ11</f>
        <v>0.83238322037605184</v>
      </c>
      <c r="CV9" s="59">
        <f>'Clean data, inputs, calc.'!EA11</f>
        <v>0.6335616715684026</v>
      </c>
      <c r="CW9" s="59">
        <f>'Clean data, inputs, calc.'!EB11</f>
        <v>1.0473631469861404</v>
      </c>
      <c r="CX9" s="59">
        <f>'Clean data, inputs, calc.'!EC11</f>
        <v>1.0339839673440909</v>
      </c>
      <c r="CY9" s="59" t="e">
        <f>'Clean data, inputs, calc.'!ED11</f>
        <v>#VALUE!</v>
      </c>
      <c r="CZ9" s="117"/>
      <c r="DB9" s="117"/>
      <c r="DC9" s="59">
        <f t="shared" si="30"/>
        <v>0.51297546612765355</v>
      </c>
      <c r="DD9" s="59">
        <f t="shared" si="4"/>
        <v>0.46825059644806566</v>
      </c>
      <c r="DE9" s="59">
        <f t="shared" si="4"/>
        <v>0.47003341955640343</v>
      </c>
      <c r="DF9" s="59">
        <f t="shared" si="4"/>
        <v>0.55205791561047834</v>
      </c>
      <c r="DG9" s="59">
        <f t="shared" si="4"/>
        <v>0.54252486890880292</v>
      </c>
      <c r="DH9" s="59">
        <f t="shared" si="4"/>
        <v>0.55848774186826067</v>
      </c>
      <c r="DI9" s="59">
        <f t="shared" si="4"/>
        <v>0.54620897508529753</v>
      </c>
      <c r="DJ9" s="59">
        <f t="shared" si="4"/>
        <v>0.49671698855357233</v>
      </c>
      <c r="DK9" s="59">
        <f t="shared" si="4"/>
        <v>0.49175708371169824</v>
      </c>
      <c r="DL9" s="59">
        <f t="shared" si="4"/>
        <v>0.49281053015927628</v>
      </c>
      <c r="DM9" s="59">
        <f t="shared" si="4"/>
        <v>0.47270771069528222</v>
      </c>
      <c r="DN9" s="59">
        <f t="shared" si="4"/>
        <v>0.46777854862090584</v>
      </c>
      <c r="DO9" s="59">
        <f t="shared" si="4"/>
        <v>0.45426262973813175</v>
      </c>
      <c r="DP9" s="59">
        <f t="shared" si="4"/>
        <v>0.38784068125209642</v>
      </c>
      <c r="DQ9" s="59">
        <f t="shared" si="4"/>
        <v>0.51156686517872074</v>
      </c>
      <c r="DR9" s="59">
        <f t="shared" si="4"/>
        <v>0.50835404012266283</v>
      </c>
      <c r="DS9" s="59" t="e">
        <f t="shared" si="5"/>
        <v>#VALUE!</v>
      </c>
      <c r="DT9" s="59"/>
      <c r="DU9" s="60">
        <f t="shared" si="31"/>
        <v>0.49869804457732209</v>
      </c>
      <c r="DV9" s="60">
        <f t="shared" si="32"/>
        <v>0.50835404012266283</v>
      </c>
      <c r="DW9" s="117"/>
      <c r="DX9" s="171"/>
      <c r="DY9" s="216">
        <f t="shared" si="6"/>
        <v>0.2</v>
      </c>
      <c r="DZ9" s="6">
        <f>'Clean data, inputs, calc.'!HO11+$DY9</f>
        <v>5.0897554982255775</v>
      </c>
      <c r="EA9" s="6">
        <f>'Clean data, inputs, calc.'!HP11+$DY9</f>
        <v>4.0449478415337463</v>
      </c>
      <c r="EB9" s="6">
        <f>'Clean data, inputs, calc.'!HQ11+$DY9</f>
        <v>4.014622149917292</v>
      </c>
      <c r="EC9" s="6">
        <f>'Clean data, inputs, calc.'!HR11+$DY9</f>
        <v>3.9253937720209238</v>
      </c>
      <c r="ED9" s="6">
        <f>'Clean data, inputs, calc.'!HS11+$DY9</f>
        <v>6.6717848076969837</v>
      </c>
      <c r="EE9" s="6">
        <f>'Clean data, inputs, calc.'!HT11+$DY9</f>
        <v>7.0496165156775268</v>
      </c>
      <c r="EF9" s="6">
        <f>'Clean data, inputs, calc.'!HU11+$DY9</f>
        <v>7.2825646338653307</v>
      </c>
      <c r="EG9" s="6">
        <f>'Clean data, inputs, calc.'!HV11+$DY9</f>
        <v>7.7901745476700173</v>
      </c>
      <c r="EH9" s="6">
        <f>'Clean data, inputs, calc.'!HW11+$DY9</f>
        <v>3.623539369384241</v>
      </c>
      <c r="EI9" s="6">
        <f>'Clean data, inputs, calc.'!HX11+$DY9</f>
        <v>3.5709449817685393</v>
      </c>
      <c r="EJ9" s="6">
        <f>'Clean data, inputs, calc.'!HY11+$DY9</f>
        <v>3.5335735484430435</v>
      </c>
      <c r="EK9" s="6">
        <f>'Clean data, inputs, calc.'!HZ11+$DY9</f>
        <v>3.3626121919049723</v>
      </c>
      <c r="EL9" s="6">
        <f>'Clean data, inputs, calc.'!IA11+$DY9</f>
        <v>3.4131053134673959</v>
      </c>
      <c r="EM9" s="6">
        <f>'Clean data, inputs, calc.'!IB11+$DY9</f>
        <v>3.3656340843753747</v>
      </c>
      <c r="EN9" s="6">
        <f>'Clean data, inputs, calc.'!IC11+$DY9</f>
        <v>5.4172178790824406</v>
      </c>
      <c r="EO9" s="6">
        <f>'Clean data, inputs, calc.'!ID11+$DY9</f>
        <v>5.5211753501198171</v>
      </c>
      <c r="EP9" s="6" t="e">
        <f>'Clean data, inputs, calc.'!IE11+$DY9</f>
        <v>#VALUE!</v>
      </c>
      <c r="EQ9" s="59"/>
      <c r="ER9" s="14">
        <f t="shared" si="33"/>
        <v>4.9636413073443544</v>
      </c>
      <c r="ES9" s="6">
        <f t="shared" si="34"/>
        <v>5.5211753501198171</v>
      </c>
      <c r="ET9" s="117"/>
      <c r="EU9" s="171"/>
      <c r="EV9" s="171"/>
      <c r="EW9" s="171"/>
      <c r="EX9" s="171"/>
    </row>
    <row r="10" spans="1:154">
      <c r="A10" s="119" t="s">
        <v>23</v>
      </c>
      <c r="B10" s="119" t="s">
        <v>330</v>
      </c>
      <c r="C10" s="142"/>
      <c r="D10" s="151"/>
      <c r="E10" s="529" t="s">
        <v>330</v>
      </c>
      <c r="F10" s="59">
        <f>'Clean data, inputs, calc.'!L13</f>
        <v>0.62266666666666659</v>
      </c>
      <c r="G10" s="502">
        <f>'Clean data, inputs, calc.'!M13</f>
        <v>0.621</v>
      </c>
      <c r="H10" s="59"/>
      <c r="I10" s="17"/>
      <c r="J10" s="6">
        <f t="shared" si="7"/>
        <v>0.65458646215117233</v>
      </c>
      <c r="K10" s="17">
        <f t="shared" si="45"/>
        <v>0.19637593864535169</v>
      </c>
      <c r="L10" s="6">
        <f t="shared" si="9"/>
        <v>1.4003543205047184</v>
      </c>
      <c r="M10" s="17">
        <f t="shared" si="46"/>
        <v>0.42010629615141554</v>
      </c>
      <c r="N10" s="6">
        <f t="shared" si="10"/>
        <v>0.52095741145866414</v>
      </c>
      <c r="O10" s="17">
        <f t="shared" si="47"/>
        <v>0.52095741145866414</v>
      </c>
      <c r="P10" s="151"/>
      <c r="Q10" s="529" t="s">
        <v>330</v>
      </c>
      <c r="R10" s="66">
        <f>'Clean data, inputs, calc.'!AK13</f>
        <v>5502.5539692307684</v>
      </c>
      <c r="S10" s="66">
        <f>'Clean data, inputs, calc.'!AL13</f>
        <v>5836.1139000000003</v>
      </c>
      <c r="T10" s="17"/>
      <c r="U10" s="6">
        <f t="shared" si="12"/>
        <v>0.59998672420667942</v>
      </c>
      <c r="V10" s="17">
        <f t="shared" si="48"/>
        <v>5.9998672420667948E-2</v>
      </c>
      <c r="W10" s="6">
        <f t="shared" si="14"/>
        <v>6.978608098536454E-2</v>
      </c>
      <c r="X10" s="17">
        <f t="shared" si="15"/>
        <v>6.978608098536454E-3</v>
      </c>
      <c r="Y10" s="6">
        <f t="shared" si="16"/>
        <v>3.8541772967852248</v>
      </c>
      <c r="Z10" s="17">
        <f t="shared" si="17"/>
        <v>0</v>
      </c>
      <c r="AA10" s="151"/>
      <c r="AB10" s="529" t="s">
        <v>330</v>
      </c>
      <c r="AC10" s="6">
        <f>'Clean data, inputs, calc.'!FP13</f>
        <v>11.376770055429715</v>
      </c>
      <c r="AD10" s="6">
        <f>'Clean data, inputs, calc.'!FQ13</f>
        <v>10.957473051871194</v>
      </c>
      <c r="AE10" s="17"/>
      <c r="AF10" s="6">
        <f t="shared" si="18"/>
        <v>0.78317324988753412</v>
      </c>
      <c r="AG10" s="17">
        <f t="shared" si="49"/>
        <v>0.46990394993252044</v>
      </c>
      <c r="AH10" s="6">
        <f t="shared" si="20"/>
        <v>0.18618632950578196</v>
      </c>
      <c r="AI10" s="17">
        <f t="shared" si="50"/>
        <v>0.11171179770346917</v>
      </c>
      <c r="AJ10" s="6">
        <f t="shared" si="22"/>
        <v>1.1198351096009587</v>
      </c>
      <c r="AK10" s="17">
        <f t="shared" si="51"/>
        <v>0</v>
      </c>
      <c r="AL10" s="151"/>
      <c r="AM10" s="151"/>
      <c r="AN10" s="117"/>
      <c r="AO10" s="6">
        <f>SQRT(J$1*J10^2+U$1*U10^2+AF$1*AF10^2)</f>
        <v>0.72976684047409535</v>
      </c>
      <c r="AP10" s="14">
        <f t="shared" si="24"/>
        <v>0</v>
      </c>
      <c r="AQ10" s="205">
        <f t="shared" si="25"/>
        <v>0</v>
      </c>
      <c r="AR10" s="117"/>
      <c r="AS10" s="151"/>
      <c r="AT10" s="117"/>
      <c r="AU10" s="6">
        <f>SQRT(L$1*L10^2+W$1*W10^2+AH$1*AH10^2)</f>
        <v>0.78075853256541516</v>
      </c>
      <c r="AV10" s="14">
        <f t="shared" si="26"/>
        <v>0</v>
      </c>
      <c r="AW10" s="463">
        <f t="shared" si="27"/>
        <v>0</v>
      </c>
      <c r="AX10" s="117"/>
      <c r="AY10" s="151"/>
      <c r="AZ10" s="117"/>
      <c r="BA10" s="14">
        <f>SQRT(N$1*N10^2+Y$1*Y10^2+AJ$1*AJ10^2)</f>
        <v>0.52095741145866414</v>
      </c>
      <c r="BB10" s="14">
        <f t="shared" si="28"/>
        <v>0</v>
      </c>
      <c r="BC10" s="205">
        <f t="shared" si="29"/>
        <v>0</v>
      </c>
      <c r="BD10" s="117"/>
      <c r="BF10" s="117"/>
      <c r="BG10" s="6">
        <f>'Clean data, inputs, calc.'!GM13</f>
        <v>1.8507521358054133</v>
      </c>
      <c r="BH10" s="6">
        <f>'Clean data, inputs, calc.'!GP51</f>
        <v>0.11396647120204051</v>
      </c>
      <c r="BI10" s="59">
        <f>'Clean data, inputs, calc.'!GQ51</f>
        <v>6.1578462613765615E-2</v>
      </c>
      <c r="BJ10" s="117"/>
      <c r="BK10" s="6">
        <f>'Clean data, inputs, calc.'!GF51</f>
        <v>1.8709690170376907</v>
      </c>
      <c r="BL10" s="6">
        <f>'Clean data, inputs, calc.'!GM51</f>
        <v>1.9647186070074538</v>
      </c>
      <c r="BM10" s="117"/>
      <c r="BN10" s="59">
        <f>'Clean data, inputs, calc.'!DJ13</f>
        <v>0.17047541450158715</v>
      </c>
      <c r="BO10" s="59">
        <f>'Clean data, inputs, calc.'!DK13</f>
        <v>1.0846793292445589E-2</v>
      </c>
      <c r="BP10" s="59">
        <f>'Clean data, inputs, calc.'!DL13</f>
        <v>6.3626730717493599E-2</v>
      </c>
      <c r="BQ10" s="117"/>
      <c r="BS10" s="117"/>
      <c r="BT10" s="6">
        <f>'Clean data, inputs, calc.'!HL51</f>
        <v>0.1217978645145701</v>
      </c>
      <c r="BU10" s="6">
        <f>'Clean data, inputs, calc.'!HM51</f>
        <v>8.0857494508233749E-2</v>
      </c>
      <c r="BV10" s="489">
        <f t="shared" si="2"/>
        <v>5.9107780356551211E-2</v>
      </c>
      <c r="BW10" s="165">
        <f t="shared" si="3"/>
        <v>4.1567908584095647E-2</v>
      </c>
      <c r="BX10" s="117"/>
      <c r="BY10" s="6">
        <f>'Clean data, inputs, calc.'!IG13</f>
        <v>2.0606062988638456</v>
      </c>
      <c r="BZ10" s="6">
        <f>'Clean data, inputs, calc.'!IH13</f>
        <v>1.9451903466505105</v>
      </c>
      <c r="CA10" s="117"/>
      <c r="CB10" s="117" t="str">
        <f>Ratings!Y13</f>
        <v>BBB+</v>
      </c>
      <c r="CC10" s="380">
        <f>VLOOKUP('WACC2 Results'!CB10,'Clean data, inputs, calc.'!$BD$54:$BE$62,2,FALSE)/100</f>
        <v>2.1042079038852156E-2</v>
      </c>
      <c r="CD10" s="117" t="str">
        <f>Ratings!AA13</f>
        <v>BBB+</v>
      </c>
      <c r="CE10" s="37">
        <f>VLOOKUP('WACC2 Results'!CD10,'Clean data, inputs, calc.'!$BD$54:$BE$62,2,FALSE)/100</f>
        <v>2.1042079038852156E-2</v>
      </c>
      <c r="CF10" s="199"/>
      <c r="CH10" s="117"/>
      <c r="CI10" s="59">
        <f>'Clean data, inputs, calc.'!DN13</f>
        <v>0.29379480735706348</v>
      </c>
      <c r="CJ10" s="59">
        <f>'Clean data, inputs, calc.'!DO13</f>
        <v>0.26227571817094714</v>
      </c>
      <c r="CK10" s="59">
        <f>'Clean data, inputs, calc.'!DP13</f>
        <v>0.24769243895606172</v>
      </c>
      <c r="CL10" s="59">
        <f>'Clean data, inputs, calc.'!DQ13</f>
        <v>0.21788990762402438</v>
      </c>
      <c r="CM10" s="59">
        <f>'Clean data, inputs, calc.'!DR13</f>
        <v>0.18383629380108374</v>
      </c>
      <c r="CN10" s="59">
        <f>'Clean data, inputs, calc.'!DS13</f>
        <v>0.17610586375987308</v>
      </c>
      <c r="CO10" s="59">
        <f>'Clean data, inputs, calc.'!DT13</f>
        <v>0.20246530143729535</v>
      </c>
      <c r="CP10" s="59">
        <f>'Clean data, inputs, calc.'!DU13</f>
        <v>0.20102246815278429</v>
      </c>
      <c r="CQ10" s="59">
        <f>'Clean data, inputs, calc.'!DV13</f>
        <v>0.23718880314003915</v>
      </c>
      <c r="CR10" s="59">
        <f>'Clean data, inputs, calc.'!DW13</f>
        <v>0.20735839001712311</v>
      </c>
      <c r="CS10" s="59">
        <f>'Clean data, inputs, calc.'!DX13</f>
        <v>0.24269750975224047</v>
      </c>
      <c r="CT10" s="59">
        <f>'Clean data, inputs, calc.'!DY13</f>
        <v>0.20679789606494284</v>
      </c>
      <c r="CU10" s="59">
        <f>'Clean data, inputs, calc.'!DZ13</f>
        <v>0.21065824392594468</v>
      </c>
      <c r="CV10" s="59">
        <f>'Clean data, inputs, calc.'!EA13</f>
        <v>0.1868060304555032</v>
      </c>
      <c r="CW10" s="59">
        <f>'Clean data, inputs, calc.'!EB13</f>
        <v>0.20205406753461225</v>
      </c>
      <c r="CX10" s="59">
        <f>'Clean data, inputs, calc.'!EC13</f>
        <v>0.20504386108786588</v>
      </c>
      <c r="CY10" s="59" t="e">
        <f>'Clean data, inputs, calc.'!ED13</f>
        <v>#VALUE!</v>
      </c>
      <c r="CZ10" s="117"/>
      <c r="DB10" s="117"/>
      <c r="DC10" s="59">
        <f t="shared" si="30"/>
        <v>0.22707990918376095</v>
      </c>
      <c r="DD10" s="59">
        <f t="shared" si="4"/>
        <v>0.20778005501919011</v>
      </c>
      <c r="DE10" s="59">
        <f t="shared" si="4"/>
        <v>0.19852042957261551</v>
      </c>
      <c r="DF10" s="59">
        <f t="shared" si="4"/>
        <v>0.17890772085393561</v>
      </c>
      <c r="DG10" s="59">
        <f t="shared" si="4"/>
        <v>0.15528861107207545</v>
      </c>
      <c r="DH10" s="59">
        <f t="shared" si="4"/>
        <v>0.14973640484784523</v>
      </c>
      <c r="DI10" s="59">
        <f t="shared" si="4"/>
        <v>0.1683751715706811</v>
      </c>
      <c r="DJ10" s="59">
        <f t="shared" si="4"/>
        <v>0.16737610950939499</v>
      </c>
      <c r="DK10" s="59">
        <f t="shared" si="4"/>
        <v>0.19171593093798103</v>
      </c>
      <c r="DL10" s="59">
        <f t="shared" si="4"/>
        <v>0.17174551627059326</v>
      </c>
      <c r="DM10" s="59">
        <f t="shared" si="4"/>
        <v>0.19529894270137196</v>
      </c>
      <c r="DN10" s="59">
        <f t="shared" si="4"/>
        <v>0.17136083576152852</v>
      </c>
      <c r="DO10" s="59">
        <f t="shared" si="4"/>
        <v>0.17400306402145188</v>
      </c>
      <c r="DP10" s="59">
        <f t="shared" si="4"/>
        <v>0.15740232663277412</v>
      </c>
      <c r="DQ10" s="59">
        <f t="shared" si="4"/>
        <v>0.16809066496403186</v>
      </c>
      <c r="DR10" s="59">
        <f t="shared" si="4"/>
        <v>0.17015468706903367</v>
      </c>
      <c r="DS10" s="59" t="e">
        <f t="shared" si="5"/>
        <v>#VALUE!</v>
      </c>
      <c r="DT10" s="59"/>
      <c r="DU10" s="60">
        <f t="shared" si="31"/>
        <v>0.170727383554823</v>
      </c>
      <c r="DV10" s="60">
        <f t="shared" si="32"/>
        <v>0.17015468706903367</v>
      </c>
      <c r="DW10" s="117"/>
      <c r="DX10" s="171"/>
      <c r="DY10" s="216">
        <f t="shared" si="6"/>
        <v>0.2</v>
      </c>
      <c r="DZ10" s="6">
        <f>'Clean data, inputs, calc.'!HO13+$DY10</f>
        <v>2.2912784591735122</v>
      </c>
      <c r="EA10" s="6">
        <f>'Clean data, inputs, calc.'!HP13+$DY10</f>
        <v>2.1636402086900297</v>
      </c>
      <c r="EB10" s="6">
        <f>'Clean data, inputs, calc.'!HQ13+$DY10</f>
        <v>2.4125038733100306</v>
      </c>
      <c r="EC10" s="6">
        <f>'Clean data, inputs, calc.'!HR13+$DY10</f>
        <v>2.2590453163919442</v>
      </c>
      <c r="ED10" s="6">
        <f>'Clean data, inputs, calc.'!HS13+$DY10</f>
        <v>2.1597015224456024</v>
      </c>
      <c r="EE10" s="6">
        <f>'Clean data, inputs, calc.'!HT13+$DY10</f>
        <v>2.082729471405413</v>
      </c>
      <c r="EF10" s="6">
        <f>'Clean data, inputs, calc.'!HU13+$DY10</f>
        <v>2.3395457733211615</v>
      </c>
      <c r="EG10" s="6">
        <f>'Clean data, inputs, calc.'!HV13+$DY10</f>
        <v>2.1593954856343043</v>
      </c>
      <c r="EH10" s="6">
        <f>'Clean data, inputs, calc.'!HW13+$DY10</f>
        <v>2.3239066414112082</v>
      </c>
      <c r="EI10" s="6">
        <f>'Clean data, inputs, calc.'!HX13+$DY10</f>
        <v>2.4680188274220756</v>
      </c>
      <c r="EJ10" s="6">
        <f>'Clean data, inputs, calc.'!HY13+$DY10</f>
        <v>2.5129657924001951</v>
      </c>
      <c r="EK10" s="6">
        <f>'Clean data, inputs, calc.'!HZ13+$DY10</f>
        <v>2.3390538252062796</v>
      </c>
      <c r="EL10" s="6">
        <f>'Clean data, inputs, calc.'!IA13+$DY10</f>
        <v>2.142829772630015</v>
      </c>
      <c r="EM10" s="6">
        <f>'Clean data, inputs, calc.'!IB13+$DY10</f>
        <v>2.1551942058711497</v>
      </c>
      <c r="EN10" s="6">
        <f>'Clean data, inputs, calc.'!IC13+$DY10</f>
        <v>2.3003049044401371</v>
      </c>
      <c r="EO10" s="6">
        <f>'Clean data, inputs, calc.'!ID13+$DY10</f>
        <v>2.1451903466505104</v>
      </c>
      <c r="EP10" s="6" t="e">
        <f>'Clean data, inputs, calc.'!IE13+$DY10</f>
        <v>#VALUE!</v>
      </c>
      <c r="EQ10" s="59"/>
      <c r="ER10" s="14">
        <f t="shared" si="33"/>
        <v>2.2606062988638458</v>
      </c>
      <c r="ES10" s="6">
        <f t="shared" si="34"/>
        <v>2.1451903466505104</v>
      </c>
      <c r="ET10" s="117"/>
      <c r="EU10" s="171"/>
      <c r="EV10" s="171"/>
      <c r="EW10" s="171"/>
      <c r="EX10" s="171"/>
    </row>
    <row r="11" spans="1:154">
      <c r="A11" s="119" t="s">
        <v>14</v>
      </c>
      <c r="B11" s="119" t="s">
        <v>319</v>
      </c>
      <c r="C11" s="141" t="s">
        <v>208</v>
      </c>
      <c r="D11" s="151"/>
      <c r="E11" s="529" t="s">
        <v>319</v>
      </c>
      <c r="F11" s="59">
        <f>'Clean data, inputs, calc.'!L14</f>
        <v>0.44041441815414423</v>
      </c>
      <c r="G11" s="59">
        <f>'Clean data, inputs, calc.'!M14</f>
        <v>0.44624325446243257</v>
      </c>
      <c r="H11" s="60" t="s">
        <v>510</v>
      </c>
      <c r="I11" s="17"/>
      <c r="J11" s="6">
        <f t="shared" si="7"/>
        <v>0.17029507603966687</v>
      </c>
      <c r="K11" s="17">
        <f t="shared" si="45"/>
        <v>5.1088522811900058E-2</v>
      </c>
      <c r="L11" s="6">
        <f t="shared" si="9"/>
        <v>0.69777941878298466</v>
      </c>
      <c r="M11" s="17">
        <f t="shared" si="46"/>
        <v>0.20933382563489539</v>
      </c>
      <c r="N11" s="6">
        <f t="shared" si="10"/>
        <v>1.1503598485812119</v>
      </c>
      <c r="O11" s="17">
        <f t="shared" si="47"/>
        <v>1.1503598485812119</v>
      </c>
      <c r="P11" s="151"/>
      <c r="Q11" s="529" t="s">
        <v>319</v>
      </c>
      <c r="R11" s="66">
        <f>'Clean data, inputs, calc.'!AK14</f>
        <v>10860.933791658377</v>
      </c>
      <c r="S11" s="66">
        <f>'Clean data, inputs, calc.'!AL14</f>
        <v>6637.1625415589215</v>
      </c>
      <c r="T11" s="17"/>
      <c r="U11" s="6">
        <f t="shared" si="12"/>
        <v>0.23363441439353339</v>
      </c>
      <c r="V11" s="17">
        <f t="shared" si="48"/>
        <v>2.3363441439353341E-2</v>
      </c>
      <c r="W11" s="6">
        <f t="shared" si="14"/>
        <v>0.84504053720356609</v>
      </c>
      <c r="X11" s="17">
        <f t="shared" si="15"/>
        <v>8.4504053720356617E-2</v>
      </c>
      <c r="Y11" s="6">
        <f t="shared" si="16"/>
        <v>8.5811687678413993</v>
      </c>
      <c r="Z11" s="17">
        <f t="shared" si="17"/>
        <v>0</v>
      </c>
      <c r="AA11" s="151"/>
      <c r="AB11" s="529" t="s">
        <v>319</v>
      </c>
      <c r="AC11" s="6">
        <f>'Clean data, inputs, calc.'!FP14</f>
        <v>7.9298906744599629</v>
      </c>
      <c r="AD11" s="6">
        <f>'Clean data, inputs, calc.'!FQ14</f>
        <v>5.8001016941282852</v>
      </c>
      <c r="AE11" s="17"/>
      <c r="AF11" s="6">
        <f t="shared" si="18"/>
        <v>0.24291594682279283</v>
      </c>
      <c r="AG11" s="17">
        <f t="shared" si="49"/>
        <v>0.1457495680936757</v>
      </c>
      <c r="AH11" s="6">
        <f t="shared" si="20"/>
        <v>0.20948048603401004</v>
      </c>
      <c r="AI11" s="17">
        <f t="shared" si="50"/>
        <v>0.12568829162040601</v>
      </c>
      <c r="AJ11" s="6">
        <f t="shared" si="22"/>
        <v>0.47757760639581792</v>
      </c>
      <c r="AK11" s="17">
        <f t="shared" si="51"/>
        <v>0</v>
      </c>
      <c r="AL11" s="151"/>
      <c r="AM11" s="151"/>
      <c r="AN11" s="117"/>
      <c r="AO11" s="6">
        <f>SQRT(J$1*J11^2+U$1*U11^2+AF$1*AF11^2)</f>
        <v>0.22262866430088479</v>
      </c>
      <c r="AP11" s="14">
        <f t="shared" si="24"/>
        <v>0.47737133569911516</v>
      </c>
      <c r="AQ11" s="205">
        <f t="shared" si="25"/>
        <v>0.164218903064862</v>
      </c>
      <c r="AR11" s="117"/>
      <c r="AS11" s="151"/>
      <c r="AT11" s="117"/>
      <c r="AU11" s="6">
        <f>SQRT(L$1*L11^2+W$1*W11^2+AH$1*AH11^2)</f>
        <v>0.49376860020893609</v>
      </c>
      <c r="AV11" s="14">
        <f t="shared" si="26"/>
        <v>0.20623139979106386</v>
      </c>
      <c r="AW11" s="205">
        <f t="shared" si="27"/>
        <v>9.4806761215463609E-2</v>
      </c>
      <c r="AX11" s="117"/>
      <c r="AY11" s="151"/>
      <c r="AZ11" s="117"/>
      <c r="BA11" s="14">
        <f>SQRT(N$1*N11^2+Y$1*Y11^2+AJ$1*AJ11^2)</f>
        <v>1.1503598485812119</v>
      </c>
      <c r="BB11" s="14">
        <f t="shared" si="28"/>
        <v>0</v>
      </c>
      <c r="BC11" s="205">
        <f t="shared" si="29"/>
        <v>0</v>
      </c>
      <c r="BD11" s="117"/>
      <c r="BF11" s="117"/>
      <c r="BG11" s="6">
        <f>'Clean data, inputs, calc.'!GM14</f>
        <v>0.96762436062777002</v>
      </c>
      <c r="BH11" s="6">
        <f>'Clean data, inputs, calc.'!GP52</f>
        <v>0.36022819933106531</v>
      </c>
      <c r="BI11" s="59">
        <f>'Clean data, inputs, calc.'!GQ52</f>
        <v>0.37228103589429934</v>
      </c>
      <c r="BJ11" s="117"/>
      <c r="BK11" s="6">
        <f>'Clean data, inputs, calc.'!GF52</f>
        <v>1.7664210678856795</v>
      </c>
      <c r="BL11" s="6">
        <f>'Clean data, inputs, calc.'!GM52</f>
        <v>1.3278525599588353</v>
      </c>
      <c r="BM11" s="117"/>
      <c r="BN11" s="59">
        <f>'Clean data, inputs, calc.'!DJ14</f>
        <v>0.11399691409796092</v>
      </c>
      <c r="BO11" s="59">
        <f>'Clean data, inputs, calc.'!DK14</f>
        <v>4.1412222973408519E-2</v>
      </c>
      <c r="BP11" s="59">
        <f>'Clean data, inputs, calc.'!DL14</f>
        <v>0.3632749474062234</v>
      </c>
      <c r="BQ11" s="117"/>
      <c r="BS11" s="117"/>
      <c r="BT11" s="6">
        <f>'Clean data, inputs, calc.'!HL52</f>
        <v>2.3319648903006793E-2</v>
      </c>
      <c r="BU11" s="6">
        <f>'Clean data, inputs, calc.'!HM52</f>
        <v>1.781566936709025E-2</v>
      </c>
      <c r="BV11" s="489">
        <f t="shared" si="2"/>
        <v>1.493792867099338E-2</v>
      </c>
      <c r="BW11" s="165">
        <f t="shared" si="3"/>
        <v>7.997329518779581E-3</v>
      </c>
      <c r="BX11" s="117"/>
      <c r="BY11" s="6">
        <f>'Clean data, inputs, calc.'!IG14</f>
        <v>1.5611032437374748</v>
      </c>
      <c r="BZ11" s="6">
        <f>'Clean data, inputs, calc.'!IH14</f>
        <v>2.227702300531063</v>
      </c>
      <c r="CA11" s="117"/>
      <c r="CB11" s="117" t="str">
        <f>Ratings!Y14</f>
        <v>A-</v>
      </c>
      <c r="CC11" s="380">
        <f>VLOOKUP('WACC2 Results'!CB11,'Clean data, inputs, calc.'!$BD$54:$BE$62,2,FALSE)/100</f>
        <v>1.8550556745858534E-2</v>
      </c>
      <c r="CD11" s="117" t="str">
        <f>Ratings!AA14</f>
        <v>A-</v>
      </c>
      <c r="CE11" s="37">
        <f>VLOOKUP('WACC2 Results'!CD11,'Clean data, inputs, calc.'!$BD$54:$BE$62,2,FALSE)/100</f>
        <v>1.8550556745858534E-2</v>
      </c>
      <c r="CF11" s="199"/>
      <c r="CH11" s="117"/>
      <c r="CI11" s="59">
        <f>'Clean data, inputs, calc.'!DN14</f>
        <v>0.13974196955323379</v>
      </c>
      <c r="CJ11" s="59">
        <f>'Clean data, inputs, calc.'!DO14</f>
        <v>0.14359323497481907</v>
      </c>
      <c r="CK11" s="59">
        <f>'Clean data, inputs, calc.'!DP14</f>
        <v>0.14744159096851919</v>
      </c>
      <c r="CL11" s="59">
        <f>'Clean data, inputs, calc.'!DQ14</f>
        <v>0.14103544075918698</v>
      </c>
      <c r="CM11" s="59">
        <f>'Clean data, inputs, calc.'!DR14</f>
        <v>0.13526555159847034</v>
      </c>
      <c r="CN11" s="59">
        <f>'Clean data, inputs, calc.'!DS14</f>
        <v>0.15940418772955103</v>
      </c>
      <c r="CO11" s="59">
        <f>'Clean data, inputs, calc.'!DT14</f>
        <v>0.18846791635308846</v>
      </c>
      <c r="CP11" s="59">
        <f>'Clean data, inputs, calc.'!DU14</f>
        <v>0.2021266558332164</v>
      </c>
      <c r="CQ11" s="59">
        <f>'Clean data, inputs, calc.'!DV14</f>
        <v>0.21574953188153392</v>
      </c>
      <c r="CR11" s="59">
        <f>'Clean data, inputs, calc.'!DW14</f>
        <v>0.21134989680881586</v>
      </c>
      <c r="CS11" s="59">
        <f>'Clean data, inputs, calc.'!DX14</f>
        <v>0.20748087701069218</v>
      </c>
      <c r="CT11" s="59">
        <f>'Clean data, inputs, calc.'!DY14</f>
        <v>0.24236282124205027</v>
      </c>
      <c r="CU11" s="59">
        <f>'Clean data, inputs, calc.'!DZ14</f>
        <v>0.2785129569980121</v>
      </c>
      <c r="CV11" s="59">
        <f>'Clean data, inputs, calc.'!EA14</f>
        <v>0.37324172992655219</v>
      </c>
      <c r="CW11" s="59">
        <f>'Clean data, inputs, calc.'!EB14</f>
        <v>0.51312728403994723</v>
      </c>
      <c r="CX11" s="59">
        <f>'Clean data, inputs, calc.'!EC14</f>
        <v>0.61673605265012021</v>
      </c>
      <c r="CY11" s="59" t="e">
        <f>'Clean data, inputs, calc.'!ED14</f>
        <v>#VALUE!</v>
      </c>
      <c r="CZ11" s="117"/>
      <c r="DB11" s="117"/>
      <c r="DC11" s="59">
        <f t="shared" si="30"/>
        <v>0.12260842654413356</v>
      </c>
      <c r="DD11" s="59">
        <f t="shared" si="4"/>
        <v>0.12556320777639166</v>
      </c>
      <c r="DE11" s="59">
        <f t="shared" si="4"/>
        <v>0.12849594448120746</v>
      </c>
      <c r="DF11" s="59">
        <f t="shared" si="4"/>
        <v>0.12360303258008284</v>
      </c>
      <c r="DG11" s="59">
        <f t="shared" si="4"/>
        <v>0.11914882065082877</v>
      </c>
      <c r="DH11" s="59">
        <f t="shared" si="4"/>
        <v>0.137488021361826</v>
      </c>
      <c r="DI11" s="59">
        <f t="shared" si="4"/>
        <v>0.15858056726631525</v>
      </c>
      <c r="DJ11" s="59">
        <f t="shared" si="4"/>
        <v>0.16814089834246179</v>
      </c>
      <c r="DK11" s="59">
        <f t="shared" si="4"/>
        <v>0.17746215501118298</v>
      </c>
      <c r="DL11" s="59">
        <f t="shared" si="4"/>
        <v>0.17447468924180926</v>
      </c>
      <c r="DM11" s="59">
        <f t="shared" si="4"/>
        <v>0.17182953449693014</v>
      </c>
      <c r="DN11" s="59">
        <f t="shared" si="4"/>
        <v>0.1950821588493355</v>
      </c>
      <c r="DO11" s="59">
        <f t="shared" si="4"/>
        <v>0.21784132532529754</v>
      </c>
      <c r="DP11" s="59">
        <f t="shared" si="4"/>
        <v>0.27179608789380078</v>
      </c>
      <c r="DQ11" s="59">
        <f t="shared" si="4"/>
        <v>0.33911706533367914</v>
      </c>
      <c r="DR11" s="59">
        <f t="shared" si="4"/>
        <v>0.38146984576683329</v>
      </c>
      <c r="DS11" s="59" t="e">
        <f t="shared" si="5"/>
        <v>#VALUE!</v>
      </c>
      <c r="DT11" s="59"/>
      <c r="DU11" s="60">
        <f t="shared" si="31"/>
        <v>0.20277186170156794</v>
      </c>
      <c r="DV11" s="60">
        <f t="shared" si="32"/>
        <v>0.38146984576683329</v>
      </c>
      <c r="DW11" s="117"/>
      <c r="DX11" s="171"/>
      <c r="DY11" s="216">
        <f t="shared" si="6"/>
        <v>0.2</v>
      </c>
      <c r="DZ11" s="6">
        <f>'Clean data, inputs, calc.'!HO14+$DY11</f>
        <v>1.4906047818241313</v>
      </c>
      <c r="EA11" s="6">
        <f>'Clean data, inputs, calc.'!HP14+$DY11</f>
        <v>1.4780133238239157</v>
      </c>
      <c r="EB11" s="6">
        <f>'Clean data, inputs, calc.'!HQ14+$DY11</f>
        <v>1.4634885110612799</v>
      </c>
      <c r="EC11" s="6">
        <f>'Clean data, inputs, calc.'!HR14+$DY11</f>
        <v>1.4061999039349702</v>
      </c>
      <c r="ED11" s="6">
        <f>'Clean data, inputs, calc.'!HS14+$DY11</f>
        <v>1.3513847017259433</v>
      </c>
      <c r="EE11" s="6">
        <f>'Clean data, inputs, calc.'!HT14+$DY11</f>
        <v>1.4031602953800406</v>
      </c>
      <c r="EF11" s="6">
        <f>'Clean data, inputs, calc.'!HU14+$DY11</f>
        <v>1.4439372512835924</v>
      </c>
      <c r="EG11" s="6">
        <f>'Clean data, inputs, calc.'!HV14+$DY11</f>
        <v>1.5118447328213223</v>
      </c>
      <c r="EH11" s="6">
        <f>'Clean data, inputs, calc.'!HW14+$DY11</f>
        <v>1.5767637316016541</v>
      </c>
      <c r="EI11" s="6">
        <f>'Clean data, inputs, calc.'!HX14+$DY11</f>
        <v>1.6112268695252976</v>
      </c>
      <c r="EJ11" s="6">
        <f>'Clean data, inputs, calc.'!HY14+$DY11</f>
        <v>1.6474394741292393</v>
      </c>
      <c r="EK11" s="6">
        <f>'Clean data, inputs, calc.'!HZ14+$DY11</f>
        <v>1.8350115966056397</v>
      </c>
      <c r="EL11" s="6">
        <f>'Clean data, inputs, calc.'!IA14+$DY11</f>
        <v>2.0202431586786904</v>
      </c>
      <c r="EM11" s="6">
        <f>'Clean data, inputs, calc.'!IB14+$DY11</f>
        <v>2.229529050540596</v>
      </c>
      <c r="EN11" s="6">
        <f>'Clean data, inputs, calc.'!IC14+$DY11</f>
        <v>2.4298991018291209</v>
      </c>
      <c r="EO11" s="6">
        <f>'Clean data, inputs, calc.'!ID14+$DY11</f>
        <v>2.4277023005310632</v>
      </c>
      <c r="EP11" s="6" t="e">
        <f>'Clean data, inputs, calc.'!IE14+$DY11</f>
        <v>#VALUE!</v>
      </c>
      <c r="EQ11" s="59"/>
      <c r="ER11" s="14">
        <f t="shared" si="33"/>
        <v>1.7611032437374745</v>
      </c>
      <c r="ES11" s="6">
        <f t="shared" si="34"/>
        <v>2.4277023005310632</v>
      </c>
      <c r="ET11" s="117"/>
      <c r="EU11" s="171"/>
      <c r="EV11" s="171"/>
      <c r="EW11" s="171"/>
      <c r="EX11" s="171"/>
    </row>
    <row r="12" spans="1:154">
      <c r="A12" s="119" t="s">
        <v>14</v>
      </c>
      <c r="B12" s="119" t="s">
        <v>320</v>
      </c>
      <c r="C12" s="141" t="s">
        <v>208</v>
      </c>
      <c r="D12" s="151"/>
      <c r="E12" s="529" t="s">
        <v>320</v>
      </c>
      <c r="F12" s="502">
        <f>'Clean data, inputs, calc.'!L15</f>
        <v>0.41</v>
      </c>
      <c r="G12" s="502">
        <f>'Clean data, inputs, calc.'!M15</f>
        <v>0.41</v>
      </c>
      <c r="H12" s="59"/>
      <c r="I12" s="17"/>
      <c r="J12" s="6">
        <f t="shared" si="7"/>
        <v>8.9476096598470001E-2</v>
      </c>
      <c r="K12" s="17">
        <f t="shared" si="45"/>
        <v>2.6842828979541E-2</v>
      </c>
      <c r="L12" s="6">
        <f t="shared" si="9"/>
        <v>0.58053309112462714</v>
      </c>
      <c r="M12" s="17">
        <f t="shared" si="46"/>
        <v>0.17415992733738814</v>
      </c>
      <c r="N12" s="6">
        <f t="shared" si="10"/>
        <v>1.3098767842315322</v>
      </c>
      <c r="O12" s="17">
        <f t="shared" si="47"/>
        <v>1.3098767842315322</v>
      </c>
      <c r="P12" s="151"/>
      <c r="Q12" s="529" t="s">
        <v>320</v>
      </c>
      <c r="R12" s="66">
        <f>'Clean data, inputs, calc.'!AK15</f>
        <v>38423.472635818813</v>
      </c>
      <c r="S12" s="66">
        <f>'Clean data, inputs, calc.'!AL15</f>
        <v>36443.723565644606</v>
      </c>
      <c r="T12" s="17"/>
      <c r="U12" s="6">
        <f t="shared" si="12"/>
        <v>3.3643133337632305</v>
      </c>
      <c r="V12" s="17">
        <f t="shared" si="48"/>
        <v>0.33643133337632308</v>
      </c>
      <c r="W12" s="6">
        <f t="shared" si="14"/>
        <v>5.5273268351627518</v>
      </c>
      <c r="X12" s="17">
        <f t="shared" si="15"/>
        <v>0.55273268351627525</v>
      </c>
      <c r="Y12" s="6">
        <f t="shared" si="16"/>
        <v>32.89595987161465</v>
      </c>
      <c r="Z12" s="17">
        <f t="shared" si="17"/>
        <v>0</v>
      </c>
      <c r="AA12" s="151"/>
      <c r="AB12" s="529" t="s">
        <v>320</v>
      </c>
      <c r="AC12" s="6">
        <f>'Clean data, inputs, calc.'!FP15</f>
        <v>6.1606542452819557</v>
      </c>
      <c r="AD12" s="6">
        <f>'Clean data, inputs, calc.'!FQ15</f>
        <v>5.9550442976116074</v>
      </c>
      <c r="AE12" s="17"/>
      <c r="AF12" s="6">
        <f t="shared" si="18"/>
        <v>3.5615648817909351E-2</v>
      </c>
      <c r="AG12" s="17">
        <f t="shared" si="49"/>
        <v>2.1369389290745611E-2</v>
      </c>
      <c r="AH12" s="6">
        <f t="shared" si="20"/>
        <v>0.55682296802933862</v>
      </c>
      <c r="AI12" s="17">
        <f t="shared" si="50"/>
        <v>0.33409378081760316</v>
      </c>
      <c r="AJ12" s="6">
        <f t="shared" si="22"/>
        <v>0.14791554225252468</v>
      </c>
      <c r="AK12" s="17">
        <f t="shared" si="51"/>
        <v>0</v>
      </c>
      <c r="AL12" s="151"/>
      <c r="AM12" s="151"/>
      <c r="AN12" s="117"/>
      <c r="AO12" s="6">
        <f>SQRT(J$1*J12^2+U$1*U12^2+AF$1*AF12^2)</f>
        <v>1.0653747213994182</v>
      </c>
      <c r="AP12" s="14">
        <f t="shared" si="24"/>
        <v>0</v>
      </c>
      <c r="AQ12" s="205">
        <f t="shared" si="25"/>
        <v>0</v>
      </c>
      <c r="AR12" s="117"/>
      <c r="AS12" s="151"/>
      <c r="AT12" s="117"/>
      <c r="AU12" s="6">
        <f>SQRT(L$1*L12^2+W$1*W12^2+AH$1*AH12^2)</f>
        <v>1.8281878694142033</v>
      </c>
      <c r="AV12" s="14">
        <f t="shared" si="26"/>
        <v>0</v>
      </c>
      <c r="AW12" s="205">
        <f t="shared" si="27"/>
        <v>0</v>
      </c>
      <c r="AX12" s="117"/>
      <c r="AY12" s="151"/>
      <c r="AZ12" s="117"/>
      <c r="BA12" s="14">
        <f>SQRT(N$1*N12^2+Y$1*Y12^2+AJ$1*AJ12^2)</f>
        <v>1.3098767842315322</v>
      </c>
      <c r="BB12" s="14">
        <f t="shared" si="28"/>
        <v>0</v>
      </c>
      <c r="BC12" s="205">
        <f t="shared" si="29"/>
        <v>0</v>
      </c>
      <c r="BD12" s="117"/>
      <c r="BF12" s="117"/>
      <c r="BG12" s="6">
        <f>'Clean data, inputs, calc.'!GM15</f>
        <v>2.4060773609037924</v>
      </c>
      <c r="BH12" s="6">
        <f>'Clean data, inputs, calc.'!GP53</f>
        <v>0.32354432929498156</v>
      </c>
      <c r="BI12" s="59">
        <f>'Clean data, inputs, calc.'!GQ53</f>
        <v>0.13446962867954043</v>
      </c>
      <c r="BJ12" s="117"/>
      <c r="BK12" s="6">
        <f>'Clean data, inputs, calc.'!GF53</f>
        <v>2.3612511361836268</v>
      </c>
      <c r="BL12" s="6">
        <f>'Clean data, inputs, calc.'!GM53</f>
        <v>2.729621690198774</v>
      </c>
      <c r="BM12" s="117"/>
      <c r="BN12" s="59">
        <f>'Clean data, inputs, calc.'!DJ15</f>
        <v>0.40367009389436875</v>
      </c>
      <c r="BO12" s="59">
        <f>'Clean data, inputs, calc.'!DK15</f>
        <v>4.3150257813223847E-2</v>
      </c>
      <c r="BP12" s="59">
        <f>'Clean data, inputs, calc.'!DL15</f>
        <v>0.10689485910867423</v>
      </c>
      <c r="BQ12" s="117"/>
      <c r="BS12" s="117"/>
      <c r="BT12" s="6">
        <f>'Clean data, inputs, calc.'!HL53</f>
        <v>0.49182608846624121</v>
      </c>
      <c r="BU12" s="6">
        <f>'Clean data, inputs, calc.'!HM53</f>
        <v>0.42526746381371933</v>
      </c>
      <c r="BV12" s="489">
        <f t="shared" si="2"/>
        <v>0.15891933394131588</v>
      </c>
      <c r="BW12" s="165">
        <f t="shared" si="3"/>
        <v>0.14916889438928549</v>
      </c>
      <c r="BX12" s="117"/>
      <c r="BY12" s="6">
        <f>'Clean data, inputs, calc.'!IG15</f>
        <v>3.0948159438414065</v>
      </c>
      <c r="BZ12" s="6">
        <f>'Clean data, inputs, calc.'!IH15</f>
        <v>2.8509124878535363</v>
      </c>
      <c r="CA12" s="117"/>
      <c r="CB12" s="117" t="str">
        <f>Ratings!Y15</f>
        <v>BBB+</v>
      </c>
      <c r="CC12" s="380">
        <f>VLOOKUP('WACC2 Results'!CB12,'Clean data, inputs, calc.'!$BD$54:$BE$62,2,FALSE)/100</f>
        <v>2.1042079038852156E-2</v>
      </c>
      <c r="CD12" s="117" t="str">
        <f>Ratings!AA15</f>
        <v>BBB+</v>
      </c>
      <c r="CE12" s="37">
        <f>VLOOKUP('WACC2 Results'!CD12,'Clean data, inputs, calc.'!$BD$54:$BE$62,2,FALSE)/100</f>
        <v>2.1042079038852156E-2</v>
      </c>
      <c r="CF12" s="199"/>
      <c r="CH12" s="117"/>
      <c r="CI12" s="59">
        <f>'Clean data, inputs, calc.'!DN15</f>
        <v>0.86181337577752248</v>
      </c>
      <c r="CJ12" s="59">
        <f>'Clean data, inputs, calc.'!DO15</f>
        <v>0.88300470041907697</v>
      </c>
      <c r="CK12" s="59">
        <f>'Clean data, inputs, calc.'!DP15</f>
        <v>0.90471769548008674</v>
      </c>
      <c r="CL12" s="59">
        <f>'Clean data, inputs, calc.'!DQ15</f>
        <v>0.85080186973296656</v>
      </c>
      <c r="CM12" s="59">
        <f>'Clean data, inputs, calc.'!DR15</f>
        <v>0.80271819251921195</v>
      </c>
      <c r="CN12" s="59">
        <f>'Clean data, inputs, calc.'!DS15</f>
        <v>0.79197115946307484</v>
      </c>
      <c r="CO12" s="59">
        <f>'Clean data, inputs, calc.'!DT15</f>
        <v>0.78066131617186896</v>
      </c>
      <c r="CP12" s="59">
        <f>'Clean data, inputs, calc.'!DU15</f>
        <v>0.76314500318447132</v>
      </c>
      <c r="CQ12" s="59">
        <f>'Clean data, inputs, calc.'!DV15</f>
        <v>0.74536464396752966</v>
      </c>
      <c r="CR12" s="59">
        <f>'Clean data, inputs, calc.'!DW15</f>
        <v>0.77584216845621268</v>
      </c>
      <c r="CS12" s="59">
        <f>'Clean data, inputs, calc.'!DX15</f>
        <v>0.80753101897708823</v>
      </c>
      <c r="CT12" s="59">
        <f>'Clean data, inputs, calc.'!DY15</f>
        <v>0.78531254776302073</v>
      </c>
      <c r="CU12" s="59">
        <f>'Clean data, inputs, calc.'!DZ15</f>
        <v>0.76399863501212384</v>
      </c>
      <c r="CV12" s="59">
        <f>'Clean data, inputs, calc.'!EA15</f>
        <v>0.78710365683267836</v>
      </c>
      <c r="CW12" s="59">
        <f>'Clean data, inputs, calc.'!EB15</f>
        <v>0.81045600043900545</v>
      </c>
      <c r="CX12" s="59">
        <f>'Clean data, inputs, calc.'!EC15</f>
        <v>0.84609355270881359</v>
      </c>
      <c r="CY12" s="59" t="e">
        <f>'Clean data, inputs, calc.'!ED15</f>
        <v>#VALUE!</v>
      </c>
      <c r="CZ12" s="117"/>
      <c r="DB12" s="117"/>
      <c r="DC12" s="59">
        <f t="shared" si="30"/>
        <v>0.46288923851866498</v>
      </c>
      <c r="DD12" s="59">
        <f t="shared" si="4"/>
        <v>0.46893388010266651</v>
      </c>
      <c r="DE12" s="59">
        <f t="shared" si="4"/>
        <v>0.47498781453387584</v>
      </c>
      <c r="DF12" s="59">
        <f t="shared" si="4"/>
        <v>0.45969365151750147</v>
      </c>
      <c r="DG12" s="59">
        <f t="shared" si="4"/>
        <v>0.44528212776143999</v>
      </c>
      <c r="DH12" s="59">
        <f t="shared" si="4"/>
        <v>0.44195530451526449</v>
      </c>
      <c r="DI12" s="59">
        <f t="shared" si="4"/>
        <v>0.43841089211179324</v>
      </c>
      <c r="DJ12" s="59">
        <f t="shared" si="4"/>
        <v>0.43283167397243633</v>
      </c>
      <c r="DK12" s="59">
        <f t="shared" si="4"/>
        <v>0.42705382313301649</v>
      </c>
      <c r="DL12" s="59">
        <f t="shared" si="4"/>
        <v>0.43688689357493582</v>
      </c>
      <c r="DM12" s="59">
        <f t="shared" si="4"/>
        <v>0.44675914852851784</v>
      </c>
      <c r="DN12" s="59">
        <f t="shared" si="4"/>
        <v>0.4398739866288453</v>
      </c>
      <c r="DO12" s="59">
        <f t="shared" si="4"/>
        <v>0.43310613729974512</v>
      </c>
      <c r="DP12" s="59">
        <f t="shared" si="4"/>
        <v>0.44043536804556643</v>
      </c>
      <c r="DQ12" s="59">
        <f t="shared" si="4"/>
        <v>0.44765296712125746</v>
      </c>
      <c r="DR12" s="59">
        <f t="shared" si="4"/>
        <v>0.45831564249131468</v>
      </c>
      <c r="DS12" s="59" t="e">
        <f t="shared" si="5"/>
        <v>#VALUE!</v>
      </c>
      <c r="DT12" s="59"/>
      <c r="DU12" s="60">
        <f t="shared" si="31"/>
        <v>0.44217366282320264</v>
      </c>
      <c r="DV12" s="60">
        <f t="shared" si="32"/>
        <v>0.45831564249131468</v>
      </c>
      <c r="DW12" s="117"/>
      <c r="DX12" s="171"/>
      <c r="DY12" s="216">
        <f t="shared" si="6"/>
        <v>0.2</v>
      </c>
      <c r="DZ12" s="6">
        <f>'Clean data, inputs, calc.'!HO15+$DY12</f>
        <v>3.7155079800133435</v>
      </c>
      <c r="EA12" s="6">
        <f>'Clean data, inputs, calc.'!HP15+$DY12</f>
        <v>3.7282447222807087</v>
      </c>
      <c r="EB12" s="6">
        <f>'Clean data, inputs, calc.'!HQ15+$DY12</f>
        <v>3.6496808804656702</v>
      </c>
      <c r="EC12" s="6">
        <f>'Clean data, inputs, calc.'!HR15+$DY12</f>
        <v>3.5255867371124769</v>
      </c>
      <c r="ED12" s="6">
        <f>'Clean data, inputs, calc.'!HS15+$DY12</f>
        <v>3.3784837159381786</v>
      </c>
      <c r="EE12" s="6">
        <f>'Clean data, inputs, calc.'!HT15+$DY12</f>
        <v>3.2781972196962057</v>
      </c>
      <c r="EF12" s="6">
        <f>'Clean data, inputs, calc.'!HU15+$DY12</f>
        <v>3.2435846616858441</v>
      </c>
      <c r="EG12" s="6">
        <f>'Clean data, inputs, calc.'!HV15+$DY12</f>
        <v>3.2517727818903723</v>
      </c>
      <c r="EH12" s="6">
        <f>'Clean data, inputs, calc.'!HW15+$DY12</f>
        <v>3.2685390822306108</v>
      </c>
      <c r="EI12" s="6">
        <f>'Clean data, inputs, calc.'!HX15+$DY12</f>
        <v>3.2778306503455625</v>
      </c>
      <c r="EJ12" s="6">
        <f>'Clean data, inputs, calc.'!HY15+$DY12</f>
        <v>4.2152344539088942</v>
      </c>
      <c r="EK12" s="6">
        <f>'Clean data, inputs, calc.'!HZ15+$DY12</f>
        <v>3.2017403554347541</v>
      </c>
      <c r="EL12" s="6">
        <f>'Clean data, inputs, calc.'!IA15+$DY12</f>
        <v>3.0276930115850398</v>
      </c>
      <c r="EM12" s="6">
        <f>'Clean data, inputs, calc.'!IB15+$DY12</f>
        <v>3.0544205219365663</v>
      </c>
      <c r="EN12" s="6">
        <f>'Clean data, inputs, calc.'!IC15+$DY12</f>
        <v>3.0586115903202407</v>
      </c>
      <c r="EO12" s="6">
        <f>'Clean data, inputs, calc.'!ID15+$DY12</f>
        <v>3.0509124878535365</v>
      </c>
      <c r="EP12" s="6" t="e">
        <f>'Clean data, inputs, calc.'!IE15+$DY12</f>
        <v>#VALUE!</v>
      </c>
      <c r="EQ12" s="59"/>
      <c r="ER12" s="14">
        <f t="shared" si="33"/>
        <v>3.2948159438414062</v>
      </c>
      <c r="ES12" s="6">
        <f t="shared" si="34"/>
        <v>3.0509124878535365</v>
      </c>
      <c r="ET12" s="117"/>
      <c r="EU12" s="171"/>
      <c r="EV12" s="171"/>
      <c r="EW12" s="171"/>
      <c r="EX12" s="171"/>
    </row>
    <row r="13" spans="1:154">
      <c r="A13" s="119" t="s">
        <v>67</v>
      </c>
      <c r="B13" s="119" t="s">
        <v>331</v>
      </c>
      <c r="C13" s="140" t="s">
        <v>125</v>
      </c>
      <c r="D13" s="151"/>
      <c r="E13" s="529" t="s">
        <v>331</v>
      </c>
      <c r="F13" s="59">
        <f>'Clean data, inputs, calc.'!L18</f>
        <v>0.91657785873617748</v>
      </c>
      <c r="G13" s="59">
        <f>'Clean data, inputs, calc.'!M18</f>
        <v>0.90044640716576263</v>
      </c>
      <c r="H13" s="60" t="s">
        <v>505</v>
      </c>
      <c r="I13" s="17"/>
      <c r="J13" s="6">
        <f t="shared" si="7"/>
        <v>1.4355845555231088</v>
      </c>
      <c r="K13" s="17">
        <f t="shared" si="45"/>
        <v>0.43067536665693262</v>
      </c>
      <c r="L13" s="6">
        <f t="shared" si="9"/>
        <v>2.5333698446943478</v>
      </c>
      <c r="M13" s="17">
        <f t="shared" si="46"/>
        <v>0.76001095340830427</v>
      </c>
      <c r="N13" s="6">
        <f t="shared" si="10"/>
        <v>3.3244991146487379E-2</v>
      </c>
      <c r="O13" s="17">
        <f t="shared" si="47"/>
        <v>3.3244991146487379E-2</v>
      </c>
      <c r="P13" s="151"/>
      <c r="Q13" s="529" t="s">
        <v>331</v>
      </c>
      <c r="R13" s="66">
        <f>'Clean data, inputs, calc.'!AK18</f>
        <v>3433.0003076923085</v>
      </c>
      <c r="S13" s="66">
        <f>'Clean data, inputs, calc.'!AL18</f>
        <v>2647.0209</v>
      </c>
      <c r="T13" s="17"/>
      <c r="U13" s="6">
        <f t="shared" si="12"/>
        <v>1.564524471574583</v>
      </c>
      <c r="V13" s="17">
        <f t="shared" si="48"/>
        <v>0.15645244715745832</v>
      </c>
      <c r="W13" s="6">
        <f t="shared" si="14"/>
        <v>0.71469709250065239</v>
      </c>
      <c r="X13" s="17">
        <f t="shared" si="15"/>
        <v>7.1469709250065239E-2</v>
      </c>
      <c r="Y13" s="6">
        <f t="shared" si="16"/>
        <v>2.0284831819262101</v>
      </c>
      <c r="Z13" s="17">
        <f t="shared" si="17"/>
        <v>0</v>
      </c>
      <c r="AA13" s="151"/>
      <c r="AB13" s="529" t="s">
        <v>331</v>
      </c>
      <c r="AC13" s="6">
        <f>'Clean data, inputs, calc.'!FP18</f>
        <v>11.778532965682412</v>
      </c>
      <c r="AD13" s="6">
        <f>'Clean data, inputs, calc.'!FQ18</f>
        <v>9.3276285694394279</v>
      </c>
      <c r="AE13" s="17"/>
      <c r="AF13" s="6">
        <f t="shared" si="18"/>
        <v>0.84614480252234014</v>
      </c>
      <c r="AG13" s="17">
        <f t="shared" si="49"/>
        <v>0.50768688151340402</v>
      </c>
      <c r="AH13" s="6">
        <f t="shared" si="20"/>
        <v>0.22807569437140662</v>
      </c>
      <c r="AI13" s="17">
        <f t="shared" si="50"/>
        <v>0.13684541662284397</v>
      </c>
      <c r="AJ13" s="6">
        <f t="shared" si="22"/>
        <v>1.1946956472350703</v>
      </c>
      <c r="AK13" s="17">
        <f t="shared" si="51"/>
        <v>0</v>
      </c>
      <c r="AL13" s="151"/>
      <c r="AM13" s="151"/>
      <c r="AN13" s="117"/>
      <c r="AO13" s="6">
        <f>SQRT(J$1*J13^2+U$1*U13^2+AF$1*AF13^2)</f>
        <v>1.1369350039179282</v>
      </c>
      <c r="AP13" s="14">
        <f t="shared" si="24"/>
        <v>0</v>
      </c>
      <c r="AQ13" s="205">
        <f t="shared" si="25"/>
        <v>0</v>
      </c>
      <c r="AR13" s="117"/>
      <c r="AS13" s="151"/>
      <c r="AT13" s="117"/>
      <c r="AU13" s="6">
        <f>SQRT(L$1*L13^2+W$1*W13^2+AH$1*AH13^2)</f>
        <v>1.4169259464850967</v>
      </c>
      <c r="AV13" s="14">
        <f t="shared" si="26"/>
        <v>0</v>
      </c>
      <c r="AW13" s="205">
        <f t="shared" si="27"/>
        <v>0</v>
      </c>
      <c r="AX13" s="117"/>
      <c r="AY13" s="151"/>
      <c r="AZ13" s="117"/>
      <c r="BA13" s="14">
        <f>SQRT(N$1*N13^2+Y$1*Y13^2+AJ$1*AJ13^2)</f>
        <v>3.3244991146487379E-2</v>
      </c>
      <c r="BB13" s="14">
        <f t="shared" si="28"/>
        <v>0.26675500885351261</v>
      </c>
      <c r="BC13" s="205">
        <f t="shared" si="29"/>
        <v>0.22270053535640758</v>
      </c>
      <c r="BD13" s="117"/>
      <c r="BF13" s="117"/>
      <c r="BG13" s="6">
        <f>'Clean data, inputs, calc.'!GM18</f>
        <v>2.7444190066295522</v>
      </c>
      <c r="BH13" s="6">
        <f>'Clean data, inputs, calc.'!GP56</f>
        <v>0.21336728028699481</v>
      </c>
      <c r="BI13" s="59">
        <f>'Clean data, inputs, calc.'!GQ56</f>
        <v>7.7745883471720026E-2</v>
      </c>
      <c r="BJ13" s="117"/>
      <c r="BK13" s="6">
        <f>'Clean data, inputs, calc.'!GF56</f>
        <v>3.6104094290887967</v>
      </c>
      <c r="BL13" s="6">
        <f>'Clean data, inputs, calc.'!GM56</f>
        <v>2.957786286916547</v>
      </c>
      <c r="BM13" s="117"/>
      <c r="BN13" s="59">
        <f>'Clean data, inputs, calc.'!DJ18</f>
        <v>0.22325498437445987</v>
      </c>
      <c r="BO13" s="59">
        <f>'Clean data, inputs, calc.'!DK18</f>
        <v>2.0474873810415239E-2</v>
      </c>
      <c r="BP13" s="59">
        <f>'Clean data, inputs, calc.'!DL18</f>
        <v>9.1710713056570595E-2</v>
      </c>
      <c r="BQ13" s="117"/>
      <c r="BS13" s="117"/>
      <c r="BT13" s="6">
        <f>'Clean data, inputs, calc.'!HL56</f>
        <v>0.73679869499369965</v>
      </c>
      <c r="BU13" s="6">
        <f>'Clean data, inputs, calc.'!HM56</f>
        <v>0.70499247194369774</v>
      </c>
      <c r="BV13" s="489">
        <f t="shared" si="2"/>
        <v>0.18018014129617002</v>
      </c>
      <c r="BW13" s="165">
        <f t="shared" si="3"/>
        <v>0.17030882848498954</v>
      </c>
      <c r="BX13" s="117"/>
      <c r="BY13" s="6">
        <f>'Clean data, inputs, calc.'!IG18</f>
        <v>4.0892336396972366</v>
      </c>
      <c r="BZ13" s="6">
        <f>'Clean data, inputs, calc.'!IH18</f>
        <v>4.1394945770872553</v>
      </c>
      <c r="CA13" s="117"/>
      <c r="CB13" s="117" t="str">
        <f>Ratings!Y18</f>
        <v>BBB-</v>
      </c>
      <c r="CC13" s="380">
        <f>VLOOKUP('WACC2 Results'!CB13,'Clean data, inputs, calc.'!$BD$54:$BE$62,2,FALSE)/100</f>
        <v>2.6595582223565527E-2</v>
      </c>
      <c r="CD13" s="117" t="str">
        <f>Ratings!AA18</f>
        <v>BBB-</v>
      </c>
      <c r="CE13" s="37">
        <f>VLOOKUP('WACC2 Results'!CD13,'Clean data, inputs, calc.'!$BD$54:$BE$62,2,FALSE)/100</f>
        <v>2.6595582223565527E-2</v>
      </c>
      <c r="CF13" s="199"/>
      <c r="CH13" s="117"/>
      <c r="CI13" s="59">
        <f>'Clean data, inputs, calc.'!DN18</f>
        <v>0.18011218462306791</v>
      </c>
      <c r="CJ13" s="59">
        <f>'Clean data, inputs, calc.'!DO18</f>
        <v>0.13609353496496757</v>
      </c>
      <c r="CK13" s="59">
        <f>'Clean data, inputs, calc.'!DP18</f>
        <v>0.15651029179812836</v>
      </c>
      <c r="CL13" s="59">
        <f>'Clean data, inputs, calc.'!DQ18</f>
        <v>0.14094247618224773</v>
      </c>
      <c r="CM13" s="59">
        <f>'Clean data, inputs, calc.'!DR18</f>
        <v>0.13534444552606725</v>
      </c>
      <c r="CN13" s="59">
        <f>'Clean data, inputs, calc.'!DS18</f>
        <v>0.44962222387496897</v>
      </c>
      <c r="CO13" s="59">
        <f>'Clean data, inputs, calc.'!DT18</f>
        <v>0.55181600110121742</v>
      </c>
      <c r="CP13" s="59">
        <f>'Clean data, inputs, calc.'!DU18</f>
        <v>0.47822173628591308</v>
      </c>
      <c r="CQ13" s="59">
        <f>'Clean data, inputs, calc.'!DV18</f>
        <v>0.54910382133684266</v>
      </c>
      <c r="CR13" s="59">
        <f>'Clean data, inputs, calc.'!DW18</f>
        <v>0.38985193917235739</v>
      </c>
      <c r="CS13" s="59">
        <f>'Clean data, inputs, calc.'!DX18</f>
        <v>0.45320139021175648</v>
      </c>
      <c r="CT13" s="59">
        <f>'Clean data, inputs, calc.'!DY18</f>
        <v>0.43159036941369056</v>
      </c>
      <c r="CU13" s="59">
        <f>'Clean data, inputs, calc.'!DZ18</f>
        <v>0.38971503665163132</v>
      </c>
      <c r="CV13" s="59">
        <f>'Clean data, inputs, calc.'!EA18</f>
        <v>0.40095830813889294</v>
      </c>
      <c r="CW13" s="59">
        <f>'Clean data, inputs, calc.'!EB18</f>
        <v>0.47634681599373074</v>
      </c>
      <c r="CX13" s="59">
        <f>'Clean data, inputs, calc.'!EC18</f>
        <v>0.58780377811382645</v>
      </c>
      <c r="CY13" s="59" t="e">
        <f>'Clean data, inputs, calc.'!ED18</f>
        <v>#VALUE!</v>
      </c>
      <c r="CZ13" s="117"/>
      <c r="DB13" s="117"/>
      <c r="DC13" s="59">
        <f t="shared" si="30"/>
        <v>0.15262293447177344</v>
      </c>
      <c r="DD13" s="59">
        <f t="shared" si="4"/>
        <v>0.11979078374842096</v>
      </c>
      <c r="DE13" s="59">
        <f t="shared" si="4"/>
        <v>0.13532978729898551</v>
      </c>
      <c r="DF13" s="59">
        <f t="shared" si="4"/>
        <v>0.1235316233066025</v>
      </c>
      <c r="DG13" s="59">
        <f t="shared" si="4"/>
        <v>0.11921003010091334</v>
      </c>
      <c r="DH13" s="59">
        <f t="shared" si="4"/>
        <v>0.31016510127244656</v>
      </c>
      <c r="DI13" s="59">
        <f t="shared" si="4"/>
        <v>0.35559370486554553</v>
      </c>
      <c r="DJ13" s="59">
        <f t="shared" si="4"/>
        <v>0.32351150341454382</v>
      </c>
      <c r="DK13" s="59">
        <f t="shared" si="4"/>
        <v>0.35446547466584782</v>
      </c>
      <c r="DL13" s="59">
        <f t="shared" si="4"/>
        <v>0.28049889933204702</v>
      </c>
      <c r="DM13" s="59">
        <f t="shared" si="4"/>
        <v>0.31186413202213992</v>
      </c>
      <c r="DN13" s="59">
        <f t="shared" si="4"/>
        <v>0.30147616150173517</v>
      </c>
      <c r="DO13" s="59">
        <f t="shared" si="4"/>
        <v>0.28042802040237524</v>
      </c>
      <c r="DP13" s="59">
        <f t="shared" si="4"/>
        <v>0.28620288398985061</v>
      </c>
      <c r="DQ13" s="59">
        <f t="shared" si="4"/>
        <v>0.32265238142780234</v>
      </c>
      <c r="DR13" s="59">
        <f t="shared" si="4"/>
        <v>0.37019925649256646</v>
      </c>
      <c r="DS13" s="59" t="e">
        <f t="shared" si="5"/>
        <v>#VALUE!</v>
      </c>
      <c r="DT13" s="59"/>
      <c r="DU13" s="60">
        <f t="shared" si="31"/>
        <v>0.28767685944572435</v>
      </c>
      <c r="DV13" s="60">
        <f t="shared" si="32"/>
        <v>0.37019925649256646</v>
      </c>
      <c r="DW13" s="117"/>
      <c r="DX13" s="171"/>
      <c r="DY13" s="216">
        <f t="shared" si="6"/>
        <v>0.2</v>
      </c>
      <c r="DZ13" s="6">
        <f>'Clean data, inputs, calc.'!HO18+$DY13</f>
        <v>1.9371934847893626</v>
      </c>
      <c r="EA13" s="6">
        <f>'Clean data, inputs, calc.'!HP18+$DY13</f>
        <v>1.942773459770089</v>
      </c>
      <c r="EB13" s="6">
        <f>'Clean data, inputs, calc.'!HQ18+$DY13</f>
        <v>2.1277797869022992</v>
      </c>
      <c r="EC13" s="6">
        <f>'Clean data, inputs, calc.'!HR18+$DY13</f>
        <v>2.1324170203581843</v>
      </c>
      <c r="ED13" s="6">
        <f>'Clean data, inputs, calc.'!HS18+$DY13</f>
        <v>2.3300910670179733</v>
      </c>
      <c r="EE13" s="6">
        <f>'Clean data, inputs, calc.'!HT18+$DY13</f>
        <v>5.4468930861458436</v>
      </c>
      <c r="EF13" s="6">
        <f>'Clean data, inputs, calc.'!HU18+$DY13</f>
        <v>4.8726374452952035</v>
      </c>
      <c r="EG13" s="6">
        <f>'Clean data, inputs, calc.'!HV18+$DY13</f>
        <v>4.7650139667483007</v>
      </c>
      <c r="EH13" s="6">
        <f>'Clean data, inputs, calc.'!HW18+$DY13</f>
        <v>5.4706595829556228</v>
      </c>
      <c r="EI13" s="6">
        <f>'Clean data, inputs, calc.'!HX18+$DY13</f>
        <v>4.6716750178882132</v>
      </c>
      <c r="EJ13" s="6">
        <f>'Clean data, inputs, calc.'!HY18+$DY13</f>
        <v>4.6775098913116366</v>
      </c>
      <c r="EK13" s="6">
        <f>'Clean data, inputs, calc.'!HZ18+$DY13</f>
        <v>4.6652856905960549</v>
      </c>
      <c r="EL13" s="6">
        <f>'Clean data, inputs, calc.'!IA18+$DY13</f>
        <v>4.5681399274737702</v>
      </c>
      <c r="EM13" s="6">
        <f>'Clean data, inputs, calc.'!IB18+$DY13</f>
        <v>3.9833339363609643</v>
      </c>
      <c r="EN13" s="6">
        <f>'Clean data, inputs, calc.'!IC18+$DY13</f>
        <v>3.836886106825061</v>
      </c>
      <c r="EO13" s="6">
        <f>'Clean data, inputs, calc.'!ID18+$DY13</f>
        <v>4.3394945770872555</v>
      </c>
      <c r="EP13" s="6" t="e">
        <f>'Clean data, inputs, calc.'!IE18+$DY13</f>
        <v>#VALUE!</v>
      </c>
      <c r="EQ13" s="59"/>
      <c r="ER13" s="14">
        <f t="shared" si="33"/>
        <v>4.2892336396972377</v>
      </c>
      <c r="ES13" s="6">
        <f t="shared" si="34"/>
        <v>4.3394945770872555</v>
      </c>
      <c r="ET13" s="117"/>
      <c r="EU13" s="171"/>
      <c r="EV13" s="171"/>
      <c r="EW13" s="171"/>
      <c r="EX13" s="171"/>
    </row>
    <row r="14" spans="1:154">
      <c r="A14" s="119" t="s">
        <v>67</v>
      </c>
      <c r="B14" s="119" t="s">
        <v>332</v>
      </c>
      <c r="C14" s="141" t="s">
        <v>125</v>
      </c>
      <c r="D14" s="151"/>
      <c r="E14" s="529" t="s">
        <v>332</v>
      </c>
      <c r="F14" s="59">
        <f>'Clean data, inputs, calc.'!L19</f>
        <v>0.88071118593340803</v>
      </c>
      <c r="G14" s="59">
        <f>'Clean data, inputs, calc.'!M19</f>
        <v>0.89113355780022441</v>
      </c>
      <c r="H14" s="60" t="s">
        <v>505</v>
      </c>
      <c r="I14" s="17"/>
      <c r="J14" s="6">
        <f t="shared" si="7"/>
        <v>1.3402775245886311</v>
      </c>
      <c r="K14" s="17">
        <f t="shared" si="45"/>
        <v>0.40208325737658934</v>
      </c>
      <c r="L14" s="6">
        <f t="shared" si="9"/>
        <v>2.3951053002228435</v>
      </c>
      <c r="M14" s="17">
        <f t="shared" si="46"/>
        <v>0.71853159006685308</v>
      </c>
      <c r="N14" s="6">
        <f t="shared" si="10"/>
        <v>7.5323552898005408E-2</v>
      </c>
      <c r="O14" s="17">
        <f t="shared" si="47"/>
        <v>7.5323552898005408E-2</v>
      </c>
      <c r="P14" s="151"/>
      <c r="Q14" s="529" t="s">
        <v>332</v>
      </c>
      <c r="R14" s="66">
        <f>'Clean data, inputs, calc.'!AK19</f>
        <v>12668.636184615385</v>
      </c>
      <c r="S14" s="66">
        <f>'Clean data, inputs, calc.'!AL19</f>
        <v>10802.225</v>
      </c>
      <c r="T14" s="17"/>
      <c r="U14" s="6">
        <f t="shared" si="12"/>
        <v>0.43896150004855028</v>
      </c>
      <c r="V14" s="17">
        <f t="shared" si="48"/>
        <v>4.3896150004855028E-2</v>
      </c>
      <c r="W14" s="6">
        <f t="shared" si="14"/>
        <v>1.1521305405297255</v>
      </c>
      <c r="X14" s="17">
        <f t="shared" si="15"/>
        <v>0.11521305405297255</v>
      </c>
      <c r="Y14" s="6">
        <f t="shared" si="16"/>
        <v>10.175866060099475</v>
      </c>
      <c r="Z14" s="17">
        <f t="shared" si="17"/>
        <v>0</v>
      </c>
      <c r="AA14" s="151"/>
      <c r="AB14" s="529" t="s">
        <v>332</v>
      </c>
      <c r="AC14" s="6">
        <f>'Clean data, inputs, calc.'!FP19</f>
        <v>8.1755508113532063</v>
      </c>
      <c r="AD14" s="6">
        <f>'Clean data, inputs, calc.'!FQ19</f>
        <v>7.1954513789915371</v>
      </c>
      <c r="AE14" s="17"/>
      <c r="AF14" s="6">
        <f t="shared" si="18"/>
        <v>0.28142024835455093</v>
      </c>
      <c r="AG14" s="17">
        <f t="shared" si="49"/>
        <v>0.16885214901273055</v>
      </c>
      <c r="AH14" s="6">
        <f t="shared" si="20"/>
        <v>0.17313784091752238</v>
      </c>
      <c r="AI14" s="17">
        <f t="shared" si="50"/>
        <v>0.10388270455051342</v>
      </c>
      <c r="AJ14" s="6">
        <f t="shared" si="22"/>
        <v>0.52335149306826034</v>
      </c>
      <c r="AK14" s="17">
        <f t="shared" si="51"/>
        <v>0</v>
      </c>
      <c r="AL14" s="151"/>
      <c r="AM14" s="151"/>
      <c r="AN14" s="117"/>
      <c r="AO14" s="6">
        <f>SQRT(J$1*J14^2+U$1*U14^2+AF$1*AF14^2)</f>
        <v>0.77826106573442189</v>
      </c>
      <c r="AP14" s="14">
        <f t="shared" si="24"/>
        <v>0</v>
      </c>
      <c r="AQ14" s="205">
        <f t="shared" si="25"/>
        <v>0</v>
      </c>
      <c r="AR14" s="117"/>
      <c r="AS14" s="151"/>
      <c r="AT14" s="117"/>
      <c r="AU14" s="6">
        <f>SQRT(L$1*L14^2+W$1*W14^2+AH$1*AH14^2)</f>
        <v>1.3680955102489547</v>
      </c>
      <c r="AV14" s="14">
        <f t="shared" si="26"/>
        <v>0</v>
      </c>
      <c r="AW14" s="205">
        <f t="shared" si="27"/>
        <v>0</v>
      </c>
      <c r="AX14" s="117"/>
      <c r="AY14" s="151"/>
      <c r="AZ14" s="117"/>
      <c r="BA14" s="14">
        <f>SQRT(N$1*N14^2+Y$1*Y14^2+AJ$1*AJ14^2)</f>
        <v>7.5323552898005408E-2</v>
      </c>
      <c r="BB14" s="14">
        <f t="shared" si="28"/>
        <v>0.22467644710199458</v>
      </c>
      <c r="BC14" s="205">
        <f t="shared" si="29"/>
        <v>0.18757122974611734</v>
      </c>
      <c r="BD14" s="117"/>
      <c r="BF14" s="117"/>
      <c r="BG14" s="6">
        <f>'Clean data, inputs, calc.'!GM19</f>
        <v>1.0094246042238895</v>
      </c>
      <c r="BH14" s="6">
        <f>'Clean data, inputs, calc.'!GP57</f>
        <v>1.2436095520366146</v>
      </c>
      <c r="BI14" s="59">
        <f>'Clean data, inputs, calc.'!GQ57</f>
        <v>1.2319984542013236</v>
      </c>
      <c r="BJ14" s="117"/>
      <c r="BK14" s="6">
        <f>'Clean data, inputs, calc.'!GF57</f>
        <v>1.8562352268302251</v>
      </c>
      <c r="BL14" s="6">
        <f>'Clean data, inputs, calc.'!GM57</f>
        <v>2.2530341562605041</v>
      </c>
      <c r="BM14" s="117"/>
      <c r="BN14" s="59">
        <f>'Clean data, inputs, calc.'!DJ19</f>
        <v>9.9636122882648476E-2</v>
      </c>
      <c r="BO14" s="59">
        <f>'Clean data, inputs, calc.'!DK19</f>
        <v>0.12589417132289915</v>
      </c>
      <c r="BP14" s="59">
        <f>'Clean data, inputs, calc.'!DL19</f>
        <v>1.263539444134909</v>
      </c>
      <c r="BQ14" s="117"/>
      <c r="BS14" s="117"/>
      <c r="BT14" s="6">
        <f>'Clean data, inputs, calc.'!HL57</f>
        <v>0.25248638625835262</v>
      </c>
      <c r="BU14" s="6">
        <f>'Clean data, inputs, calc.'!HM57</f>
        <v>0.44450584459573006</v>
      </c>
      <c r="BV14" s="489">
        <f t="shared" si="2"/>
        <v>0.11400079428133457</v>
      </c>
      <c r="BW14" s="165">
        <f t="shared" si="3"/>
        <v>0.17866206388826375</v>
      </c>
      <c r="BX14" s="117"/>
      <c r="BY14" s="6">
        <f>'Clean data, inputs, calc.'!IG19</f>
        <v>2.2147774307191157</v>
      </c>
      <c r="BZ14" s="6">
        <f>'Clean data, inputs, calc.'!IH19</f>
        <v>2.4879699412502392</v>
      </c>
      <c r="CA14" s="117"/>
      <c r="CB14" s="117" t="str">
        <f>Ratings!Y19</f>
        <v>BBB</v>
      </c>
      <c r="CC14" s="380">
        <f>VLOOKUP('WACC2 Results'!CB14,'Clean data, inputs, calc.'!$BD$54:$BE$62,2,FALSE)/100</f>
        <v>2.3818830631208841E-2</v>
      </c>
      <c r="CD14" s="117" t="str">
        <f>Ratings!AA19</f>
        <v>BBB</v>
      </c>
      <c r="CE14" s="37">
        <f>VLOOKUP('WACC2 Results'!CD14,'Clean data, inputs, calc.'!$BD$54:$BE$62,2,FALSE)/100</f>
        <v>2.3818830631208841E-2</v>
      </c>
      <c r="CF14" s="199"/>
      <c r="CH14" s="117"/>
      <c r="CI14" s="59">
        <f>'Clean data, inputs, calc.'!DN19</f>
        <v>0.25468637290207252</v>
      </c>
      <c r="CJ14" s="59">
        <f>'Clean data, inputs, calc.'!DO19</f>
        <v>0.19432637780923001</v>
      </c>
      <c r="CK14" s="59">
        <f>'Clean data, inputs, calc.'!DP19</f>
        <v>0.30337618874672673</v>
      </c>
      <c r="CL14" s="59">
        <f>'Clean data, inputs, calc.'!DQ19</f>
        <v>0.26472665780063898</v>
      </c>
      <c r="CM14" s="59">
        <f>'Clean data, inputs, calc.'!DR19</f>
        <v>0.26389745405401749</v>
      </c>
      <c r="CN14" s="59">
        <f>'Clean data, inputs, calc.'!DS19</f>
        <v>0.27558510991517327</v>
      </c>
      <c r="CO14" s="59">
        <f>'Clean data, inputs, calc.'!DT19</f>
        <v>0.37462694701276528</v>
      </c>
      <c r="CP14" s="59">
        <f>'Clean data, inputs, calc.'!DU19</f>
        <v>0.37461938947359114</v>
      </c>
      <c r="CQ14" s="59">
        <f>'Clean data, inputs, calc.'!DV19</f>
        <v>0.30100624330597608</v>
      </c>
      <c r="CR14" s="59">
        <f>'Clean data, inputs, calc.'!DW19</f>
        <v>0.26289843536521501</v>
      </c>
      <c r="CS14" s="59">
        <f>'Clean data, inputs, calc.'!DX19</f>
        <v>0.3322327473791285</v>
      </c>
      <c r="CT14" s="59">
        <f>'Clean data, inputs, calc.'!DY19</f>
        <v>0.29920525040445523</v>
      </c>
      <c r="CU14" s="59">
        <f>'Clean data, inputs, calc.'!DZ19</f>
        <v>0.3072037797966049</v>
      </c>
      <c r="CV14" s="59">
        <f>'Clean data, inputs, calc.'!EA19</f>
        <v>0.33565997105462331</v>
      </c>
      <c r="CW14" s="59">
        <f>'Clean data, inputs, calc.'!EB19</f>
        <v>0.44825383103850913</v>
      </c>
      <c r="CX14" s="59">
        <f>'Clean data, inputs, calc.'!EC19</f>
        <v>0.39663609102069819</v>
      </c>
      <c r="CY14" s="59" t="e">
        <f>'Clean data, inputs, calc.'!ED19</f>
        <v>#VALUE!</v>
      </c>
      <c r="CZ14" s="117"/>
      <c r="DB14" s="117"/>
      <c r="DC14" s="59">
        <f t="shared" si="30"/>
        <v>0.20298807606636105</v>
      </c>
      <c r="DD14" s="59">
        <f t="shared" si="4"/>
        <v>0.16270793429655778</v>
      </c>
      <c r="DE14" s="59">
        <f t="shared" si="4"/>
        <v>0.23276180074951411</v>
      </c>
      <c r="DF14" s="59">
        <f t="shared" si="4"/>
        <v>0.20931531423635755</v>
      </c>
      <c r="DG14" s="59">
        <f t="shared" si="4"/>
        <v>0.20879657064546853</v>
      </c>
      <c r="DH14" s="59">
        <f t="shared" si="4"/>
        <v>0.21604603861634894</v>
      </c>
      <c r="DI14" s="59">
        <f t="shared" si="4"/>
        <v>0.27252990189583876</v>
      </c>
      <c r="DJ14" s="59">
        <f t="shared" si="4"/>
        <v>0.2725259023278081</v>
      </c>
      <c r="DK14" s="59">
        <f t="shared" si="4"/>
        <v>0.23136418049854368</v>
      </c>
      <c r="DL14" s="59">
        <f t="shared" si="4"/>
        <v>0.20817068736741917</v>
      </c>
      <c r="DM14" s="59">
        <f t="shared" si="4"/>
        <v>0.24938040896586766</v>
      </c>
      <c r="DN14" s="59">
        <f t="shared" si="4"/>
        <v>0.2302986770653134</v>
      </c>
      <c r="DO14" s="59">
        <f t="shared" si="4"/>
        <v>0.23500833194072041</v>
      </c>
      <c r="DP14" s="59">
        <f t="shared" si="4"/>
        <v>0.25130645398438473</v>
      </c>
      <c r="DQ14" s="59">
        <f t="shared" si="4"/>
        <v>0.30951330590789927</v>
      </c>
      <c r="DR14" s="59">
        <f t="shared" si="4"/>
        <v>0.28399387182585706</v>
      </c>
      <c r="DS14" s="59" t="e">
        <f t="shared" si="5"/>
        <v>#VALUE!</v>
      </c>
      <c r="DT14" s="59"/>
      <c r="DU14" s="60">
        <f t="shared" si="31"/>
        <v>0.24448074194444824</v>
      </c>
      <c r="DV14" s="60">
        <f t="shared" si="32"/>
        <v>0.28399387182585706</v>
      </c>
      <c r="DW14" s="117"/>
      <c r="DX14" s="171"/>
      <c r="DY14" s="216">
        <f t="shared" si="6"/>
        <v>0.2</v>
      </c>
      <c r="DZ14" s="6">
        <f>'Clean data, inputs, calc.'!HO19+$DY14</f>
        <v>5.3827398113341651</v>
      </c>
      <c r="EA14" s="6">
        <f>'Clean data, inputs, calc.'!HP19+$DY14</f>
        <v>4.7440574113451266</v>
      </c>
      <c r="EB14" s="6">
        <f>'Clean data, inputs, calc.'!HQ19+$DY14</f>
        <v>4.0001625677890607</v>
      </c>
      <c r="EC14" s="6">
        <f>'Clean data, inputs, calc.'!HR19+$DY14</f>
        <v>3.3726622752351512</v>
      </c>
      <c r="ED14" s="6">
        <f>'Clean data, inputs, calc.'!HS19+$DY14</f>
        <v>2.3603463161872598</v>
      </c>
      <c r="EE14" s="6">
        <f>'Clean data, inputs, calc.'!HT19+$DY14</f>
        <v>2.4005418092173612</v>
      </c>
      <c r="EF14" s="6">
        <f>'Clean data, inputs, calc.'!HU19+$DY14</f>
        <v>2.0510371846412951</v>
      </c>
      <c r="EG14" s="6">
        <f>'Clean data, inputs, calc.'!HV19+$DY14</f>
        <v>1.964876069952447</v>
      </c>
      <c r="EH14" s="6">
        <f>'Clean data, inputs, calc.'!HW19+$DY14</f>
        <v>2.0154777018217023</v>
      </c>
      <c r="EI14" s="6">
        <f>'Clean data, inputs, calc.'!HX19+$DY14</f>
        <v>2.003732055626398</v>
      </c>
      <c r="EJ14" s="6">
        <f>'Clean data, inputs, calc.'!HY19+$DY14</f>
        <v>2.6768663709945804</v>
      </c>
      <c r="EK14" s="6">
        <f>'Clean data, inputs, calc.'!HZ19+$DY14</f>
        <v>2.547351291208499</v>
      </c>
      <c r="EL14" s="6">
        <f>'Clean data, inputs, calc.'!IA19+$DY14</f>
        <v>2.3410898878677369</v>
      </c>
      <c r="EM14" s="6">
        <f>'Clean data, inputs, calc.'!IB19+$DY14</f>
        <v>2.4524402515594117</v>
      </c>
      <c r="EN14" s="6">
        <f>'Clean data, inputs, calc.'!IC19+$DY14</f>
        <v>2.5177154437864266</v>
      </c>
      <c r="EO14" s="6">
        <f>'Clean data, inputs, calc.'!ID19+$DY14</f>
        <v>2.6879699412502394</v>
      </c>
      <c r="EP14" s="6" t="e">
        <f>'Clean data, inputs, calc.'!IE19+$DY14</f>
        <v>#VALUE!</v>
      </c>
      <c r="EQ14" s="59"/>
      <c r="ER14" s="14">
        <f t="shared" si="33"/>
        <v>2.4147774307191159</v>
      </c>
      <c r="ES14" s="6">
        <f t="shared" si="34"/>
        <v>2.6879699412502394</v>
      </c>
      <c r="ET14" s="117"/>
      <c r="EU14" s="171"/>
      <c r="EV14" s="171"/>
      <c r="EW14" s="171"/>
      <c r="EX14" s="171"/>
    </row>
    <row r="15" spans="1:154">
      <c r="A15" s="119" t="s">
        <v>68</v>
      </c>
      <c r="B15" s="119" t="s">
        <v>321</v>
      </c>
      <c r="C15" s="140" t="s">
        <v>208</v>
      </c>
      <c r="D15" s="151"/>
      <c r="E15" s="529" t="s">
        <v>321</v>
      </c>
      <c r="F15" s="59">
        <f>'Clean data, inputs, calc.'!L21</f>
        <v>0.4550738171008008</v>
      </c>
      <c r="G15" s="59">
        <f>'Clean data, inputs, calc.'!M21</f>
        <v>0.46324891908585553</v>
      </c>
      <c r="H15" s="60" t="s">
        <v>505</v>
      </c>
      <c r="I15" s="17"/>
      <c r="J15" s="6">
        <f t="shared" si="7"/>
        <v>0.20924889248572343</v>
      </c>
      <c r="K15" s="17">
        <f t="shared" si="45"/>
        <v>6.2774667745717022E-2</v>
      </c>
      <c r="L15" s="6">
        <f t="shared" si="9"/>
        <v>0.75429079715173653</v>
      </c>
      <c r="M15" s="17">
        <f t="shared" si="46"/>
        <v>0.22628723914552096</v>
      </c>
      <c r="N15" s="6">
        <f t="shared" si="10"/>
        <v>1.0810898055362137</v>
      </c>
      <c r="O15" s="17">
        <f t="shared" si="47"/>
        <v>1.0810898055362137</v>
      </c>
      <c r="P15" s="151"/>
      <c r="Q15" s="529" t="s">
        <v>321</v>
      </c>
      <c r="R15" s="66">
        <f>'Clean data, inputs, calc.'!AK21</f>
        <v>16663.970084615386</v>
      </c>
      <c r="S15" s="66">
        <f>'Clean data, inputs, calc.'!AL21</f>
        <v>11103.7682</v>
      </c>
      <c r="T15" s="17"/>
      <c r="U15" s="6">
        <f t="shared" si="12"/>
        <v>0.89276975360945765</v>
      </c>
      <c r="V15" s="17">
        <f t="shared" si="48"/>
        <v>8.9276975360945768E-2</v>
      </c>
      <c r="W15" s="6">
        <f t="shared" si="14"/>
        <v>1.8308523840258402</v>
      </c>
      <c r="X15" s="17">
        <f t="shared" si="15"/>
        <v>0.18308523840258403</v>
      </c>
      <c r="Y15" s="6">
        <f t="shared" si="16"/>
        <v>13.70042196975602</v>
      </c>
      <c r="Z15" s="17">
        <f t="shared" si="17"/>
        <v>0</v>
      </c>
      <c r="AA15" s="151"/>
      <c r="AB15" s="529" t="s">
        <v>321</v>
      </c>
      <c r="AC15" s="6">
        <f>'Clean data, inputs, calc.'!FP21</f>
        <v>6.1993088128287077</v>
      </c>
      <c r="AD15" s="6">
        <f>'Clean data, inputs, calc.'!FQ21</f>
        <v>5.6109303688077006</v>
      </c>
      <c r="AE15" s="17"/>
      <c r="AF15" s="6">
        <f t="shared" si="18"/>
        <v>2.9158271671788638E-2</v>
      </c>
      <c r="AG15" s="17">
        <f t="shared" si="49"/>
        <v>1.7494963003073183E-2</v>
      </c>
      <c r="AH15" s="6">
        <f t="shared" si="20"/>
        <v>0.54711570543072541</v>
      </c>
      <c r="AI15" s="17">
        <f t="shared" si="50"/>
        <v>0.32826942325843522</v>
      </c>
      <c r="AJ15" s="6">
        <f t="shared" si="22"/>
        <v>0.1551180530735059</v>
      </c>
      <c r="AK15" s="17">
        <f t="shared" si="51"/>
        <v>0</v>
      </c>
      <c r="AL15" s="151"/>
      <c r="AM15" s="151"/>
      <c r="AN15" s="117"/>
      <c r="AO15" s="6">
        <f>SQRT(J$1*J15^2+U$1*U15^2+AF$1*AF15^2)</f>
        <v>0.30553139917538957</v>
      </c>
      <c r="AP15" s="14">
        <f t="shared" si="24"/>
        <v>0.39446860082461038</v>
      </c>
      <c r="AQ15" s="205">
        <f t="shared" si="25"/>
        <v>0.13569981286387597</v>
      </c>
      <c r="AR15" s="117"/>
      <c r="AS15" s="151"/>
      <c r="AT15" s="117"/>
      <c r="AU15" s="6">
        <f>SQRT(L$1*L15^2+W$1*W15^2+AH$1*AH15^2)</f>
        <v>0.82794310449874942</v>
      </c>
      <c r="AV15" s="14">
        <f t="shared" si="26"/>
        <v>0</v>
      </c>
      <c r="AW15" s="205">
        <f t="shared" si="27"/>
        <v>0</v>
      </c>
      <c r="AX15" s="117"/>
      <c r="AY15" s="151"/>
      <c r="AZ15" s="117"/>
      <c r="BA15" s="14">
        <f>SQRT(N$1*N15^2+Y$1*Y15^2+AJ$1*AJ15^2)</f>
        <v>1.0810898055362137</v>
      </c>
      <c r="BB15" s="14">
        <f t="shared" si="28"/>
        <v>0</v>
      </c>
      <c r="BC15" s="205">
        <f t="shared" si="29"/>
        <v>0</v>
      </c>
      <c r="BD15" s="117"/>
      <c r="BF15" s="117"/>
      <c r="BG15" s="6">
        <f>'Clean data, inputs, calc.'!GM21</f>
        <v>3.5843797576734531</v>
      </c>
      <c r="BH15" s="6">
        <f>'Clean data, inputs, calc.'!GP59</f>
        <v>5.5686390838891597E-2</v>
      </c>
      <c r="BI15" s="59">
        <f>'Clean data, inputs, calc.'!GQ59</f>
        <v>1.5535851277945082E-2</v>
      </c>
      <c r="BJ15" s="117"/>
      <c r="BK15" s="6">
        <f>'Clean data, inputs, calc.'!GF59</f>
        <v>3.5077903157124917</v>
      </c>
      <c r="BL15" s="6">
        <f>'Clean data, inputs, calc.'!GM59</f>
        <v>3.6400661485123447</v>
      </c>
      <c r="BM15" s="117"/>
      <c r="BN15" s="59">
        <f>'Clean data, inputs, calc.'!DJ21</f>
        <v>0.61068733657513963</v>
      </c>
      <c r="BO15" s="59">
        <f>'Clean data, inputs, calc.'!DK21</f>
        <v>6.3115769918523634E-3</v>
      </c>
      <c r="BP15" s="59">
        <f>'Clean data, inputs, calc.'!DL21</f>
        <v>1.0335202015566571E-2</v>
      </c>
      <c r="BQ15" s="117"/>
      <c r="BS15" s="117"/>
      <c r="BT15" s="6">
        <f>'Clean data, inputs, calc.'!HL59</f>
        <v>0.42807047010435062</v>
      </c>
      <c r="BU15" s="6">
        <f>'Clean data, inputs, calc.'!HM59</f>
        <v>0.33729474493991568</v>
      </c>
      <c r="BV15" s="489">
        <f t="shared" si="2"/>
        <v>0.10331498853435396</v>
      </c>
      <c r="BW15" s="165">
        <f t="shared" si="3"/>
        <v>8.0415440210516609E-2</v>
      </c>
      <c r="BX15" s="117"/>
      <c r="BY15" s="6">
        <f>'Clean data, inputs, calc.'!IG21</f>
        <v>4.1433530233806302</v>
      </c>
      <c r="BZ15" s="6">
        <f>'Clean data, inputs, calc.'!IH21</f>
        <v>4.1944027671417858</v>
      </c>
      <c r="CA15" s="117"/>
      <c r="CB15" s="117" t="str">
        <f>Ratings!Y21</f>
        <v>BB+</v>
      </c>
      <c r="CC15" s="380">
        <f>VLOOKUP('WACC2 Results'!CB15,'Clean data, inputs, calc.'!$BD$54:$BE$62,2,FALSE)/100</f>
        <v>2.9849149102546432E-2</v>
      </c>
      <c r="CD15" s="117" t="str">
        <f>Ratings!AA21</f>
        <v>BB+</v>
      </c>
      <c r="CE15" s="37">
        <f>VLOOKUP('WACC2 Results'!CD15,'Clean data, inputs, calc.'!$BD$54:$BE$62,2,FALSE)/100</f>
        <v>2.9849149102546432E-2</v>
      </c>
      <c r="CF15" s="199"/>
      <c r="CH15" s="117"/>
      <c r="CI15" s="59">
        <f>'Clean data, inputs, calc.'!DN21</f>
        <v>1.8278138407002733</v>
      </c>
      <c r="CJ15" s="59">
        <f>'Clean data, inputs, calc.'!DO21</f>
        <v>1.4469238759330549</v>
      </c>
      <c r="CK15" s="59">
        <f>'Clean data, inputs, calc.'!DP21</f>
        <v>1.3537827368673885</v>
      </c>
      <c r="CL15" s="59">
        <f>'Clean data, inputs, calc.'!DQ21</f>
        <v>1.3575770727672443</v>
      </c>
      <c r="CM15" s="59">
        <f>'Clean data, inputs, calc.'!DR21</f>
        <v>1.2111304571831996</v>
      </c>
      <c r="CN15" s="59">
        <f>'Clean data, inputs, calc.'!DS21</f>
        <v>1.5833282858706548</v>
      </c>
      <c r="CO15" s="59">
        <f>'Clean data, inputs, calc.'!DT21</f>
        <v>2.0826394853120123</v>
      </c>
      <c r="CP15" s="59">
        <f>'Clean data, inputs, calc.'!DU21</f>
        <v>1.9872608504865705</v>
      </c>
      <c r="CQ15" s="59">
        <f>'Clean data, inputs, calc.'!DV21</f>
        <v>1.6914338316013673</v>
      </c>
      <c r="CR15" s="59">
        <f>'Clean data, inputs, calc.'!DW21</f>
        <v>1.5567796980640858</v>
      </c>
      <c r="CS15" s="59">
        <f>'Clean data, inputs, calc.'!DX21</f>
        <v>1.6112716135003398</v>
      </c>
      <c r="CT15" s="59">
        <f>'Clean data, inputs, calc.'!DY21</f>
        <v>1.6939173028272236</v>
      </c>
      <c r="CU15" s="59">
        <f>'Clean data, inputs, calc.'!DZ21</f>
        <v>1.8380040889941918</v>
      </c>
      <c r="CV15" s="59">
        <f>'Clean data, inputs, calc.'!EA21</f>
        <v>1.8234357578253653</v>
      </c>
      <c r="CW15" s="59">
        <f>'Clean data, inputs, calc.'!EB21</f>
        <v>2.0618144977050878</v>
      </c>
      <c r="CX15" s="59">
        <f>'Clean data, inputs, calc.'!EC21</f>
        <v>2.618955988525479</v>
      </c>
      <c r="CY15" s="59" t="e">
        <f>'Clean data, inputs, calc.'!ED21</f>
        <v>#VALUE!</v>
      </c>
      <c r="CZ15" s="117"/>
      <c r="DB15" s="117"/>
      <c r="DC15" s="59">
        <f t="shared" si="30"/>
        <v>0.64636993227518746</v>
      </c>
      <c r="DD15" s="59">
        <f t="shared" si="4"/>
        <v>0.59132361662919219</v>
      </c>
      <c r="DE15" s="59">
        <f t="shared" si="4"/>
        <v>0.57515195249885986</v>
      </c>
      <c r="DF15" s="59">
        <f t="shared" si="4"/>
        <v>0.57583571220166563</v>
      </c>
      <c r="DG15" s="59">
        <f t="shared" si="4"/>
        <v>0.54774265048389836</v>
      </c>
      <c r="DH15" s="59">
        <f t="shared" si="4"/>
        <v>0.61290246947341742</v>
      </c>
      <c r="DI15" s="59">
        <f t="shared" si="4"/>
        <v>0.67560267596495016</v>
      </c>
      <c r="DJ15" s="59">
        <f t="shared" si="4"/>
        <v>0.66524516938749489</v>
      </c>
      <c r="DK15" s="59">
        <f t="shared" si="4"/>
        <v>0.6284508323189899</v>
      </c>
      <c r="DL15" s="59">
        <f t="shared" si="4"/>
        <v>0.6088830020211875</v>
      </c>
      <c r="DM15" s="59">
        <f t="shared" si="4"/>
        <v>0.61704481646797105</v>
      </c>
      <c r="DN15" s="59">
        <f t="shared" si="4"/>
        <v>0.62879335644397261</v>
      </c>
      <c r="DO15" s="59">
        <f t="shared" si="4"/>
        <v>0.64763969020410861</v>
      </c>
      <c r="DP15" s="59">
        <f t="shared" si="4"/>
        <v>0.6458215855528413</v>
      </c>
      <c r="DQ15" s="59">
        <f t="shared" si="4"/>
        <v>0.67339628160049314</v>
      </c>
      <c r="DR15" s="59">
        <f t="shared" si="4"/>
        <v>0.72367721432074017</v>
      </c>
      <c r="DS15" s="59" t="e">
        <f t="shared" si="5"/>
        <v>#VALUE!</v>
      </c>
      <c r="DT15" s="59"/>
      <c r="DU15" s="60">
        <f t="shared" si="31"/>
        <v>0.63469503511090253</v>
      </c>
      <c r="DV15" s="60">
        <f t="shared" si="32"/>
        <v>0.72367721432074017</v>
      </c>
      <c r="DW15" s="117"/>
      <c r="DX15" s="171"/>
      <c r="DY15" s="216">
        <f t="shared" si="6"/>
        <v>0.2</v>
      </c>
      <c r="DZ15" s="6">
        <f>'Clean data, inputs, calc.'!HO21+$DY15</f>
        <v>4.015889428770099</v>
      </c>
      <c r="EA15" s="6">
        <f>'Clean data, inputs, calc.'!HP21+$DY15</f>
        <v>4.3537180331387502</v>
      </c>
      <c r="EB15" s="6">
        <f>'Clean data, inputs, calc.'!HQ21+$DY15</f>
        <v>4.3007570785661935</v>
      </c>
      <c r="EC15" s="6">
        <f>'Clean data, inputs, calc.'!HR21+$DY15</f>
        <v>4.27045845861731</v>
      </c>
      <c r="ED15" s="6">
        <f>'Clean data, inputs, calc.'!HS21+$DY15</f>
        <v>4.880326241648075</v>
      </c>
      <c r="EE15" s="6">
        <f>'Clean data, inputs, calc.'!HT21+$DY15</f>
        <v>4.8378833474419798</v>
      </c>
      <c r="EF15" s="6">
        <f>'Clean data, inputs, calc.'!HU21+$DY15</f>
        <v>4.8390276693220144</v>
      </c>
      <c r="EG15" s="6">
        <f>'Clean data, inputs, calc.'!HV21+$DY15</f>
        <v>4.8292792350641953</v>
      </c>
      <c r="EH15" s="6">
        <f>'Clean data, inputs, calc.'!HW21+$DY15</f>
        <v>4.1039731531894237</v>
      </c>
      <c r="EI15" s="6">
        <f>'Clean data, inputs, calc.'!HX21+$DY15</f>
        <v>4.0320917448071407</v>
      </c>
      <c r="EJ15" s="6">
        <f>'Clean data, inputs, calc.'!HY21+$DY15</f>
        <v>3.9286565181786868</v>
      </c>
      <c r="EK15" s="6">
        <f>'Clean data, inputs, calc.'!HZ21+$DY15</f>
        <v>3.8339925144442955</v>
      </c>
      <c r="EL15" s="6">
        <f>'Clean data, inputs, calc.'!IA21+$DY15</f>
        <v>4.1698568532939033</v>
      </c>
      <c r="EM15" s="6">
        <f>'Clean data, inputs, calc.'!IB21+$DY15</f>
        <v>4.2236637876068883</v>
      </c>
      <c r="EN15" s="6">
        <f>'Clean data, inputs, calc.'!IC21+$DY15</f>
        <v>4.1199770131925018</v>
      </c>
      <c r="EO15" s="6">
        <f>'Clean data, inputs, calc.'!ID21+$DY15</f>
        <v>4.394402767141786</v>
      </c>
      <c r="EP15" s="6" t="e">
        <f>'Clean data, inputs, calc.'!IE21+$DY15</f>
        <v>#VALUE!</v>
      </c>
      <c r="EQ15" s="59"/>
      <c r="ER15" s="14">
        <f t="shared" si="33"/>
        <v>4.3433530233806303</v>
      </c>
      <c r="ES15" s="6">
        <f t="shared" si="34"/>
        <v>4.394402767141786</v>
      </c>
      <c r="ET15" s="117"/>
      <c r="EU15" s="171"/>
      <c r="EV15" s="171"/>
      <c r="EW15" s="171"/>
      <c r="EX15" s="171"/>
    </row>
    <row r="16" spans="1:154" s="179" customFormat="1">
      <c r="A16" s="172" t="s">
        <v>70</v>
      </c>
      <c r="B16" s="172" t="s">
        <v>333</v>
      </c>
      <c r="C16" s="173"/>
      <c r="D16" s="174"/>
      <c r="E16" s="530" t="s">
        <v>333</v>
      </c>
      <c r="F16" s="175">
        <f>'Clean data, inputs, calc.'!L22</f>
        <v>0.3600803774017507</v>
      </c>
      <c r="G16" s="509">
        <f>'Clean data, inputs, calc.'!M22</f>
        <v>0.3412816691505216</v>
      </c>
      <c r="H16" s="175"/>
      <c r="I16" s="177"/>
      <c r="J16" s="176">
        <f t="shared" si="7"/>
        <v>4.5121291641063932E-2</v>
      </c>
      <c r="K16" s="177">
        <f t="shared" si="45"/>
        <v>1.3536387492319179E-2</v>
      </c>
      <c r="L16" s="176">
        <f t="shared" si="9"/>
        <v>0.38809500475149128</v>
      </c>
      <c r="M16" s="177">
        <f t="shared" si="46"/>
        <v>0.11642850142544738</v>
      </c>
      <c r="N16" s="176">
        <f t="shared" si="10"/>
        <v>1.6301057790724354</v>
      </c>
      <c r="O16" s="177">
        <f t="shared" si="47"/>
        <v>1.6301057790724354</v>
      </c>
      <c r="P16" s="174"/>
      <c r="Q16" s="530" t="s">
        <v>333</v>
      </c>
      <c r="R16" s="178">
        <f>'Clean data, inputs, calc.'!AK22</f>
        <v>16189.135653707293</v>
      </c>
      <c r="S16" s="178">
        <f>'Clean data, inputs, calc.'!AL22</f>
        <v>2764.2021981948419</v>
      </c>
      <c r="T16" s="177"/>
      <c r="U16" s="176">
        <f t="shared" si="12"/>
        <v>0.83883589245682932</v>
      </c>
      <c r="V16" s="177">
        <f t="shared" si="48"/>
        <v>8.3883589245682941E-2</v>
      </c>
      <c r="W16" s="176">
        <f t="shared" si="14"/>
        <v>1.7501881621190383</v>
      </c>
      <c r="X16" s="177">
        <f t="shared" si="15"/>
        <v>0.17501881621190385</v>
      </c>
      <c r="Y16" s="176">
        <f t="shared" si="16"/>
        <v>13.281538206482686</v>
      </c>
      <c r="Z16" s="177">
        <f t="shared" si="17"/>
        <v>0</v>
      </c>
      <c r="AA16" s="174"/>
      <c r="AB16" s="530" t="s">
        <v>333</v>
      </c>
      <c r="AC16" s="176">
        <f>'Clean data, inputs, calc.'!FP22</f>
        <v>9.9791950074004649</v>
      </c>
      <c r="AD16" s="176">
        <f>'Clean data, inputs, calc.'!FQ22</f>
        <v>7.6208104185604482</v>
      </c>
      <c r="AE16" s="177"/>
      <c r="AF16" s="176">
        <f t="shared" si="18"/>
        <v>0.56412000118742101</v>
      </c>
      <c r="AG16" s="177">
        <f t="shared" si="49"/>
        <v>0.33847200071245259</v>
      </c>
      <c r="AH16" s="176">
        <f t="shared" si="20"/>
        <v>4.0469715005035933E-2</v>
      </c>
      <c r="AI16" s="177">
        <f t="shared" si="50"/>
        <v>2.428182900302156E-2</v>
      </c>
      <c r="AJ16" s="176">
        <f t="shared" si="22"/>
        <v>0.85942476108550325</v>
      </c>
      <c r="AK16" s="177">
        <f t="shared" si="51"/>
        <v>0</v>
      </c>
      <c r="AL16" s="174"/>
      <c r="AM16" s="174"/>
      <c r="AN16" s="172"/>
      <c r="AO16" s="176">
        <f>SQRT(J$1*J16^2+U$1*U16^2+AF$1*AF16^2)</f>
        <v>0.51177550759977708</v>
      </c>
      <c r="AP16" s="172"/>
      <c r="AQ16" s="505">
        <f t="shared" si="25"/>
        <v>0</v>
      </c>
      <c r="AR16" s="172"/>
      <c r="AS16" s="174"/>
      <c r="AT16" s="172"/>
      <c r="AU16" s="176">
        <f>SQRT(L$1*L16^2+W$1*W16^2+AH$1*AH16^2)</f>
        <v>0.59370351085001427</v>
      </c>
      <c r="AV16" s="172"/>
      <c r="AW16" s="505">
        <f t="shared" si="27"/>
        <v>0</v>
      </c>
      <c r="AX16" s="172"/>
      <c r="AY16" s="174"/>
      <c r="AZ16" s="172"/>
      <c r="BA16" s="176">
        <f>SQRT(N$1*N16^2+Y$1*Y16^2+AJ$1*AJ16^2)</f>
        <v>1.6301057790724354</v>
      </c>
      <c r="BB16" s="172"/>
      <c r="BC16" s="505">
        <f t="shared" si="29"/>
        <v>0</v>
      </c>
      <c r="BD16" s="172"/>
      <c r="BF16" s="172"/>
      <c r="BG16" s="176">
        <f>'Clean data, inputs, calc.'!GM22</f>
        <v>9.3067314147114448</v>
      </c>
      <c r="BH16" s="176">
        <f>'Clean data, inputs, calc.'!GP60</f>
        <v>-0.15607799220896901</v>
      </c>
      <c r="BI16" s="175">
        <f>'Clean data, inputs, calc.'!GQ60</f>
        <v>-1.677044122733053E-2</v>
      </c>
      <c r="BJ16" s="172"/>
      <c r="BK16" s="176">
        <f>'Clean data, inputs, calc.'!GF60</f>
        <v>6.6103758909052139</v>
      </c>
      <c r="BL16" s="176">
        <f>'Clean data, inputs, calc.'!GM60</f>
        <v>9.1506534225024758</v>
      </c>
      <c r="BM16" s="172"/>
      <c r="BN16" s="175">
        <f>'Clean data, inputs, calc.'!DJ22</f>
        <v>0.68153552890785751</v>
      </c>
      <c r="BO16" s="175">
        <f>'Clean data, inputs, calc.'!DK22</f>
        <v>8.1453042290933197E-3</v>
      </c>
      <c r="BP16" s="175">
        <f>'Clean data, inputs, calc.'!DL22</f>
        <v>1.1951400746702014E-2</v>
      </c>
      <c r="BQ16" s="172"/>
      <c r="BS16" s="172"/>
      <c r="BT16" s="176">
        <f>'Clean data, inputs, calc.'!HL60</f>
        <v>0.23437042832807337</v>
      </c>
      <c r="BU16" s="176">
        <f>'Clean data, inputs, calc.'!HM60</f>
        <v>0.31281630419915202</v>
      </c>
      <c r="BV16" s="534">
        <f t="shared" si="2"/>
        <v>3.0555484833675345E-2</v>
      </c>
      <c r="BW16" s="534">
        <f t="shared" si="3"/>
        <v>4.2275108794596061E-2</v>
      </c>
      <c r="BX16" s="172"/>
      <c r="BY16" s="176">
        <f>'Clean data, inputs, calc.'!IG22</f>
        <v>7.6703226803252225</v>
      </c>
      <c r="BZ16" s="176">
        <f>'Clean data, inputs, calc.'!IH22</f>
        <v>7.399538714827357</v>
      </c>
      <c r="CA16" s="172"/>
      <c r="CB16" s="172" t="str">
        <f>Ratings!Y22</f>
        <v>B</v>
      </c>
      <c r="CC16" s="506">
        <f>VLOOKUP('WACC2 Results'!CB16,'Clean data, inputs, calc.'!$BD$54:$BE$62,2,FALSE)/100</f>
        <v>5.4764531268151513E-2</v>
      </c>
      <c r="CD16" s="172" t="str">
        <f>Ratings!AA22</f>
        <v>B</v>
      </c>
      <c r="CE16" s="507">
        <f>VLOOKUP('WACC2 Results'!CD16,'Clean data, inputs, calc.'!$BD$54:$BE$62,2,FALSE)/100</f>
        <v>5.4764531268151513E-2</v>
      </c>
      <c r="CF16" s="437"/>
      <c r="CH16" s="172"/>
      <c r="CI16" s="175">
        <f>'Clean data, inputs, calc.'!DN22</f>
        <v>1.3455679564957952</v>
      </c>
      <c r="CJ16" s="175">
        <f>'Clean data, inputs, calc.'!DO22</f>
        <v>1.2921226235277226</v>
      </c>
      <c r="CK16" s="175">
        <f>'Clean data, inputs, calc.'!DP22</f>
        <v>1.0821586964996217</v>
      </c>
      <c r="CL16" s="175">
        <f>'Clean data, inputs, calc.'!DQ22</f>
        <v>1.7734488870452101</v>
      </c>
      <c r="CM16" s="175">
        <f>'Clean data, inputs, calc.'!DR22</f>
        <v>3.2717580270030489</v>
      </c>
      <c r="CN16" s="175">
        <f>'Clean data, inputs, calc.'!DS22</f>
        <v>2.7383863841320135</v>
      </c>
      <c r="CO16" s="175">
        <f>'Clean data, inputs, calc.'!DT22</f>
        <v>3.8546440435951976</v>
      </c>
      <c r="CP16" s="175">
        <f>'Clean data, inputs, calc.'!DU22</f>
        <v>3.3226776783361509</v>
      </c>
      <c r="CQ16" s="175">
        <f>'Clean data, inputs, calc.'!DV22</f>
        <v>2.8390738583118864</v>
      </c>
      <c r="CR16" s="175">
        <f>'Clean data, inputs, calc.'!DW22</f>
        <v>2.5382465131472247</v>
      </c>
      <c r="CS16" s="175">
        <f>'Clean data, inputs, calc.'!DX22</f>
        <v>1.8157178252056028</v>
      </c>
      <c r="CT16" s="175">
        <f>'Clean data, inputs, calc.'!DY22</f>
        <v>2.0143367799133745</v>
      </c>
      <c r="CU16" s="175">
        <f>'Clean data, inputs, calc.'!DZ22</f>
        <v>5.1810812549673431</v>
      </c>
      <c r="CV16" s="175">
        <f>'Clean data, inputs, calc.'!EA22</f>
        <v>4.489421339076558</v>
      </c>
      <c r="CW16" s="175">
        <f>'Clean data, inputs, calc.'!EB22</f>
        <v>8.7369536500653862</v>
      </c>
      <c r="CX16" s="175">
        <f>'Clean data, inputs, calc.'!EC22</f>
        <v>13.120501569876669</v>
      </c>
      <c r="CY16" s="175" t="e">
        <f>'Clean data, inputs, calc.'!ED22</f>
        <v>#VALUE!</v>
      </c>
      <c r="CZ16" s="172"/>
      <c r="DB16" s="172"/>
      <c r="DC16" s="175">
        <f t="shared" si="30"/>
        <v>0.57366402570831132</v>
      </c>
      <c r="DD16" s="175">
        <f t="shared" si="4"/>
        <v>0.56372316658131649</v>
      </c>
      <c r="DE16" s="175">
        <f t="shared" si="4"/>
        <v>0.51972921099571834</v>
      </c>
      <c r="DF16" s="175">
        <f t="shared" si="4"/>
        <v>0.63943810009587576</v>
      </c>
      <c r="DG16" s="175">
        <f t="shared" si="4"/>
        <v>0.7659043434392343</v>
      </c>
      <c r="DH16" s="175">
        <f t="shared" si="4"/>
        <v>0.7325049106093986</v>
      </c>
      <c r="DI16" s="175">
        <f t="shared" si="4"/>
        <v>0.79401167397240702</v>
      </c>
      <c r="DJ16" s="175">
        <f t="shared" si="4"/>
        <v>0.768661909489187</v>
      </c>
      <c r="DK16" s="175">
        <f t="shared" si="4"/>
        <v>0.73952051017853593</v>
      </c>
      <c r="DL16" s="175">
        <f t="shared" si="4"/>
        <v>0.71737412973226877</v>
      </c>
      <c r="DM16" s="175">
        <f t="shared" si="4"/>
        <v>0.64485077622187503</v>
      </c>
      <c r="DN16" s="175">
        <f t="shared" si="4"/>
        <v>0.66825206570689233</v>
      </c>
      <c r="DO16" s="175">
        <f t="shared" si="4"/>
        <v>0.83821600804934193</v>
      </c>
      <c r="DP16" s="175">
        <f t="shared" si="4"/>
        <v>0.81783143646098366</v>
      </c>
      <c r="DQ16" s="175">
        <f t="shared" si="4"/>
        <v>0.89729847384111916</v>
      </c>
      <c r="DR16" s="175">
        <f t="shared" si="4"/>
        <v>0.92918098588414844</v>
      </c>
      <c r="DS16" s="175" t="e">
        <f t="shared" si="5"/>
        <v>#VALUE!</v>
      </c>
      <c r="DT16" s="175"/>
      <c r="DU16" s="175">
        <f t="shared" si="31"/>
        <v>0.76561887105240511</v>
      </c>
      <c r="DV16" s="175">
        <f t="shared" si="32"/>
        <v>0.92918098588414844</v>
      </c>
      <c r="DW16" s="172"/>
      <c r="DX16" s="180"/>
      <c r="DY16" s="508">
        <f t="shared" si="6"/>
        <v>0.2</v>
      </c>
      <c r="DZ16" s="176">
        <f>'Clean data, inputs, calc.'!HO22+$DY16</f>
        <v>16.66723591269611</v>
      </c>
      <c r="EA16" s="176">
        <f>'Clean data, inputs, calc.'!HP22+$DY16</f>
        <v>14.688000557998407</v>
      </c>
      <c r="EB16" s="176">
        <f>'Clean data, inputs, calc.'!HQ22+$DY16</f>
        <v>10.496471969621833</v>
      </c>
      <c r="EC16" s="176">
        <f>'Clean data, inputs, calc.'!HR22+$DY16</f>
        <v>7.8816684761958697</v>
      </c>
      <c r="ED16" s="176">
        <f>'Clean data, inputs, calc.'!HS22+$DY16</f>
        <v>9.7631358639830186</v>
      </c>
      <c r="EE16" s="176">
        <f>'Clean data, inputs, calc.'!HT22+$DY16</f>
        <v>8.9648162970010965</v>
      </c>
      <c r="EF16" s="176">
        <f>'Clean data, inputs, calc.'!HU22+$DY16</f>
        <v>9.7245939103567665</v>
      </c>
      <c r="EG16" s="176">
        <f>'Clean data, inputs, calc.'!HV22+$DY16</f>
        <v>9.1173984568973179</v>
      </c>
      <c r="EH16" s="176">
        <f>'Clean data, inputs, calc.'!HW22+$DY16</f>
        <v>8.4639059218125734</v>
      </c>
      <c r="EI16" s="176">
        <f>'Clean data, inputs, calc.'!HX22+$DY16</f>
        <v>7.9787862215661951</v>
      </c>
      <c r="EJ16" s="176">
        <f>'Clean data, inputs, calc.'!HY22+$DY16</f>
        <v>7.611554588276598</v>
      </c>
      <c r="EK16" s="176">
        <f>'Clean data, inputs, calc.'!HZ22+$DY16</f>
        <v>7.5154932116745634</v>
      </c>
      <c r="EL16" s="176">
        <f>'Clean data, inputs, calc.'!IA22+$DY16</f>
        <v>6.9622625214492597</v>
      </c>
      <c r="EM16" s="176">
        <f>'Clean data, inputs, calc.'!IB22+$DY16</f>
        <v>5.2718381144350888</v>
      </c>
      <c r="EN16" s="176">
        <f>'Clean data, inputs, calc.'!IC22+$DY16</f>
        <v>5.4592025457521975</v>
      </c>
      <c r="EO16" s="176">
        <f>'Clean data, inputs, calc.'!ID22+$DY16</f>
        <v>7.5995387148273572</v>
      </c>
      <c r="EP16" s="176" t="e">
        <f>'Clean data, inputs, calc.'!IE22+$DY16</f>
        <v>#VALUE!</v>
      </c>
      <c r="EQ16" s="175"/>
      <c r="ER16" s="176">
        <f t="shared" si="33"/>
        <v>7.8703226803252226</v>
      </c>
      <c r="ES16" s="176">
        <f t="shared" si="34"/>
        <v>7.5995387148273572</v>
      </c>
      <c r="ET16" s="172"/>
      <c r="EU16" s="180"/>
      <c r="EV16" s="180"/>
      <c r="EW16" s="180"/>
      <c r="EX16" s="180"/>
    </row>
    <row r="17" spans="1:154">
      <c r="A17" s="119" t="s">
        <v>70</v>
      </c>
      <c r="B17" s="119" t="s">
        <v>323</v>
      </c>
      <c r="C17" s="141" t="s">
        <v>208</v>
      </c>
      <c r="D17" s="151"/>
      <c r="E17" s="529" t="s">
        <v>323</v>
      </c>
      <c r="F17" s="59">
        <f>'Clean data, inputs, calc.'!L23</f>
        <v>0.3945078570677763</v>
      </c>
      <c r="G17" s="60">
        <f>'Clean data, inputs, calc.'!M23</f>
        <v>0.38795908879590885</v>
      </c>
      <c r="H17" s="60" t="s">
        <v>505</v>
      </c>
      <c r="I17" s="17"/>
      <c r="J17" s="6">
        <f t="shared" si="7"/>
        <v>4.8309463891775817E-2</v>
      </c>
      <c r="K17" s="17">
        <f t="shared" si="45"/>
        <v>1.4492839167532745E-2</v>
      </c>
      <c r="L17" s="6">
        <f t="shared" si="9"/>
        <v>0.52081151903484169</v>
      </c>
      <c r="M17" s="17">
        <f t="shared" si="46"/>
        <v>0.15624345571045251</v>
      </c>
      <c r="N17" s="6">
        <f t="shared" si="10"/>
        <v>1.4005845880332499</v>
      </c>
      <c r="O17" s="17">
        <f t="shared" si="47"/>
        <v>1.4005845880332499</v>
      </c>
      <c r="P17" s="151"/>
      <c r="Q17" s="529" t="s">
        <v>323</v>
      </c>
      <c r="R17" s="66">
        <f>'Clean data, inputs, calc.'!AK23</f>
        <v>12513.971184615384</v>
      </c>
      <c r="S17" s="66">
        <f>'Clean data, inputs, calc.'!AL23</f>
        <v>9548.8624999999993</v>
      </c>
      <c r="T17" s="17"/>
      <c r="U17" s="6">
        <f t="shared" si="12"/>
        <v>0.4213939436705969</v>
      </c>
      <c r="V17" s="17">
        <f t="shared" si="48"/>
        <v>4.2139394367059692E-2</v>
      </c>
      <c r="W17" s="6">
        <f t="shared" si="14"/>
        <v>1.1258562624464026</v>
      </c>
      <c r="X17" s="17">
        <f t="shared" si="15"/>
        <v>0.11258562624464026</v>
      </c>
      <c r="Y17" s="6">
        <f t="shared" si="16"/>
        <v>10.039425538878699</v>
      </c>
      <c r="Z17" s="17">
        <f t="shared" si="17"/>
        <v>0</v>
      </c>
      <c r="AA17" s="151"/>
      <c r="AB17" s="529" t="s">
        <v>323</v>
      </c>
      <c r="AC17" s="6">
        <f>'Clean data, inputs, calc.'!FP23</f>
        <v>8.3619421699750056</v>
      </c>
      <c r="AD17" s="6">
        <f>'Clean data, inputs, calc.'!FQ23</f>
        <v>7.3800616933396821</v>
      </c>
      <c r="AE17" s="17"/>
      <c r="AF17" s="6">
        <f t="shared" si="18"/>
        <v>0.31063487456965655</v>
      </c>
      <c r="AG17" s="17">
        <f t="shared" si="49"/>
        <v>0.18638092474179394</v>
      </c>
      <c r="AH17" s="6">
        <f t="shared" si="20"/>
        <v>0.14698808389045181</v>
      </c>
      <c r="AI17" s="17">
        <f t="shared" si="50"/>
        <v>8.8192850334271086E-2</v>
      </c>
      <c r="AJ17" s="6">
        <f t="shared" si="22"/>
        <v>0.55808182023560415</v>
      </c>
      <c r="AK17" s="17">
        <f t="shared" si="51"/>
        <v>0</v>
      </c>
      <c r="AL17" s="151"/>
      <c r="AM17" s="151"/>
      <c r="AN17" s="117"/>
      <c r="AO17" s="6">
        <f>SQRT(J$1*J17^2+U$1*U17^2+AF$1*AF17^2)</f>
        <v>0.27632198979817518</v>
      </c>
      <c r="AP17" s="14">
        <f t="shared" si="24"/>
        <v>0.42367801020182477</v>
      </c>
      <c r="AQ17" s="205">
        <f t="shared" si="25"/>
        <v>0.14574804326311805</v>
      </c>
      <c r="AR17" s="117"/>
      <c r="AS17" s="151"/>
      <c r="AT17" s="117"/>
      <c r="AU17" s="6">
        <f>SQRT(L$1*L17^2+W$1*W17^2+AH$1*AH17^2)</f>
        <v>0.4702041279702508</v>
      </c>
      <c r="AV17" s="14">
        <f t="shared" si="26"/>
        <v>0.22979587202974916</v>
      </c>
      <c r="AW17" s="205">
        <f t="shared" si="27"/>
        <v>0.10563959896453978</v>
      </c>
      <c r="AX17" s="117"/>
      <c r="AY17" s="151"/>
      <c r="AZ17" s="117"/>
      <c r="BA17" s="14">
        <f>SQRT(N$1*N17^2+Y$1*Y17^2+AJ$1*AJ17^2)</f>
        <v>1.4005845880332499</v>
      </c>
      <c r="BB17" s="14">
        <f t="shared" si="28"/>
        <v>0</v>
      </c>
      <c r="BC17" s="205">
        <f t="shared" si="29"/>
        <v>0</v>
      </c>
      <c r="BD17" s="117"/>
      <c r="BF17" s="117"/>
      <c r="BG17" s="6">
        <f>'Clean data, inputs, calc.'!GM23</f>
        <v>3.0408667103493037</v>
      </c>
      <c r="BH17" s="6">
        <f>'Clean data, inputs, calc.'!GP61</f>
        <v>0.17927318038572393</v>
      </c>
      <c r="BI17" s="59">
        <f>'Clean data, inputs, calc.'!GQ61</f>
        <v>5.8954632827405595E-2</v>
      </c>
      <c r="BJ17" s="117"/>
      <c r="BK17" s="6">
        <f>'Clean data, inputs, calc.'!GF61</f>
        <v>2.9828851998138282</v>
      </c>
      <c r="BL17" s="6">
        <f>'Clean data, inputs, calc.'!GM61</f>
        <v>3.2201398907350276</v>
      </c>
      <c r="BM17" s="117"/>
      <c r="BN17" s="59">
        <f>'Clean data, inputs, calc.'!DJ23</f>
        <v>0.36003168530727003</v>
      </c>
      <c r="BO17" s="59">
        <f>'Clean data, inputs, calc.'!DK23</f>
        <v>2.0845747625409028E-2</v>
      </c>
      <c r="BP17" s="59">
        <f>'Clean data, inputs, calc.'!DL23</f>
        <v>5.7899758482696233E-2</v>
      </c>
      <c r="BQ17" s="117"/>
      <c r="BS17" s="117"/>
      <c r="BT17" s="6">
        <f>'Clean data, inputs, calc.'!HL61</f>
        <v>0.40226260220588717</v>
      </c>
      <c r="BU17" s="6">
        <f>'Clean data, inputs, calc.'!HM61</f>
        <v>0.15495732107682206</v>
      </c>
      <c r="BV17" s="489">
        <f t="shared" si="2"/>
        <v>0.11302039689526641</v>
      </c>
      <c r="BW17" s="165">
        <f t="shared" si="3"/>
        <v>4.8909292124509063E-2</v>
      </c>
      <c r="BX17" s="117"/>
      <c r="BY17" s="6">
        <f>'Clean data, inputs, calc.'!IG23</f>
        <v>3.5592035885226569</v>
      </c>
      <c r="BZ17" s="6">
        <f>'Clean data, inputs, calc.'!IH23</f>
        <v>3.1682593295839379</v>
      </c>
      <c r="CA17" s="117"/>
      <c r="CB17" s="117" t="str">
        <f>Ratings!Y23</f>
        <v>BBB-</v>
      </c>
      <c r="CC17" s="380">
        <f>VLOOKUP('WACC2 Results'!CB17,'Clean data, inputs, calc.'!$BD$54:$BE$62,2,FALSE)/100</f>
        <v>2.6595582223565527E-2</v>
      </c>
      <c r="CD17" s="117" t="str">
        <f>Ratings!AA23</f>
        <v>BBB-</v>
      </c>
      <c r="CE17" s="37">
        <f>VLOOKUP('WACC2 Results'!CD17,'Clean data, inputs, calc.'!$BD$54:$BE$62,2,FALSE)/100</f>
        <v>2.6595582223565527E-2</v>
      </c>
      <c r="CF17" s="199"/>
      <c r="CH17" s="117"/>
      <c r="CI17" s="59">
        <f>'Clean data, inputs, calc.'!DN23</f>
        <v>0.79233215374512334</v>
      </c>
      <c r="CJ17" s="59">
        <f>'Clean data, inputs, calc.'!DO23</f>
        <v>0.66661232437735318</v>
      </c>
      <c r="CK17" s="59">
        <f>'Clean data, inputs, calc.'!DP23</f>
        <v>0.62083162417381432</v>
      </c>
      <c r="CL17" s="59">
        <f>'Clean data, inputs, calc.'!DQ23</f>
        <v>0.60883480932872147</v>
      </c>
      <c r="CM17" s="59">
        <f>'Clean data, inputs, calc.'!DR23</f>
        <v>0.5562651666015026</v>
      </c>
      <c r="CN17" s="59">
        <f>'Clean data, inputs, calc.'!DS23</f>
        <v>0.49648864713433183</v>
      </c>
      <c r="CO17" s="59">
        <f>'Clean data, inputs, calc.'!DT23</f>
        <v>0.58430410219911633</v>
      </c>
      <c r="CP17" s="59">
        <f>'Clean data, inputs, calc.'!DU23</f>
        <v>0.64088089858526309</v>
      </c>
      <c r="CQ17" s="59">
        <f>'Clean data, inputs, calc.'!DV23</f>
        <v>0.67011238680498564</v>
      </c>
      <c r="CR17" s="59">
        <f>'Clean data, inputs, calc.'!DW23</f>
        <v>0.63581703345293561</v>
      </c>
      <c r="CS17" s="59">
        <f>'Clean data, inputs, calc.'!DX23</f>
        <v>0.60839939854343972</v>
      </c>
      <c r="CT17" s="59">
        <f>'Clean data, inputs, calc.'!DY23</f>
        <v>0.57987334841640514</v>
      </c>
      <c r="CU17" s="59">
        <f>'Clean data, inputs, calc.'!DZ23</f>
        <v>0.57253694507397324</v>
      </c>
      <c r="CV17" s="59">
        <f>'Clean data, inputs, calc.'!EA23</f>
        <v>0.6833087229856033</v>
      </c>
      <c r="CW17" s="59">
        <f>'Clean data, inputs, calc.'!EB23</f>
        <v>0.70333468556235368</v>
      </c>
      <c r="CX17" s="59">
        <f>'Clean data, inputs, calc.'!EC23</f>
        <v>0.72091188227231329</v>
      </c>
      <c r="CY17" s="59" t="e">
        <f>'Clean data, inputs, calc.'!ED23</f>
        <v>#VALUE!</v>
      </c>
      <c r="CZ17" s="117"/>
      <c r="DB17" s="117"/>
      <c r="DC17" s="59">
        <f t="shared" si="30"/>
        <v>0.44206770050379629</v>
      </c>
      <c r="DD17" s="59">
        <f t="shared" si="4"/>
        <v>0.39998043613796014</v>
      </c>
      <c r="DE17" s="59">
        <f t="shared" si="4"/>
        <v>0.3830327684347043</v>
      </c>
      <c r="DF17" s="59">
        <f t="shared" si="4"/>
        <v>0.37843214592227453</v>
      </c>
      <c r="DG17" s="59">
        <f t="shared" si="4"/>
        <v>0.35743598105215441</v>
      </c>
      <c r="DH17" s="59">
        <f t="shared" si="4"/>
        <v>0.33176907027331742</v>
      </c>
      <c r="DI17" s="59">
        <f t="shared" si="4"/>
        <v>0.36880804726066452</v>
      </c>
      <c r="DJ17" s="59">
        <f t="shared" si="4"/>
        <v>0.39057124690635292</v>
      </c>
      <c r="DK17" s="59">
        <f t="shared" si="4"/>
        <v>0.40123789997566961</v>
      </c>
      <c r="DL17" s="59">
        <f t="shared" si="4"/>
        <v>0.38868468811015644</v>
      </c>
      <c r="DM17" s="59">
        <f t="shared" si="4"/>
        <v>0.37826388090818974</v>
      </c>
      <c r="DN17" s="59">
        <f t="shared" si="4"/>
        <v>0.36703786983788567</v>
      </c>
      <c r="DO17" s="59">
        <f t="shared" si="4"/>
        <v>0.36408489280170186</v>
      </c>
      <c r="DP17" s="59">
        <f t="shared" si="4"/>
        <v>0.40593190877883156</v>
      </c>
      <c r="DQ17" s="59">
        <f t="shared" si="4"/>
        <v>0.41291631734144407</v>
      </c>
      <c r="DR17" s="59">
        <f t="shared" si="4"/>
        <v>0.41891272278300057</v>
      </c>
      <c r="DS17" s="59" t="e">
        <f t="shared" si="5"/>
        <v>#VALUE!</v>
      </c>
      <c r="DT17" s="59"/>
      <c r="DU17" s="60">
        <f t="shared" si="31"/>
        <v>0.38185282091935718</v>
      </c>
      <c r="DV17" s="60">
        <f t="shared" si="32"/>
        <v>0.41891272278300057</v>
      </c>
      <c r="DW17" s="117"/>
      <c r="DX17" s="171"/>
      <c r="DY17" s="216">
        <f t="shared" si="6"/>
        <v>0.2</v>
      </c>
      <c r="DZ17" s="6">
        <f>'Clean data, inputs, calc.'!HO23+$DY17</f>
        <v>3.8370044881666039</v>
      </c>
      <c r="EA17" s="6">
        <f>'Clean data, inputs, calc.'!HP23+$DY17</f>
        <v>3.9890160180295733</v>
      </c>
      <c r="EB17" s="6">
        <f>'Clean data, inputs, calc.'!HQ23+$DY17</f>
        <v>4.3015363002105973</v>
      </c>
      <c r="EC17" s="6">
        <f>'Clean data, inputs, calc.'!HR23+$DY17</f>
        <v>4.0421771587808042</v>
      </c>
      <c r="ED17" s="6">
        <f>'Clean data, inputs, calc.'!HS23+$DY17</f>
        <v>4.263777882094705</v>
      </c>
      <c r="EE17" s="6">
        <f>'Clean data, inputs, calc.'!HT23+$DY17</f>
        <v>4.4536052688924475</v>
      </c>
      <c r="EF17" s="6">
        <f>'Clean data, inputs, calc.'!HU23+$DY17</f>
        <v>3.9910456473546785</v>
      </c>
      <c r="EG17" s="6">
        <f>'Clean data, inputs, calc.'!HV23+$DY17</f>
        <v>3.8353748474963676</v>
      </c>
      <c r="EH17" s="6">
        <f>'Clean data, inputs, calc.'!HW23+$DY17</f>
        <v>3.8762387868503825</v>
      </c>
      <c r="EI17" s="6">
        <f>'Clean data, inputs, calc.'!HX23+$DY17</f>
        <v>3.495530079053855</v>
      </c>
      <c r="EJ17" s="6">
        <f>'Clean data, inputs, calc.'!HY23+$DY17</f>
        <v>3.4476038709799139</v>
      </c>
      <c r="EK17" s="6">
        <f>'Clean data, inputs, calc.'!HZ23+$DY17</f>
        <v>3.4355745572468415</v>
      </c>
      <c r="EL17" s="6">
        <f>'Clean data, inputs, calc.'!IA23+$DY17</f>
        <v>3.5420209245883196</v>
      </c>
      <c r="EM17" s="6">
        <f>'Clean data, inputs, calc.'!IB23+$DY17</f>
        <v>3.5383423834833194</v>
      </c>
      <c r="EN17" s="6">
        <f>'Clean data, inputs, calc.'!IC23+$DY17</f>
        <v>3.5800959143889632</v>
      </c>
      <c r="EO17" s="6">
        <f>'Clean data, inputs, calc.'!ID23+$DY17</f>
        <v>3.368259329583938</v>
      </c>
      <c r="EP17" s="6" t="e">
        <f>'Clean data, inputs, calc.'!IE23+$DY17</f>
        <v>#VALUE!</v>
      </c>
      <c r="EQ17" s="59"/>
      <c r="ER17" s="14">
        <f t="shared" si="33"/>
        <v>3.7592035885226567</v>
      </c>
      <c r="ES17" s="6">
        <f t="shared" si="34"/>
        <v>3.368259329583938</v>
      </c>
      <c r="ET17" s="117"/>
      <c r="EU17" s="171"/>
      <c r="EV17" s="171"/>
      <c r="EW17" s="171"/>
      <c r="EX17" s="171"/>
    </row>
    <row r="18" spans="1:154">
      <c r="A18" s="119" t="s">
        <v>69</v>
      </c>
      <c r="B18" s="119" t="s">
        <v>322</v>
      </c>
      <c r="C18" s="141" t="s">
        <v>125</v>
      </c>
      <c r="D18" s="151"/>
      <c r="E18" s="529" t="s">
        <v>322</v>
      </c>
      <c r="F18" s="59">
        <f>'Clean data, inputs, calc.'!L24</f>
        <v>0.83300000000000007</v>
      </c>
      <c r="G18" s="502">
        <f>'Clean data, inputs, calc.'!M24</f>
        <v>0.84300000000000008</v>
      </c>
      <c r="H18" s="59"/>
      <c r="I18" s="17"/>
      <c r="J18" s="6">
        <f t="shared" si="7"/>
        <v>1.2134965572354286</v>
      </c>
      <c r="K18" s="17">
        <f t="shared" si="45"/>
        <v>0.36404896717062857</v>
      </c>
      <c r="L18" s="6">
        <f t="shared" si="9"/>
        <v>2.2111806461141823</v>
      </c>
      <c r="M18" s="17">
        <f t="shared" si="46"/>
        <v>0.66335419383425465</v>
      </c>
      <c r="N18" s="6">
        <f t="shared" si="10"/>
        <v>0.1369141434993133</v>
      </c>
      <c r="O18" s="17">
        <f t="shared" si="47"/>
        <v>0.1369141434993133</v>
      </c>
      <c r="P18" s="151"/>
      <c r="Q18" s="529" t="s">
        <v>322</v>
      </c>
      <c r="R18" s="66">
        <f>'Clean data, inputs, calc.'!AK24</f>
        <v>24054.562425266155</v>
      </c>
      <c r="S18" s="66">
        <f>'Clean data, inputs, calc.'!AL24</f>
        <v>24745.318414390003</v>
      </c>
      <c r="T18" s="17"/>
      <c r="U18" s="6">
        <f t="shared" si="12"/>
        <v>1.7322269521408105</v>
      </c>
      <c r="V18" s="17">
        <f t="shared" si="48"/>
        <v>0.17322269521408107</v>
      </c>
      <c r="W18" s="6">
        <f t="shared" si="14"/>
        <v>3.0863560749625982</v>
      </c>
      <c r="X18" s="17">
        <f t="shared" si="15"/>
        <v>0.30863560749625985</v>
      </c>
      <c r="Y18" s="6">
        <f t="shared" si="16"/>
        <v>20.220166392144108</v>
      </c>
      <c r="Z18" s="17">
        <f t="shared" si="17"/>
        <v>0</v>
      </c>
      <c r="AA18" s="151"/>
      <c r="AB18" s="529" t="s">
        <v>322</v>
      </c>
      <c r="AC18" s="6">
        <f>'Clean data, inputs, calc.'!FP24</f>
        <v>6.4234853358152142</v>
      </c>
      <c r="AD18" s="6">
        <f>'Clean data, inputs, calc.'!FQ24</f>
        <v>5.7969740244789758</v>
      </c>
      <c r="AE18" s="17"/>
      <c r="AF18" s="6">
        <f t="shared" si="18"/>
        <v>6.8048458449654348E-3</v>
      </c>
      <c r="AG18" s="17">
        <f t="shared" si="49"/>
        <v>4.0829075069792609E-3</v>
      </c>
      <c r="AH18" s="6">
        <f t="shared" si="20"/>
        <v>0.49312211762450997</v>
      </c>
      <c r="AI18" s="17">
        <f t="shared" si="50"/>
        <v>0.29587327057470597</v>
      </c>
      <c r="AJ18" s="6">
        <f t="shared" si="22"/>
        <v>0.19688889504883944</v>
      </c>
      <c r="AK18" s="17">
        <f t="shared" si="51"/>
        <v>0</v>
      </c>
      <c r="AL18" s="151"/>
      <c r="AM18" s="151"/>
      <c r="AN18" s="117"/>
      <c r="AO18" s="6">
        <f>SQRT(J$1*J18^2+U$1*U18^2+AF$1*AF18^2)</f>
        <v>0.86131351623851793</v>
      </c>
      <c r="AP18" s="14">
        <f t="shared" si="24"/>
        <v>0</v>
      </c>
      <c r="AQ18" s="205">
        <f t="shared" si="25"/>
        <v>0</v>
      </c>
      <c r="AR18" s="117"/>
      <c r="AS18" s="151"/>
      <c r="AT18" s="117"/>
      <c r="AU18" s="6">
        <f>SQRT(L$1*L18^2+W$1*W18^2+AH$1*AH18^2)</f>
        <v>1.6016419671091047</v>
      </c>
      <c r="AV18" s="14">
        <f t="shared" si="26"/>
        <v>0</v>
      </c>
      <c r="AW18" s="205">
        <f t="shared" si="27"/>
        <v>0</v>
      </c>
      <c r="AX18" s="117"/>
      <c r="AY18" s="151"/>
      <c r="AZ18" s="117"/>
      <c r="BA18" s="14">
        <f>SQRT(N$1*N18^2+Y$1*Y18^2+AJ$1*AJ18^2)</f>
        <v>0.1369141434993133</v>
      </c>
      <c r="BB18" s="14">
        <f t="shared" si="28"/>
        <v>0.16308585650068669</v>
      </c>
      <c r="BC18" s="205">
        <f t="shared" si="29"/>
        <v>0.1361522983499282</v>
      </c>
      <c r="BD18" s="117"/>
      <c r="BF18" s="117"/>
      <c r="BG18" s="6">
        <f>'Clean data, inputs, calc.'!GM24</f>
        <v>1.2924235102355475</v>
      </c>
      <c r="BH18" s="6">
        <f>'Clean data, inputs, calc.'!GP62</f>
        <v>0.29885009573823229</v>
      </c>
      <c r="BI18" s="59">
        <f>'Clean data, inputs, calc.'!GQ62</f>
        <v>0.23123232699764654</v>
      </c>
      <c r="BJ18" s="117"/>
      <c r="BK18" s="6">
        <f>'Clean data, inputs, calc.'!GF62</f>
        <v>1.3278769564067741</v>
      </c>
      <c r="BL18" s="6">
        <f>'Clean data, inputs, calc.'!GM62</f>
        <v>1.5912736059737798</v>
      </c>
      <c r="BM18" s="117"/>
      <c r="BN18" s="59">
        <f>'Clean data, inputs, calc.'!DJ24</f>
        <v>0.19980516141066179</v>
      </c>
      <c r="BO18" s="59">
        <f>'Clean data, inputs, calc.'!DK24</f>
        <v>4.2149223974543348E-2</v>
      </c>
      <c r="BP18" s="59">
        <f>'Clean data, inputs, calc.'!DL24</f>
        <v>0.21095162746028154</v>
      </c>
      <c r="BQ18" s="117"/>
      <c r="BS18" s="117"/>
      <c r="BT18" s="6">
        <f>'Clean data, inputs, calc.'!HL62</f>
        <v>0.46424038780525301</v>
      </c>
      <c r="BU18" s="6">
        <f>'Clean data, inputs, calc.'!HM62</f>
        <v>0.67516570629242345</v>
      </c>
      <c r="BV18" s="489">
        <f t="shared" si="2"/>
        <v>0.23879840508026337</v>
      </c>
      <c r="BW18" s="165">
        <f t="shared" si="3"/>
        <v>0.4383371156754241</v>
      </c>
      <c r="BX18" s="117"/>
      <c r="BY18" s="6">
        <f>'Clean data, inputs, calc.'!IG24</f>
        <v>1.9440682095394044</v>
      </c>
      <c r="BZ18" s="6">
        <f>'Clean data, inputs, calc.'!IH24</f>
        <v>1.5402887005178088</v>
      </c>
      <c r="CA18" s="117"/>
      <c r="CB18" s="117" t="str">
        <f>Ratings!Y24</f>
        <v>A-</v>
      </c>
      <c r="CC18" s="380">
        <f>VLOOKUP('WACC2 Results'!CB18,'Clean data, inputs, calc.'!$BD$54:$BE$62,2,FALSE)/100</f>
        <v>1.8550556745858534E-2</v>
      </c>
      <c r="CD18" s="117" t="str">
        <f>Ratings!AA24</f>
        <v>A-</v>
      </c>
      <c r="CE18" s="37">
        <f>VLOOKUP('WACC2 Results'!CD18,'Clean data, inputs, calc.'!$BD$54:$BE$62,2,FALSE)/100</f>
        <v>1.8550556745858534E-2</v>
      </c>
      <c r="CF18" s="199"/>
      <c r="CH18" s="117"/>
      <c r="CI18" s="59">
        <f>'Clean data, inputs, calc.'!DN24</f>
        <v>0.30593220488916389</v>
      </c>
      <c r="CJ18" s="59">
        <f>'Clean data, inputs, calc.'!DO24</f>
        <v>0.27363789920611109</v>
      </c>
      <c r="CK18" s="59">
        <f>'Clean data, inputs, calc.'!DP24</f>
        <v>0.26954069843627693</v>
      </c>
      <c r="CL18" s="59">
        <f>'Clean data, inputs, calc.'!DQ24</f>
        <v>0.29678681407562041</v>
      </c>
      <c r="CM18" s="59">
        <f>'Clean data, inputs, calc.'!DR24</f>
        <v>0.35422812143802185</v>
      </c>
      <c r="CN18" s="59">
        <f>'Clean data, inputs, calc.'!DS24</f>
        <v>0.37858204380897115</v>
      </c>
      <c r="CO18" s="59">
        <f>'Clean data, inputs, calc.'!DT24</f>
        <v>0.39747018897566649</v>
      </c>
      <c r="CP18" s="59">
        <f>'Clean data, inputs, calc.'!DU24</f>
        <v>0.3398158856966732</v>
      </c>
      <c r="CQ18" s="59">
        <f>'Clean data, inputs, calc.'!DV24</f>
        <v>0.39349627322719688</v>
      </c>
      <c r="CR18" s="59">
        <f>'Clean data, inputs, calc.'!DW24</f>
        <v>0.33515178856714739</v>
      </c>
      <c r="CS18" s="59">
        <f>'Clean data, inputs, calc.'!DX24</f>
        <v>0.34114946063907969</v>
      </c>
      <c r="CT18" s="59">
        <f>'Clean data, inputs, calc.'!DY24</f>
        <v>0.23579521573720946</v>
      </c>
      <c r="CU18" s="59">
        <f>'Clean data, inputs, calc.'!DZ24</f>
        <v>0.25360859031228489</v>
      </c>
      <c r="CV18" s="59">
        <f>'Clean data, inputs, calc.'!EA24</f>
        <v>0.2338687570674009</v>
      </c>
      <c r="CW18" s="59">
        <f>'Clean data, inputs, calc.'!EB24</f>
        <v>0.27691665616386768</v>
      </c>
      <c r="CX18" s="59">
        <f>'Clean data, inputs, calc.'!EC24</f>
        <v>0.17900981901514651</v>
      </c>
      <c r="CY18" s="59" t="e">
        <f>'Clean data, inputs, calc.'!ED24</f>
        <v>#VALUE!</v>
      </c>
      <c r="CZ18" s="117"/>
      <c r="DB18" s="117"/>
      <c r="DC18" s="59">
        <f t="shared" si="30"/>
        <v>0.23426346616142202</v>
      </c>
      <c r="DD18" s="59">
        <f t="shared" si="4"/>
        <v>0.21484748481234434</v>
      </c>
      <c r="DE18" s="59">
        <f t="shared" si="4"/>
        <v>0.21231355463300747</v>
      </c>
      <c r="DF18" s="59">
        <f t="shared" si="4"/>
        <v>0.22886322628687189</v>
      </c>
      <c r="DG18" s="59">
        <f t="shared" si="4"/>
        <v>0.26157197286811296</v>
      </c>
      <c r="DH18" s="59">
        <f t="shared" si="4"/>
        <v>0.27461698453794087</v>
      </c>
      <c r="DI18" s="59">
        <f t="shared" si="4"/>
        <v>0.28442122924068147</v>
      </c>
      <c r="DJ18" s="59">
        <f t="shared" si="4"/>
        <v>0.25362879282475209</v>
      </c>
      <c r="DK18" s="59">
        <f t="shared" si="4"/>
        <v>0.28238057093321045</v>
      </c>
      <c r="DL18" s="59">
        <f t="shared" si="4"/>
        <v>0.2510214879214776</v>
      </c>
      <c r="DM18" s="59">
        <f t="shared" si="4"/>
        <v>0.25437094869092097</v>
      </c>
      <c r="DN18" s="59">
        <f t="shared" si="4"/>
        <v>0.1908044413301492</v>
      </c>
      <c r="DO18" s="59">
        <f t="shared" si="4"/>
        <v>0.20230284976677509</v>
      </c>
      <c r="DP18" s="59">
        <f t="shared" si="4"/>
        <v>0.18954103159500427</v>
      </c>
      <c r="DQ18" s="59">
        <f t="shared" si="4"/>
        <v>0.21686353203018346</v>
      </c>
      <c r="DR18" s="59">
        <f t="shared" si="4"/>
        <v>0.15183064307698255</v>
      </c>
      <c r="DS18" s="59" t="e">
        <f t="shared" si="5"/>
        <v>#VALUE!</v>
      </c>
      <c r="DT18" s="59"/>
      <c r="DU18" s="60">
        <f t="shared" si="31"/>
        <v>0.23401674700792793</v>
      </c>
      <c r="DV18" s="60">
        <f t="shared" si="32"/>
        <v>0.15183064307698255</v>
      </c>
      <c r="DW18" s="117"/>
      <c r="DX18" s="171"/>
      <c r="DY18" s="216">
        <f t="shared" si="6"/>
        <v>0.2</v>
      </c>
      <c r="DZ18" s="6">
        <f>'Clean data, inputs, calc.'!HO24+$DY18</f>
        <v>2.1518652948783314</v>
      </c>
      <c r="EA18" s="6">
        <f>'Clean data, inputs, calc.'!HP24+$DY18</f>
        <v>2.1752266514781389</v>
      </c>
      <c r="EB18" s="6">
        <f>'Clean data, inputs, calc.'!HQ24+$DY18</f>
        <v>2.1425992899767645</v>
      </c>
      <c r="EC18" s="6">
        <f>'Clean data, inputs, calc.'!HR24+$DY18</f>
        <v>2.2641814678750589</v>
      </c>
      <c r="ED18" s="6">
        <f>'Clean data, inputs, calc.'!HS24+$DY18</f>
        <v>2.3122403262158642</v>
      </c>
      <c r="EE18" s="6">
        <f>'Clean data, inputs, calc.'!HT24+$DY18</f>
        <v>2.2169988852028313</v>
      </c>
      <c r="EF18" s="6">
        <f>'Clean data, inputs, calc.'!HU24+$DY18</f>
        <v>2.3153124373125875</v>
      </c>
      <c r="EG18" s="6">
        <f>'Clean data, inputs, calc.'!HV24+$DY18</f>
        <v>2.3403636556253309</v>
      </c>
      <c r="EH18" s="6">
        <f>'Clean data, inputs, calc.'!HW24+$DY18</f>
        <v>2.3545995996797235</v>
      </c>
      <c r="EI18" s="6">
        <f>'Clean data, inputs, calc.'!HX24+$DY18</f>
        <v>2.3423411052704481</v>
      </c>
      <c r="EJ18" s="6">
        <f>'Clean data, inputs, calc.'!HY24+$DY18</f>
        <v>2.1381255329742928</v>
      </c>
      <c r="EK18" s="6">
        <f>'Clean data, inputs, calc.'!HZ24+$DY18</f>
        <v>2.0570768098350021</v>
      </c>
      <c r="EL18" s="6">
        <f>'Clean data, inputs, calc.'!IA24+$DY18</f>
        <v>1.9774697584551273</v>
      </c>
      <c r="EM18" s="6">
        <f>'Clean data, inputs, calc.'!IB24+$DY18</f>
        <v>1.8345621272921184</v>
      </c>
      <c r="EN18" s="6">
        <f>'Clean data, inputs, calc.'!IC24+$DY18</f>
        <v>1.9793263177560636</v>
      </c>
      <c r="EO18" s="6">
        <f>'Clean data, inputs, calc.'!ID24+$DY18</f>
        <v>1.7402887005178087</v>
      </c>
      <c r="EP18" s="6" t="e">
        <f>'Clean data, inputs, calc.'!IE24+$DY18</f>
        <v>#VALUE!</v>
      </c>
      <c r="EQ18" s="59"/>
      <c r="ER18" s="14">
        <f t="shared" si="33"/>
        <v>2.1440682095394048</v>
      </c>
      <c r="ES18" s="6">
        <f t="shared" si="34"/>
        <v>1.7402887005178087</v>
      </c>
      <c r="ET18" s="117"/>
      <c r="EU18" s="171"/>
      <c r="EV18" s="171"/>
      <c r="EW18" s="171"/>
      <c r="EX18" s="171"/>
    </row>
    <row r="19" spans="1:154">
      <c r="A19" s="119" t="s">
        <v>71</v>
      </c>
      <c r="B19" s="119" t="s">
        <v>335</v>
      </c>
      <c r="C19" s="141"/>
      <c r="D19" s="151"/>
      <c r="E19" s="529" t="s">
        <v>335</v>
      </c>
      <c r="F19" s="59">
        <f>'Clean data, inputs, calc.'!L25</f>
        <v>0.57344599203956459</v>
      </c>
      <c r="G19" s="59">
        <f>'Clean data, inputs, calc.'!M25</f>
        <v>0.57385759829968119</v>
      </c>
      <c r="H19" s="59"/>
      <c r="I19" s="17"/>
      <c r="J19" s="6">
        <f t="shared" si="7"/>
        <v>0.5237943927251274</v>
      </c>
      <c r="K19" s="17">
        <f t="shared" si="45"/>
        <v>0.1571383178175382</v>
      </c>
      <c r="L19" s="6">
        <f t="shared" si="9"/>
        <v>1.2106106497349303</v>
      </c>
      <c r="M19" s="17">
        <f t="shared" si="46"/>
        <v>0.36318319492047907</v>
      </c>
      <c r="N19" s="6">
        <f t="shared" si="10"/>
        <v>0.65150597385217557</v>
      </c>
      <c r="O19" s="17">
        <f t="shared" si="47"/>
        <v>0.65150597385217557</v>
      </c>
      <c r="P19" s="151"/>
      <c r="Q19" s="529" t="s">
        <v>335</v>
      </c>
      <c r="R19" s="66">
        <f>'Clean data, inputs, calc.'!AK25</f>
        <v>1720.1597575213079</v>
      </c>
      <c r="S19" s="66">
        <f>'Clean data, inputs, calc.'!AL25</f>
        <v>1361.505789952</v>
      </c>
      <c r="T19" s="17"/>
      <c r="U19" s="6">
        <f t="shared" si="12"/>
        <v>4.118136999487934</v>
      </c>
      <c r="V19" s="17">
        <f t="shared" si="48"/>
        <v>0.41181369994879341</v>
      </c>
      <c r="W19" s="6">
        <f t="shared" si="14"/>
        <v>2.4220982210606845</v>
      </c>
      <c r="X19" s="17">
        <f t="shared" si="15"/>
        <v>0.24220982210606845</v>
      </c>
      <c r="Y19" s="6">
        <f t="shared" si="16"/>
        <v>0.51746997639548753</v>
      </c>
      <c r="Z19" s="17">
        <f t="shared" si="17"/>
        <v>0</v>
      </c>
      <c r="AA19" s="151"/>
      <c r="AB19" s="529" t="s">
        <v>335</v>
      </c>
      <c r="AC19" s="6">
        <f>'Clean data, inputs, calc.'!FP25</f>
        <v>6.570282034850222</v>
      </c>
      <c r="AD19" s="6">
        <f>'Clean data, inputs, calc.'!FQ25</f>
        <v>5.0870216848843599</v>
      </c>
      <c r="AE19" s="17"/>
      <c r="AF19" s="6">
        <f t="shared" si="18"/>
        <v>2.9813480599439446E-2</v>
      </c>
      <c r="AG19" s="17">
        <f t="shared" si="49"/>
        <v>1.7888088359663667E-2</v>
      </c>
      <c r="AH19" s="6">
        <f t="shared" si="20"/>
        <v>0.45976199747124546</v>
      </c>
      <c r="AI19" s="17">
        <f t="shared" si="50"/>
        <v>0.27585719848274726</v>
      </c>
      <c r="AJ19" s="6">
        <f t="shared" si="22"/>
        <v>0.2242415439176999</v>
      </c>
      <c r="AK19" s="17">
        <f t="shared" si="51"/>
        <v>0</v>
      </c>
      <c r="AL19" s="151"/>
      <c r="AM19" s="151"/>
      <c r="AN19" s="117"/>
      <c r="AO19" s="6">
        <f>SQRT(J$1*J19^2+U$1*U19^2+AF$1*AF19^2)</f>
        <v>1.3336966336410638</v>
      </c>
      <c r="AP19" s="14">
        <f t="shared" si="24"/>
        <v>0</v>
      </c>
      <c r="AQ19" s="205">
        <f t="shared" si="25"/>
        <v>0</v>
      </c>
      <c r="AR19" s="117"/>
      <c r="AS19" s="151"/>
      <c r="AT19" s="117"/>
      <c r="AU19" s="6">
        <f>SQRT(L$1*L19^2+W$1*W19^2+AH$1*AH19^2)</f>
        <v>1.0738519820781969</v>
      </c>
      <c r="AV19" s="14">
        <f t="shared" si="26"/>
        <v>0</v>
      </c>
      <c r="AW19" s="205">
        <f t="shared" si="27"/>
        <v>0</v>
      </c>
      <c r="AX19" s="117"/>
      <c r="AY19" s="151"/>
      <c r="AZ19" s="117"/>
      <c r="BA19" s="14">
        <f>SQRT(N$1*N19^2+Y$1*Y19^2+AJ$1*AJ19^2)</f>
        <v>0.65150597385217557</v>
      </c>
      <c r="BB19" s="14">
        <f t="shared" si="28"/>
        <v>0</v>
      </c>
      <c r="BC19" s="205">
        <f t="shared" si="29"/>
        <v>0</v>
      </c>
      <c r="BD19" s="117"/>
      <c r="BF19" s="117"/>
      <c r="BG19" s="6">
        <f>'Clean data, inputs, calc.'!GM25</f>
        <v>2.7928648584759008</v>
      </c>
      <c r="BH19" s="6">
        <f>'Clean data, inputs, calc.'!GP63</f>
        <v>0.240738583245661</v>
      </c>
      <c r="BI19" s="59">
        <f>'Clean data, inputs, calc.'!GQ63</f>
        <v>8.6197720063345584E-2</v>
      </c>
      <c r="BJ19" s="117"/>
      <c r="BK19" s="6">
        <f>'Clean data, inputs, calc.'!GF63</f>
        <v>2.5979834331216223</v>
      </c>
      <c r="BL19" s="6">
        <f>'Clean data, inputs, calc.'!GM63</f>
        <v>3.0336034417215618</v>
      </c>
      <c r="BM19" s="117"/>
      <c r="BN19" s="59">
        <f>'Clean data, inputs, calc.'!DJ25</f>
        <v>0.41217677810063008</v>
      </c>
      <c r="BO19" s="59">
        <f>'Clean data, inputs, calc.'!DK25</f>
        <v>3.5657420951446472E-2</v>
      </c>
      <c r="BP19" s="59">
        <f>'Clean data, inputs, calc.'!DL25</f>
        <v>8.651001911306358E-2</v>
      </c>
      <c r="BQ19" s="117"/>
      <c r="BS19" s="117"/>
      <c r="BT19" s="6">
        <f>'Clean data, inputs, calc.'!HL63</f>
        <v>0.17494323317036475</v>
      </c>
      <c r="BU19" s="6">
        <f>'Clean data, inputs, calc.'!HM63</f>
        <v>0.17107299766539824</v>
      </c>
      <c r="BV19" s="489">
        <f t="shared" si="2"/>
        <v>4.8714071352175682E-2</v>
      </c>
      <c r="BW19" s="165">
        <f t="shared" si="3"/>
        <v>5.4157475634244556E-2</v>
      </c>
      <c r="BX19" s="117"/>
      <c r="BY19" s="6">
        <f>'Clean data, inputs, calc.'!IG25</f>
        <v>3.5912258678939466</v>
      </c>
      <c r="BZ19" s="6">
        <f>'Clean data, inputs, calc.'!IH25</f>
        <v>3.1588067143444607</v>
      </c>
      <c r="CA19" s="117"/>
      <c r="CB19" s="117" t="str">
        <f>Ratings!Y25</f>
        <v>BBB</v>
      </c>
      <c r="CC19" s="380">
        <f>VLOOKUP('WACC2 Results'!CB19,'Clean data, inputs, calc.'!$BD$54:$BE$62,2,FALSE)/100</f>
        <v>2.3818830631208841E-2</v>
      </c>
      <c r="CD19" s="117" t="str">
        <f>Ratings!AA25</f>
        <v>BBB</v>
      </c>
      <c r="CE19" s="37">
        <f>VLOOKUP('WACC2 Results'!CD19,'Clean data, inputs, calc.'!$BD$54:$BE$62,2,FALSE)/100</f>
        <v>2.3818830631208841E-2</v>
      </c>
      <c r="CF19" s="199"/>
      <c r="CH19" s="117"/>
      <c r="CI19" s="59">
        <f>'Clean data, inputs, calc.'!DN25</f>
        <v>0.45358134707578407</v>
      </c>
      <c r="CJ19" s="59">
        <f>'Clean data, inputs, calc.'!DO25</f>
        <v>0.38844378607413593</v>
      </c>
      <c r="CK19" s="59">
        <f>'Clean data, inputs, calc.'!DP25</f>
        <v>0.44970161011605758</v>
      </c>
      <c r="CL19" s="59">
        <f>'Clean data, inputs, calc.'!DQ25</f>
        <v>0.57902525064148369</v>
      </c>
      <c r="CM19" s="59">
        <f>'Clean data, inputs, calc.'!DR25</f>
        <v>0.54523830112919269</v>
      </c>
      <c r="CN19" s="59">
        <f>'Clean data, inputs, calc.'!DS25</f>
        <v>0.90436581510657665</v>
      </c>
      <c r="CO19" s="59">
        <f>'Clean data, inputs, calc.'!DT25</f>
        <v>1.1832242223435809</v>
      </c>
      <c r="CP19" s="59">
        <f>'Clean data, inputs, calc.'!DU25</f>
        <v>1.0259079707035159</v>
      </c>
      <c r="CQ19" s="59">
        <f>'Clean data, inputs, calc.'!DV25</f>
        <v>1.1203751689091035</v>
      </c>
      <c r="CR19" s="59">
        <f>'Clean data, inputs, calc.'!DW25</f>
        <v>1.3537889852589415</v>
      </c>
      <c r="CS19" s="59">
        <f>'Clean data, inputs, calc.'!DX25</f>
        <v>1.1910017334032907</v>
      </c>
      <c r="CT19" s="59">
        <f>'Clean data, inputs, calc.'!DY25</f>
        <v>1.1250727485978707</v>
      </c>
      <c r="CU19" s="59">
        <f>'Clean data, inputs, calc.'!DZ25</f>
        <v>1.0019182918500549</v>
      </c>
      <c r="CV19" s="59">
        <f>'Clean data, inputs, calc.'!EA25</f>
        <v>1.0275367972490357</v>
      </c>
      <c r="CW19" s="59">
        <f>'Clean data, inputs, calc.'!EB25</f>
        <v>1.3094191572247822</v>
      </c>
      <c r="CX19" s="59">
        <f>'Clean data, inputs, calc.'!EC25</f>
        <v>1.4237013999699228</v>
      </c>
      <c r="CY19" s="59" t="e">
        <f>'Clean data, inputs, calc.'!ED25</f>
        <v>#VALUE!</v>
      </c>
      <c r="CZ19" s="117"/>
      <c r="DB19" s="117"/>
      <c r="DC19" s="59">
        <f t="shared" si="30"/>
        <v>0.312044006335296</v>
      </c>
      <c r="DD19" s="59">
        <f t="shared" si="4"/>
        <v>0.27976918473053325</v>
      </c>
      <c r="DE19" s="59">
        <f t="shared" si="4"/>
        <v>0.3102028769079288</v>
      </c>
      <c r="DF19" s="59">
        <f t="shared" si="4"/>
        <v>0.36669790454981827</v>
      </c>
      <c r="DG19" s="59">
        <f t="shared" si="4"/>
        <v>0.35285062551889657</v>
      </c>
      <c r="DH19" s="59">
        <f t="shared" si="4"/>
        <v>0.474890805081987</v>
      </c>
      <c r="DI19" s="59">
        <f t="shared" si="4"/>
        <v>0.54196184259693192</v>
      </c>
      <c r="DJ19" s="59">
        <f t="shared" si="4"/>
        <v>0.50639416278482752</v>
      </c>
      <c r="DK19" s="59">
        <f t="shared" si="4"/>
        <v>0.52838534677121174</v>
      </c>
      <c r="DL19" s="59">
        <f t="shared" si="4"/>
        <v>0.57515308030469448</v>
      </c>
      <c r="DM19" s="59">
        <f t="shared" si="4"/>
        <v>0.54358776410153875</v>
      </c>
      <c r="DN19" s="59">
        <f t="shared" si="4"/>
        <v>0.52942787457050444</v>
      </c>
      <c r="DO19" s="59">
        <f t="shared" si="4"/>
        <v>0.50047911342282658</v>
      </c>
      <c r="DP19" s="59">
        <f t="shared" si="4"/>
        <v>0.50679070221719225</v>
      </c>
      <c r="DQ19" s="59">
        <f t="shared" si="4"/>
        <v>0.56699068816866693</v>
      </c>
      <c r="DR19" s="59">
        <f t="shared" si="4"/>
        <v>0.58740792078908333</v>
      </c>
      <c r="DS19" s="59" t="e">
        <f t="shared" si="5"/>
        <v>#VALUE!</v>
      </c>
      <c r="DT19" s="59"/>
      <c r="DU19" s="60">
        <f t="shared" si="31"/>
        <v>0.50623214083678303</v>
      </c>
      <c r="DV19" s="60">
        <f t="shared" si="32"/>
        <v>0.58740792078908333</v>
      </c>
      <c r="DW19" s="117"/>
      <c r="DX19" s="171"/>
      <c r="DY19" s="216">
        <f t="shared" si="6"/>
        <v>0.2</v>
      </c>
      <c r="DZ19" s="6">
        <f>'Clean data, inputs, calc.'!HO25+$DY19</f>
        <v>1.4546308782191502</v>
      </c>
      <c r="EA19" s="6">
        <f>'Clean data, inputs, calc.'!HP25+$DY19</f>
        <v>1.4775913636357059</v>
      </c>
      <c r="EB19" s="6">
        <f>'Clean data, inputs, calc.'!HQ25+$DY19</f>
        <v>1.5427113003589563</v>
      </c>
      <c r="EC19" s="6">
        <f>'Clean data, inputs, calc.'!HR25+$DY19</f>
        <v>1.7065471200582467</v>
      </c>
      <c r="ED19" s="6">
        <f>'Clean data, inputs, calc.'!HS25+$DY19</f>
        <v>1.6069701952839821</v>
      </c>
      <c r="EE19" s="6">
        <f>'Clean data, inputs, calc.'!HT25+$DY19</f>
        <v>2.6055837851091863</v>
      </c>
      <c r="EF19" s="6">
        <f>'Clean data, inputs, calc.'!HU25+$DY19</f>
        <v>2.7012085313780383</v>
      </c>
      <c r="EG19" s="6">
        <f>'Clean data, inputs, calc.'!HV25+$DY19</f>
        <v>2.8018752751667098</v>
      </c>
      <c r="EH19" s="6">
        <f>'Clean data, inputs, calc.'!HW25+$DY19</f>
        <v>5.7782920990024538</v>
      </c>
      <c r="EI19" s="6">
        <f>'Clean data, inputs, calc.'!HX25+$DY19</f>
        <v>6.3070507109698655</v>
      </c>
      <c r="EJ19" s="6">
        <f>'Clean data, inputs, calc.'!HY25+$DY19</f>
        <v>6.4025653116948567</v>
      </c>
      <c r="EK19" s="6">
        <f>'Clean data, inputs, calc.'!HZ25+$DY19</f>
        <v>6.5737165138754898</v>
      </c>
      <c r="EL19" s="6">
        <f>'Clean data, inputs, calc.'!IA25+$DY19</f>
        <v>3.0184913522914751</v>
      </c>
      <c r="EM19" s="6">
        <f>'Clean data, inputs, calc.'!IB25+$DY19</f>
        <v>3.1301283468068632</v>
      </c>
      <c r="EN19" s="6">
        <f>'Clean data, inputs, calc.'!IC25+$DY19</f>
        <v>3.2947003266396875</v>
      </c>
      <c r="EO19" s="6">
        <f>'Clean data, inputs, calc.'!ID25+$DY19</f>
        <v>3.3588067143444609</v>
      </c>
      <c r="EP19" s="6" t="e">
        <f>'Clean data, inputs, calc.'!IE25+$DY19</f>
        <v>#VALUE!</v>
      </c>
      <c r="EQ19" s="59"/>
      <c r="ER19" s="14">
        <f t="shared" si="33"/>
        <v>3.7912258678939472</v>
      </c>
      <c r="ES19" s="6">
        <f t="shared" si="34"/>
        <v>3.3588067143444609</v>
      </c>
      <c r="ET19" s="117"/>
      <c r="EU19" s="171"/>
      <c r="EV19" s="171"/>
      <c r="EW19" s="171"/>
      <c r="EX19" s="171"/>
    </row>
    <row r="20" spans="1:154">
      <c r="A20" s="119" t="s">
        <v>15</v>
      </c>
      <c r="B20" s="119" t="s">
        <v>336</v>
      </c>
      <c r="C20" s="140" t="s">
        <v>265</v>
      </c>
      <c r="D20" s="151"/>
      <c r="E20" s="529" t="s">
        <v>336</v>
      </c>
      <c r="F20" s="65">
        <f>'Clean data, inputs, calc.'!L26</f>
        <v>0.25</v>
      </c>
      <c r="G20" s="65">
        <f>'Clean data, inputs, calc.'!M26</f>
        <v>0.25</v>
      </c>
      <c r="H20" s="474" t="s">
        <v>193</v>
      </c>
      <c r="I20" s="17"/>
      <c r="J20" s="6">
        <f t="shared" si="7"/>
        <v>0.50531067649887795</v>
      </c>
      <c r="K20" s="17">
        <f t="shared" si="45"/>
        <v>0.15159320294966339</v>
      </c>
      <c r="L20" s="6">
        <f t="shared" si="9"/>
        <v>3.7624589582657242E-2</v>
      </c>
      <c r="M20" s="17">
        <f t="shared" si="46"/>
        <v>1.1287376874797172E-2</v>
      </c>
      <c r="N20" s="6">
        <f t="shared" si="10"/>
        <v>2.7881979261397123</v>
      </c>
      <c r="O20" s="17">
        <f t="shared" si="47"/>
        <v>2.7881979261397123</v>
      </c>
      <c r="P20" s="151"/>
      <c r="Q20" s="529" t="s">
        <v>336</v>
      </c>
      <c r="R20" s="66">
        <f>'Clean data, inputs, calc.'!AK26</f>
        <v>2873.529265384615</v>
      </c>
      <c r="S20" s="66">
        <f>'Clean data, inputs, calc.'!AL26</f>
        <v>2658.2307999999998</v>
      </c>
      <c r="T20" s="17"/>
      <c r="U20" s="6">
        <f t="shared" si="12"/>
        <v>2.0638328295645887</v>
      </c>
      <c r="V20" s="17">
        <f t="shared" ref="V20" si="52">U20*U$1</f>
        <v>0.20638328295645889</v>
      </c>
      <c r="W20" s="6">
        <f t="shared" si="14"/>
        <v>1.0485455697511208</v>
      </c>
      <c r="X20" s="17">
        <f t="shared" si="15"/>
        <v>0.10485455697511209</v>
      </c>
      <c r="Y20" s="6">
        <f t="shared" si="16"/>
        <v>1.5349357043431011</v>
      </c>
      <c r="Z20" s="17">
        <f t="shared" si="17"/>
        <v>0</v>
      </c>
      <c r="AA20" s="151"/>
      <c r="AB20" s="529" t="s">
        <v>336</v>
      </c>
      <c r="AC20" s="6">
        <f>'Clean data, inputs, calc.'!FP26</f>
        <v>7.258358002634778</v>
      </c>
      <c r="AD20" s="6">
        <f>'Clean data, inputs, calc.'!FQ26</f>
        <v>6.376222601658184</v>
      </c>
      <c r="AE20" s="17"/>
      <c r="AF20" s="6">
        <f t="shared" si="18"/>
        <v>0.13766119604643601</v>
      </c>
      <c r="AG20" s="17">
        <f t="shared" ref="AG20" si="53">AF20*AF$1</f>
        <v>8.2596717627861596E-2</v>
      </c>
      <c r="AH20" s="6">
        <f t="shared" si="20"/>
        <v>0.32137985253150325</v>
      </c>
      <c r="AI20" s="17">
        <f t="shared" si="50"/>
        <v>0.19282791151890194</v>
      </c>
      <c r="AJ20" s="6">
        <f t="shared" si="22"/>
        <v>0.35245083244825426</v>
      </c>
      <c r="AK20" s="17">
        <f t="shared" si="51"/>
        <v>0</v>
      </c>
      <c r="AL20" s="151"/>
      <c r="AM20" s="151"/>
      <c r="AN20" s="117"/>
      <c r="AO20" s="6">
        <f>SQRT(J$1*J20^2+U$1*U20^2+AF$1*AF20^2)</f>
        <v>0.71687699203708932</v>
      </c>
      <c r="AP20" s="14">
        <f t="shared" si="24"/>
        <v>0</v>
      </c>
      <c r="AQ20" s="205">
        <f t="shared" si="25"/>
        <v>0</v>
      </c>
      <c r="AR20" s="117"/>
      <c r="AS20" s="151"/>
      <c r="AT20" s="119"/>
      <c r="AU20" s="6">
        <f>SQRT(L$1*L20^2+W$1*W20^2+AH$1*AH20^2)</f>
        <v>0.41513909702020563</v>
      </c>
      <c r="AV20" s="14">
        <f t="shared" si="26"/>
        <v>0.28486090297979433</v>
      </c>
      <c r="AW20" s="205">
        <f t="shared" si="27"/>
        <v>0.13095357756281362</v>
      </c>
      <c r="AX20" s="117"/>
      <c r="AY20" s="151"/>
      <c r="AZ20" s="119"/>
      <c r="BA20" s="14">
        <f>SQRT(N$1*N20^2+Y$1*Y20^2+AJ$1*AJ20^2)</f>
        <v>2.7881979261397123</v>
      </c>
      <c r="BB20" s="14">
        <f t="shared" si="28"/>
        <v>0</v>
      </c>
      <c r="BC20" s="205">
        <f t="shared" si="29"/>
        <v>0</v>
      </c>
      <c r="BD20" s="117"/>
      <c r="BF20" s="117"/>
      <c r="BG20" s="6">
        <f>'Clean data, inputs, calc.'!GM26</f>
        <v>2.1206844947369357</v>
      </c>
      <c r="BH20" s="6">
        <f>'Clean data, inputs, calc.'!GP64</f>
        <v>0.23908507778783594</v>
      </c>
      <c r="BI20" s="59">
        <f>'Clean data, inputs, calc.'!GQ64</f>
        <v>0.11273957931092135</v>
      </c>
      <c r="BJ20" s="117"/>
      <c r="BK20" s="6">
        <f>'Clean data, inputs, calc.'!GF64</f>
        <v>2.3145707016824968</v>
      </c>
      <c r="BL20" s="6">
        <f>'Clean data, inputs, calc.'!GM64</f>
        <v>2.3597695725247716</v>
      </c>
      <c r="BM20" s="117"/>
      <c r="BN20" s="59">
        <f>'Clean data, inputs, calc.'!DJ26</f>
        <v>0.27109277413698468</v>
      </c>
      <c r="BO20" s="59">
        <f>'Clean data, inputs, calc.'!DK26</f>
        <v>2.9379703072942187E-2</v>
      </c>
      <c r="BP20" s="59">
        <f>'Clean data, inputs, calc.'!DL26</f>
        <v>0.10837508733484892</v>
      </c>
      <c r="BQ20" s="117"/>
      <c r="BS20" s="117"/>
      <c r="BT20" s="6">
        <f>'Clean data, inputs, calc.'!HL64</f>
        <v>6.0278640743865984E-3</v>
      </c>
      <c r="BU20" s="6">
        <f>'Clean data, inputs, calc.'!HM64</f>
        <v>4.0654399119353637E-3</v>
      </c>
      <c r="BV20" s="489">
        <f t="shared" si="2"/>
        <v>2.6891259275639429E-3</v>
      </c>
      <c r="BW20" s="165">
        <f t="shared" si="3"/>
        <v>1.9758769346550952E-3</v>
      </c>
      <c r="BX20" s="117"/>
      <c r="BY20" s="6">
        <f>'Clean data, inputs, calc.'!IG26</f>
        <v>2.2415700256355011</v>
      </c>
      <c r="BZ20" s="6">
        <f>'Clean data, inputs, calc.'!IH26</f>
        <v>2.0575370057877711</v>
      </c>
      <c r="CA20" s="117"/>
      <c r="CB20" s="117" t="str">
        <f>Ratings!Y26</f>
        <v>BBB-</v>
      </c>
      <c r="CC20" s="380">
        <f>VLOOKUP('WACC2 Results'!CB20,'Clean data, inputs, calc.'!$BD$54:$BE$62,2,FALSE)/100</f>
        <v>2.6595582223565527E-2</v>
      </c>
      <c r="CD20" s="117" t="str">
        <f>Ratings!AA26</f>
        <v>BBB-</v>
      </c>
      <c r="CE20" s="37">
        <f>VLOOKUP('WACC2 Results'!CD20,'Clean data, inputs, calc.'!$BD$54:$BE$62,2,FALSE)/100</f>
        <v>2.6595582223565527E-2</v>
      </c>
      <c r="CF20" s="199"/>
      <c r="CH20" s="117"/>
      <c r="CI20" s="59">
        <f>'Clean data, inputs, calc.'!DN26</f>
        <v>0.47516299637472903</v>
      </c>
      <c r="CJ20" s="59">
        <f>'Clean data, inputs, calc.'!DO26</f>
        <v>0.37030526549877452</v>
      </c>
      <c r="CK20" s="59">
        <f>'Clean data, inputs, calc.'!DP26</f>
        <v>0.37275378793979846</v>
      </c>
      <c r="CL20" s="59">
        <f>'Clean data, inputs, calc.'!DQ26</f>
        <v>0.34775987602228575</v>
      </c>
      <c r="CM20" s="59">
        <f>'Clean data, inputs, calc.'!DR26</f>
        <v>0.37019548765802834</v>
      </c>
      <c r="CN20" s="59">
        <f>'Clean data, inputs, calc.'!DS26</f>
        <v>0.39979252049759101</v>
      </c>
      <c r="CO20" s="59">
        <f>'Clean data, inputs, calc.'!DT26</f>
        <v>0.49794922219156024</v>
      </c>
      <c r="CP20" s="59">
        <f>'Clean data, inputs, calc.'!DU26</f>
        <v>0.44016905816936108</v>
      </c>
      <c r="CQ20" s="59">
        <f>'Clean data, inputs, calc.'!DV26</f>
        <v>0.47113281722358291</v>
      </c>
      <c r="CR20" s="59">
        <f>'Clean data, inputs, calc.'!DW26</f>
        <v>0.45921723646444063</v>
      </c>
      <c r="CS20" s="59">
        <f>'Clean data, inputs, calc.'!DX26</f>
        <v>0.46950868251081368</v>
      </c>
      <c r="CT20" s="59">
        <f>'Clean data, inputs, calc.'!DY26</f>
        <v>0.44816278874515303</v>
      </c>
      <c r="CU20" s="59">
        <f>'Clean data, inputs, calc.'!DZ26</f>
        <v>0.48470623000105889</v>
      </c>
      <c r="CV20" s="59">
        <f>'Clean data, inputs, calc.'!EA26</f>
        <v>0.51478740545397927</v>
      </c>
      <c r="CW20" s="59">
        <f>'Clean data, inputs, calc.'!EB26</f>
        <v>0.52772296332686608</v>
      </c>
      <c r="CX20" s="59">
        <f>'Clean data, inputs, calc.'!EC26</f>
        <v>0.47503812939441936</v>
      </c>
      <c r="CY20" s="59" t="e">
        <f>'Clean data, inputs, calc.'!ED26</f>
        <v>#VALUE!</v>
      </c>
      <c r="CZ20" s="117"/>
      <c r="DB20" s="117"/>
      <c r="DC20" s="59">
        <f t="shared" si="30"/>
        <v>0.32210880936036274</v>
      </c>
      <c r="DD20" s="59">
        <f t="shared" si="4"/>
        <v>0.27023559992231938</v>
      </c>
      <c r="DE20" s="59">
        <f t="shared" si="4"/>
        <v>0.2715372495888137</v>
      </c>
      <c r="DF20" s="59">
        <f t="shared" si="4"/>
        <v>0.25802806732060291</v>
      </c>
      <c r="DG20" s="59">
        <f t="shared" si="4"/>
        <v>0.27017713238187313</v>
      </c>
      <c r="DH20" s="59">
        <f t="shared" si="4"/>
        <v>0.28560841313502294</v>
      </c>
      <c r="DI20" s="59">
        <f t="shared" si="4"/>
        <v>0.33242062869330136</v>
      </c>
      <c r="DJ20" s="59">
        <f t="shared" si="4"/>
        <v>0.30563707480903124</v>
      </c>
      <c r="DK20" s="59">
        <f t="shared" si="4"/>
        <v>0.32025172146777015</v>
      </c>
      <c r="DL20" s="59">
        <f t="shared" si="4"/>
        <v>0.31470107739207148</v>
      </c>
      <c r="DM20" s="59">
        <f t="shared" si="4"/>
        <v>0.3195004480739832</v>
      </c>
      <c r="DN20" s="59">
        <f t="shared" si="4"/>
        <v>0.30946989677416747</v>
      </c>
      <c r="DO20" s="59">
        <f t="shared" si="4"/>
        <v>0.32646608480972911</v>
      </c>
      <c r="DP20" s="59">
        <f t="shared" si="4"/>
        <v>0.33984135569155877</v>
      </c>
      <c r="DQ20" s="59">
        <f t="shared" si="4"/>
        <v>0.34543106047032457</v>
      </c>
      <c r="DR20" s="59">
        <f t="shared" si="4"/>
        <v>0.32205142357197741</v>
      </c>
      <c r="DS20" s="59" t="e">
        <f t="shared" si="5"/>
        <v>#VALUE!</v>
      </c>
      <c r="DT20" s="59"/>
      <c r="DU20" s="60">
        <f t="shared" si="31"/>
        <v>0.31150649112241646</v>
      </c>
      <c r="DV20" s="60">
        <f t="shared" si="32"/>
        <v>0.32205142357197741</v>
      </c>
      <c r="DW20" s="117"/>
      <c r="DX20" s="171"/>
      <c r="DY20" s="216">
        <f t="shared" si="6"/>
        <v>0.2</v>
      </c>
      <c r="DZ20" s="6">
        <f>'Clean data, inputs, calc.'!HO26+$DY20</f>
        <v>2.7886697316910491</v>
      </c>
      <c r="EA20" s="6">
        <f>'Clean data, inputs, calc.'!HP26+$DY20</f>
        <v>2.8044765345497522</v>
      </c>
      <c r="EB20" s="6">
        <f>'Clean data, inputs, calc.'!HQ26+$DY20</f>
        <v>2.9237750236524982</v>
      </c>
      <c r="EC20" s="6">
        <f>'Clean data, inputs, calc.'!HR26+$DY20</f>
        <v>2.7322213610112298</v>
      </c>
      <c r="ED20" s="6">
        <f>'Clean data, inputs, calc.'!HS26+$DY20</f>
        <v>2.4823676703269077</v>
      </c>
      <c r="EE20" s="6">
        <f>'Clean data, inputs, calc.'!HT26+$DY20</f>
        <v>2.3357371752791831</v>
      </c>
      <c r="EF20" s="6">
        <f>'Clean data, inputs, calc.'!HU26+$DY20</f>
        <v>2.6098617165294979</v>
      </c>
      <c r="EG20" s="6">
        <f>'Clean data, inputs, calc.'!HV26+$DY20</f>
        <v>2.5680407252374051</v>
      </c>
      <c r="EH20" s="6">
        <f>'Clean data, inputs, calc.'!HW26+$DY20</f>
        <v>2.6286462870454166</v>
      </c>
      <c r="EI20" s="6">
        <f>'Clean data, inputs, calc.'!HX26+$DY20</f>
        <v>2.3264746069859199</v>
      </c>
      <c r="EJ20" s="6">
        <f>'Clean data, inputs, calc.'!HY26+$DY20</f>
        <v>2.4328503826151175</v>
      </c>
      <c r="EK20" s="6">
        <f>'Clean data, inputs, calc.'!HZ26+$DY20</f>
        <v>2.2709070607101713</v>
      </c>
      <c r="EL20" s="6">
        <f>'Clean data, inputs, calc.'!IA26+$DY20</f>
        <v>2.5196253502952786</v>
      </c>
      <c r="EM20" s="6">
        <f>'Clean data, inputs, calc.'!IB26+$DY20</f>
        <v>2.2861470537080084</v>
      </c>
      <c r="EN20" s="6">
        <f>'Clean data, inputs, calc.'!IC26+$DY20</f>
        <v>2.2899939377296099</v>
      </c>
      <c r="EO20" s="6">
        <f>'Clean data, inputs, calc.'!ID26+$DY20</f>
        <v>2.2575370057877713</v>
      </c>
      <c r="EP20" s="6" t="e">
        <f>'Clean data, inputs, calc.'!IE26+$DY20</f>
        <v>#VALUE!</v>
      </c>
      <c r="EQ20" s="59"/>
      <c r="ER20" s="14">
        <f t="shared" si="33"/>
        <v>2.4415700256355013</v>
      </c>
      <c r="ES20" s="6">
        <f t="shared" si="34"/>
        <v>2.2575370057877713</v>
      </c>
      <c r="ET20" s="117"/>
      <c r="EU20" s="171"/>
      <c r="EV20" s="171"/>
      <c r="EW20" s="171"/>
      <c r="EX20" s="171"/>
    </row>
    <row r="21" spans="1:154">
      <c r="A21" s="119" t="s">
        <v>76</v>
      </c>
      <c r="B21" s="119" t="s">
        <v>326</v>
      </c>
      <c r="C21" s="139"/>
      <c r="D21" s="151"/>
      <c r="E21" s="529" t="s">
        <v>326</v>
      </c>
      <c r="F21" s="59">
        <f>'Clean data, inputs, calc.'!L28</f>
        <v>0.55484940352952783</v>
      </c>
      <c r="G21" s="502">
        <f>'Clean data, inputs, calc.'!M28</f>
        <v>0.55374149659863947</v>
      </c>
      <c r="H21" s="59"/>
      <c r="I21" s="17"/>
      <c r="J21" s="6">
        <f t="shared" si="7"/>
        <v>0.47437844477399849</v>
      </c>
      <c r="K21" s="17">
        <f t="shared" si="45"/>
        <v>0.14231353343219955</v>
      </c>
      <c r="L21" s="6">
        <f t="shared" si="9"/>
        <v>1.1389215679736107</v>
      </c>
      <c r="M21" s="17">
        <f t="shared" si="46"/>
        <v>0.34167647039208321</v>
      </c>
      <c r="N21" s="6">
        <f t="shared" si="10"/>
        <v>0.70685860976063619</v>
      </c>
      <c r="O21" s="17">
        <f t="shared" si="47"/>
        <v>0.70685860976063619</v>
      </c>
      <c r="P21" s="151"/>
      <c r="Q21" s="529" t="s">
        <v>326</v>
      </c>
      <c r="R21" s="66">
        <f>'Clean data, inputs, calc.'!AK28</f>
        <v>507.97273846153843</v>
      </c>
      <c r="S21" s="66">
        <f>'Clean data, inputs, calc.'!AL28</f>
        <v>444.97469999999998</v>
      </c>
      <c r="T21" s="17"/>
      <c r="U21" s="6">
        <f t="shared" si="12"/>
        <v>16.331664936713139</v>
      </c>
      <c r="V21" s="17">
        <f t="shared" ref="V21:V29" si="54">U21*U$1</f>
        <v>1.6331664936713139</v>
      </c>
      <c r="W21" s="6">
        <f t="shared" si="14"/>
        <v>10.588329846168609</v>
      </c>
      <c r="X21" s="17">
        <f t="shared" si="15"/>
        <v>1.0588329846168609</v>
      </c>
      <c r="Y21" s="6">
        <f t="shared" si="16"/>
        <v>1.2315584708653544</v>
      </c>
      <c r="Z21" s="17">
        <f t="shared" si="17"/>
        <v>0</v>
      </c>
      <c r="AA21" s="151"/>
      <c r="AB21" s="529" t="s">
        <v>326</v>
      </c>
      <c r="AC21" s="6">
        <f>'Clean data, inputs, calc.'!FP28</f>
        <v>4.6713585510537019</v>
      </c>
      <c r="AD21" s="6">
        <f>'Clean data, inputs, calc.'!FQ28</f>
        <v>4.8000838319189931</v>
      </c>
      <c r="AE21" s="17"/>
      <c r="AF21" s="6">
        <f t="shared" si="18"/>
        <v>0.36578467990459651</v>
      </c>
      <c r="AG21" s="17">
        <f t="shared" ref="AG21:AG29" si="55">AF21*AF$1</f>
        <v>0.21947080794275789</v>
      </c>
      <c r="AH21" s="6">
        <f t="shared" si="20"/>
        <v>1.0531603220606947</v>
      </c>
      <c r="AI21" s="17">
        <f t="shared" si="50"/>
        <v>0.63189619323641677</v>
      </c>
      <c r="AJ21" s="6">
        <f t="shared" si="22"/>
        <v>0.14887742696672968</v>
      </c>
      <c r="AK21" s="17">
        <f t="shared" si="51"/>
        <v>0</v>
      </c>
      <c r="AL21" s="151"/>
      <c r="AM21" s="151"/>
      <c r="AN21" s="117"/>
      <c r="AO21" s="6">
        <f>SQRT(J$1*J21^2+U$1*U21^2+AF$1*AF21^2)</f>
        <v>5.1788142940636659</v>
      </c>
      <c r="AP21" s="14">
        <f t="shared" si="24"/>
        <v>0</v>
      </c>
      <c r="AQ21" s="205">
        <f t="shared" si="25"/>
        <v>0</v>
      </c>
      <c r="AR21" s="117"/>
      <c r="AS21" s="151"/>
      <c r="AT21" s="117"/>
      <c r="AU21" s="6">
        <f>SQRT(L$1*L21^2+W$1*W21^2+AH$1*AH21^2)</f>
        <v>3.5022712049330114</v>
      </c>
      <c r="AV21" s="14">
        <f t="shared" si="26"/>
        <v>0</v>
      </c>
      <c r="AW21" s="205">
        <f t="shared" si="27"/>
        <v>0</v>
      </c>
      <c r="AX21" s="117"/>
      <c r="AY21" s="151"/>
      <c r="AZ21" s="117"/>
      <c r="BA21" s="14">
        <f>SQRT(N$1*N21^2+Y$1*Y21^2+AJ$1*AJ21^2)</f>
        <v>0.70685860976063619</v>
      </c>
      <c r="BB21" s="14">
        <f t="shared" si="28"/>
        <v>0</v>
      </c>
      <c r="BC21" s="205">
        <f t="shared" si="29"/>
        <v>0</v>
      </c>
      <c r="BD21" s="117"/>
      <c r="BF21" s="117"/>
      <c r="BG21" s="6">
        <f>'Clean data, inputs, calc.'!GM28</f>
        <v>1.7933233678299865</v>
      </c>
      <c r="BH21" s="6">
        <f>'Clean data, inputs, calc.'!GP66</f>
        <v>0.49441510286678891</v>
      </c>
      <c r="BI21" s="59">
        <f>'Clean data, inputs, calc.'!GQ66</f>
        <v>0.27569768605929484</v>
      </c>
      <c r="BJ21" s="117"/>
      <c r="BK21" s="6">
        <f>'Clean data, inputs, calc.'!GF66</f>
        <v>1.9729787739296978</v>
      </c>
      <c r="BL21" s="6">
        <f>'Clean data, inputs, calc.'!GM66</f>
        <v>2.2877384706967754</v>
      </c>
      <c r="BM21" s="117"/>
      <c r="BN21" s="59">
        <f>'Clean data, inputs, calc.'!DJ28</f>
        <v>0.37475260630558255</v>
      </c>
      <c r="BO21" s="59">
        <f>'Clean data, inputs, calc.'!DK28</f>
        <v>7.7709867951396006E-2</v>
      </c>
      <c r="BP21" s="59">
        <f>'Clean data, inputs, calc.'!DL28</f>
        <v>0.20736311540960828</v>
      </c>
      <c r="BQ21" s="117"/>
      <c r="BS21" s="117"/>
      <c r="BT21" s="6">
        <f>'Clean data, inputs, calc.'!HL66</f>
        <v>0.14428771036939486</v>
      </c>
      <c r="BU21" s="6">
        <f>'Clean data, inputs, calc.'!HM66</f>
        <v>4.7139836017557044E-2</v>
      </c>
      <c r="BV21" s="489">
        <f t="shared" si="2"/>
        <v>6.2728129767913393E-2</v>
      </c>
      <c r="BW21" s="165">
        <f t="shared" si="3"/>
        <v>2.0287144784984459E-2</v>
      </c>
      <c r="BX21" s="117"/>
      <c r="BY21" s="6">
        <f>'Clean data, inputs, calc.'!IG28</f>
        <v>2.3002074333037221</v>
      </c>
      <c r="BZ21" s="6">
        <f>'Clean data, inputs, calc.'!IH28</f>
        <v>2.3236308764576679</v>
      </c>
      <c r="CA21" s="117"/>
      <c r="CB21" s="117" t="str">
        <f>Ratings!Y28</f>
        <v>BB+</v>
      </c>
      <c r="CC21" s="380">
        <f>VLOOKUP('WACC2 Results'!CB21,'Clean data, inputs, calc.'!$BD$54:$BE$62,2,FALSE)/100</f>
        <v>2.9849149102546432E-2</v>
      </c>
      <c r="CD21" s="117" t="str">
        <f>Ratings!AA28</f>
        <v>BB+</v>
      </c>
      <c r="CE21" s="37">
        <f>VLOOKUP('WACC2 Results'!CD21,'Clean data, inputs, calc.'!$BD$54:$BE$62,2,FALSE)/100</f>
        <v>2.9849149102546432E-2</v>
      </c>
      <c r="CF21" s="199"/>
      <c r="CH21" s="117"/>
      <c r="CI21" s="59">
        <f>'Clean data, inputs, calc.'!DN28</f>
        <v>0.50817685380231792</v>
      </c>
      <c r="CJ21" s="59">
        <f>'Clean data, inputs, calc.'!DO28</f>
        <v>0.54832816775753512</v>
      </c>
      <c r="CK21" s="59">
        <f>'Clean data, inputs, calc.'!DP28</f>
        <v>0.92028347821020784</v>
      </c>
      <c r="CL21" s="59">
        <f>'Clean data, inputs, calc.'!DQ28</f>
        <v>1.0750542103078229</v>
      </c>
      <c r="CM21" s="59">
        <f>'Clean data, inputs, calc.'!DR28</f>
        <v>1.0611557599978418</v>
      </c>
      <c r="CN21" s="59">
        <f>'Clean data, inputs, calc.'!DS28</f>
        <v>0.99925591568959216</v>
      </c>
      <c r="CO21" s="59">
        <f>'Clean data, inputs, calc.'!DT28</f>
        <v>1.2012656534341284</v>
      </c>
      <c r="CP21" s="59">
        <f>'Clean data, inputs, calc.'!DU28</f>
        <v>0.86457654899312697</v>
      </c>
      <c r="CQ21" s="59">
        <f>'Clean data, inputs, calc.'!DV28</f>
        <v>1.1426037005969605</v>
      </c>
      <c r="CR21" s="59">
        <f>'Clean data, inputs, calc.'!DW28</f>
        <v>0.70668301163198066</v>
      </c>
      <c r="CS21" s="59">
        <f>'Clean data, inputs, calc.'!DX28</f>
        <v>0.72988954714218546</v>
      </c>
      <c r="CT21" s="59">
        <f>'Clean data, inputs, calc.'!DY28</f>
        <v>0.69027619665577067</v>
      </c>
      <c r="CU21" s="59">
        <f>'Clean data, inputs, calc.'!DZ28</f>
        <v>0.64443440960830101</v>
      </c>
      <c r="CV21" s="59">
        <f>'Clean data, inputs, calc.'!EA28</f>
        <v>0.67165393554465203</v>
      </c>
      <c r="CW21" s="59">
        <f>'Clean data, inputs, calc.'!EB28</f>
        <v>0.69624933196995165</v>
      </c>
      <c r="CX21" s="59">
        <f>'Clean data, inputs, calc.'!EC28</f>
        <v>0.89427228352579091</v>
      </c>
      <c r="CY21" s="59" t="e">
        <f>'Clean data, inputs, calc.'!ED28</f>
        <v>#VALUE!</v>
      </c>
      <c r="CZ21" s="117"/>
      <c r="DB21" s="117"/>
      <c r="DC21" s="59">
        <f t="shared" si="30"/>
        <v>0.33694778733749647</v>
      </c>
      <c r="DD21" s="59">
        <f t="shared" ref="DD21:DD29" si="56">CJ21/(1+CJ21)</f>
        <v>0.35414208639741168</v>
      </c>
      <c r="DE21" s="59">
        <f t="shared" ref="DE21:DE29" si="57">CK21/(1+CK21)</f>
        <v>0.47924355370070371</v>
      </c>
      <c r="DF21" s="59">
        <f t="shared" ref="DF21:DF29" si="58">CL21/(1+CL21)</f>
        <v>0.5180848794057985</v>
      </c>
      <c r="DG21" s="59">
        <f t="shared" ref="DG21:DG29" si="59">CM21/(1+CM21)</f>
        <v>0.51483530773965036</v>
      </c>
      <c r="DH21" s="59">
        <f t="shared" ref="DH21:DH29" si="60">CN21/(1+CN21)</f>
        <v>0.49981390968895767</v>
      </c>
      <c r="DI21" s="59">
        <f t="shared" ref="DI21:DI29" si="61">CO21/(1+CO21)</f>
        <v>0.5457158937450689</v>
      </c>
      <c r="DJ21" s="59">
        <f t="shared" ref="DJ21:DJ29" si="62">CP21/(1+CP21)</f>
        <v>0.46368519944112729</v>
      </c>
      <c r="DK21" s="59">
        <f t="shared" ref="DK21:DK29" si="63">CQ21/(1+CQ21)</f>
        <v>0.53327813271236979</v>
      </c>
      <c r="DL21" s="59">
        <f t="shared" ref="DL21:DL29" si="64">CR21/(1+CR21)</f>
        <v>0.41406811154476164</v>
      </c>
      <c r="DM21" s="59">
        <f t="shared" ref="DM21:DM29" si="65">CS21/(1+CS21)</f>
        <v>0.42192841060169339</v>
      </c>
      <c r="DN21" s="59">
        <f t="shared" ref="DN21:DN29" si="66">CT21/(1+CT21)</f>
        <v>0.4083807119933946</v>
      </c>
      <c r="DO21" s="59">
        <f t="shared" ref="DO21:DO29" si="67">CU21/(1+CU21)</f>
        <v>0.39188818103228767</v>
      </c>
      <c r="DP21" s="59">
        <f t="shared" ref="DP21:DP29" si="68">CV21/(1+CV21)</f>
        <v>0.40179006028889364</v>
      </c>
      <c r="DQ21" s="59">
        <f t="shared" ref="DQ21:DQ29" si="69">CW21/(1+CW21)</f>
        <v>0.41046402722019487</v>
      </c>
      <c r="DR21" s="59">
        <f t="shared" ref="DR21:DR29" si="70">CX21/(1+CX21)</f>
        <v>0.47209278798150944</v>
      </c>
      <c r="DS21" s="59" t="e">
        <f t="shared" si="5"/>
        <v>#VALUE!</v>
      </c>
      <c r="DT21" s="59"/>
      <c r="DU21" s="60">
        <f t="shared" si="31"/>
        <v>0.46123273949197752</v>
      </c>
      <c r="DV21" s="60">
        <f t="shared" si="32"/>
        <v>0.47209278798150944</v>
      </c>
      <c r="DW21" s="117"/>
      <c r="DX21" s="171"/>
      <c r="DY21" s="216">
        <f t="shared" si="6"/>
        <v>0.2</v>
      </c>
      <c r="DZ21" s="6">
        <f>'Clean data, inputs, calc.'!HO28+$DY21</f>
        <v>2.9491329700159823</v>
      </c>
      <c r="EA21" s="6">
        <f>'Clean data, inputs, calc.'!HP28+$DY21</f>
        <v>2.9871536938512389</v>
      </c>
      <c r="EB21" s="6">
        <f>'Clean data, inputs, calc.'!HQ28+$DY21</f>
        <v>3.3260128381109677</v>
      </c>
      <c r="EC21" s="6">
        <f>'Clean data, inputs, calc.'!HR28+$DY21</f>
        <v>3.0378688513766132</v>
      </c>
      <c r="ED21" s="6">
        <f>'Clean data, inputs, calc.'!HS28+$DY21</f>
        <v>2.507967468667518</v>
      </c>
      <c r="EE21" s="6">
        <f>'Clean data, inputs, calc.'!HT28+$DY21</f>
        <v>2.5470416448895019</v>
      </c>
      <c r="EF21" s="6">
        <f>'Clean data, inputs, calc.'!HU28+$DY21</f>
        <v>3.0894402557877592</v>
      </c>
      <c r="EG21" s="6">
        <f>'Clean data, inputs, calc.'!HV28+$DY21</f>
        <v>2.2163990060977103</v>
      </c>
      <c r="EH21" s="6">
        <f>'Clean data, inputs, calc.'!HW28+$DY21</f>
        <v>2.7483566615106363</v>
      </c>
      <c r="EI21" s="6">
        <f>'Clean data, inputs, calc.'!HX28+$DY21</f>
        <v>2.135020710522094</v>
      </c>
      <c r="EJ21" s="6">
        <f>'Clean data, inputs, calc.'!HY28+$DY21</f>
        <v>2.1149413482102961</v>
      </c>
      <c r="EK21" s="6">
        <f>'Clean data, inputs, calc.'!HZ28+$DY21</f>
        <v>1.9678976602321203</v>
      </c>
      <c r="EL21" s="6">
        <f>'Clean data, inputs, calc.'!IA28+$DY21</f>
        <v>2.7778717246623348</v>
      </c>
      <c r="EM21" s="6">
        <f>'Clean data, inputs, calc.'!IB28+$DY21</f>
        <v>2.2838243149439688</v>
      </c>
      <c r="EN21" s="6">
        <f>'Clean data, inputs, calc.'!IC28+$DY21</f>
        <v>2.5524361095901709</v>
      </c>
      <c r="EO21" s="6">
        <f>'Clean data, inputs, calc.'!ID28+$DY21</f>
        <v>2.523630876457668</v>
      </c>
      <c r="EP21" s="6" t="e">
        <f>'Clean data, inputs, calc.'!IE28+$DY21</f>
        <v>#VALUE!</v>
      </c>
      <c r="EQ21" s="59"/>
      <c r="ER21" s="14">
        <f t="shared" si="33"/>
        <v>2.5002074333037223</v>
      </c>
      <c r="ES21" s="6">
        <f t="shared" si="34"/>
        <v>2.523630876457668</v>
      </c>
      <c r="ET21" s="117"/>
      <c r="EU21" s="171"/>
      <c r="EV21" s="171"/>
      <c r="EW21" s="171"/>
      <c r="EX21" s="171"/>
    </row>
    <row r="22" spans="1:154">
      <c r="A22" s="119" t="s">
        <v>30</v>
      </c>
      <c r="B22" s="119" t="s">
        <v>318</v>
      </c>
      <c r="C22" s="139"/>
      <c r="D22" s="151"/>
      <c r="E22" s="529" t="s">
        <v>318</v>
      </c>
      <c r="F22" s="59">
        <f>'Clean data, inputs, calc.'!L29</f>
        <v>0.72599999999999998</v>
      </c>
      <c r="G22" s="502">
        <f>'Clean data, inputs, calc.'!M29</f>
        <v>0.72599999999999998</v>
      </c>
      <c r="H22" s="59"/>
      <c r="I22" s="17"/>
      <c r="J22" s="6">
        <f t="shared" si="7"/>
        <v>0.92916986861094952</v>
      </c>
      <c r="K22" s="17">
        <f t="shared" si="45"/>
        <v>0.27875096058328486</v>
      </c>
      <c r="L22" s="6">
        <f t="shared" si="9"/>
        <v>1.7987000589182425</v>
      </c>
      <c r="M22" s="17">
        <f t="shared" si="46"/>
        <v>0.53961001767547268</v>
      </c>
      <c r="N22" s="6">
        <f t="shared" si="10"/>
        <v>0.30447586988282116</v>
      </c>
      <c r="O22" s="17">
        <f t="shared" si="47"/>
        <v>0.30447586988282116</v>
      </c>
      <c r="P22" s="151"/>
      <c r="Q22" s="529" t="s">
        <v>318</v>
      </c>
      <c r="R22" s="66">
        <f>'Clean data, inputs, calc.'!AK29</f>
        <v>44966.797761538459</v>
      </c>
      <c r="S22" s="66">
        <f>'Clean data, inputs, calc.'!AL29</f>
        <v>35399.955999999998</v>
      </c>
      <c r="T22" s="17"/>
      <c r="U22" s="6">
        <f t="shared" si="12"/>
        <v>4.1075340562625531</v>
      </c>
      <c r="V22" s="17">
        <f t="shared" si="54"/>
        <v>0.41075340562625534</v>
      </c>
      <c r="W22" s="6">
        <f t="shared" si="14"/>
        <v>6.6388979336190994</v>
      </c>
      <c r="X22" s="17">
        <f t="shared" si="15"/>
        <v>0.66388979336191001</v>
      </c>
      <c r="Y22" s="6">
        <f t="shared" si="16"/>
        <v>38.668272228451535</v>
      </c>
      <c r="Z22" s="17">
        <f t="shared" si="17"/>
        <v>0</v>
      </c>
      <c r="AA22" s="151"/>
      <c r="AB22" s="529" t="s">
        <v>318</v>
      </c>
      <c r="AC22" s="6">
        <f>'Clean data, inputs, calc.'!FP29</f>
        <v>7.4266400108943182</v>
      </c>
      <c r="AD22" s="6">
        <f>'Clean data, inputs, calc.'!FQ29</f>
        <v>5.8993821536135105</v>
      </c>
      <c r="AE22" s="17"/>
      <c r="AF22" s="6">
        <f t="shared" si="18"/>
        <v>0.16403739720930921</v>
      </c>
      <c r="AG22" s="17">
        <f t="shared" si="55"/>
        <v>9.8422438325585518E-2</v>
      </c>
      <c r="AH22" s="6">
        <f t="shared" si="20"/>
        <v>0.29143839112614289</v>
      </c>
      <c r="AI22" s="17">
        <f t="shared" si="50"/>
        <v>0.17486303467568573</v>
      </c>
      <c r="AJ22" s="6">
        <f t="shared" si="22"/>
        <v>0.3838068419030185</v>
      </c>
      <c r="AK22" s="17">
        <f t="shared" si="51"/>
        <v>0</v>
      </c>
      <c r="AL22" s="151"/>
      <c r="AM22" s="151"/>
      <c r="AN22" s="117"/>
      <c r="AO22" s="6">
        <f>SQRT(J$1*J22^2+U$1*U22^2+AF$1*AF22^2)</f>
        <v>1.400833878932809</v>
      </c>
      <c r="AP22" s="14">
        <f t="shared" si="24"/>
        <v>0</v>
      </c>
      <c r="AQ22" s="205">
        <f t="shared" si="25"/>
        <v>0</v>
      </c>
      <c r="AR22" s="117"/>
      <c r="AS22" s="151"/>
      <c r="AT22" s="117"/>
      <c r="AU22" s="6">
        <f>SQRT(L$1*L22^2+W$1*W22^2+AH$1*AH22^2)</f>
        <v>2.3300332507027144</v>
      </c>
      <c r="AV22" s="14">
        <f t="shared" si="26"/>
        <v>0</v>
      </c>
      <c r="AW22" s="205">
        <f t="shared" si="27"/>
        <v>0</v>
      </c>
      <c r="AX22" s="117"/>
      <c r="AY22" s="151"/>
      <c r="AZ22" s="117"/>
      <c r="BA22" s="14">
        <f>SQRT(N$1*N22^2+Y$1*Y22^2+AJ$1*AJ22^2)</f>
        <v>0.30447586988282116</v>
      </c>
      <c r="BB22" s="14">
        <f t="shared" si="28"/>
        <v>0</v>
      </c>
      <c r="BC22" s="205">
        <f t="shared" si="29"/>
        <v>0</v>
      </c>
      <c r="BD22" s="117"/>
      <c r="BF22" s="117"/>
      <c r="BG22" s="6">
        <f>'Clean data, inputs, calc.'!GM29</f>
        <v>3.6982633834804819</v>
      </c>
      <c r="BH22" s="6">
        <f>'Clean data, inputs, calc.'!GP67</f>
        <v>0.33210126028417442</v>
      </c>
      <c r="BI22" s="59">
        <f>'Clean data, inputs, calc.'!GQ67</f>
        <v>8.9799245172102846E-2</v>
      </c>
      <c r="BJ22" s="117"/>
      <c r="BK22" s="6">
        <f>'Clean data, inputs, calc.'!GF67</f>
        <v>3.3557876691561743</v>
      </c>
      <c r="BL22" s="6">
        <f>'Clean data, inputs, calc.'!GM67</f>
        <v>4.0303646437646563</v>
      </c>
      <c r="BM22" s="117"/>
      <c r="BN22" s="59">
        <f>'Clean data, inputs, calc.'!DJ29</f>
        <v>0.51615442037144432</v>
      </c>
      <c r="BO22" s="59">
        <f>'Clean data, inputs, calc.'!DK29</f>
        <v>3.8429313974508439E-2</v>
      </c>
      <c r="BP22" s="59">
        <f>'Clean data, inputs, calc.'!DL29</f>
        <v>7.445313351545696E-2</v>
      </c>
      <c r="BQ22" s="117"/>
      <c r="BS22" s="117"/>
      <c r="BT22" s="6">
        <f>'Clean data, inputs, calc.'!HL67</f>
        <v>0.26408356400059546</v>
      </c>
      <c r="BU22" s="6">
        <f>'Clean data, inputs, calc.'!HM67</f>
        <v>0.35762930809299681</v>
      </c>
      <c r="BV22" s="489">
        <f t="shared" si="2"/>
        <v>6.3176268243679556E-2</v>
      </c>
      <c r="BW22" s="165">
        <f t="shared" si="3"/>
        <v>9.7323099567983767E-2</v>
      </c>
      <c r="BX22" s="117"/>
      <c r="BY22" s="6">
        <f>'Clean data, inputs, calc.'!IG29</f>
        <v>4.1801070456075191</v>
      </c>
      <c r="BZ22" s="6">
        <f>'Clean data, inputs, calc.'!IH29</f>
        <v>3.6746600722799583</v>
      </c>
      <c r="CA22" s="117"/>
      <c r="CB22" s="117" t="str">
        <f>Ratings!Y29</f>
        <v>BBB-</v>
      </c>
      <c r="CC22" s="380">
        <f>VLOOKUP('WACC2 Results'!CB22,'Clean data, inputs, calc.'!$BD$54:$BE$62,2,FALSE)/100</f>
        <v>2.6595582223565527E-2</v>
      </c>
      <c r="CD22" s="117" t="str">
        <f>Ratings!AA29</f>
        <v>BBB-</v>
      </c>
      <c r="CE22" s="37">
        <f>VLOOKUP('WACC2 Results'!CD22,'Clean data, inputs, calc.'!$BD$54:$BE$62,2,FALSE)/100</f>
        <v>2.6595582223565527E-2</v>
      </c>
      <c r="CF22" s="199"/>
      <c r="CH22" s="117"/>
      <c r="CI22" s="59">
        <f>'Clean data, inputs, calc.'!DN29</f>
        <v>1.0119554006779183</v>
      </c>
      <c r="CJ22" s="59">
        <f>'Clean data, inputs, calc.'!DO29</f>
        <v>0.92811054530373793</v>
      </c>
      <c r="CK22" s="59">
        <f>'Clean data, inputs, calc.'!DP29</f>
        <v>1.0170512588470797</v>
      </c>
      <c r="CL22" s="59">
        <f>'Clean data, inputs, calc.'!DQ29</f>
        <v>1.2413323250636306</v>
      </c>
      <c r="CM22" s="59">
        <f>'Clean data, inputs, calc.'!DR29</f>
        <v>1.1874697053706329</v>
      </c>
      <c r="CN22" s="59">
        <f>'Clean data, inputs, calc.'!DS29</f>
        <v>1.2859381411328965</v>
      </c>
      <c r="CO22" s="59">
        <f>'Clean data, inputs, calc.'!DT29</f>
        <v>1.6177851855843424</v>
      </c>
      <c r="CP22" s="59">
        <f>'Clean data, inputs, calc.'!DU29</f>
        <v>1.4491082633294989</v>
      </c>
      <c r="CQ22" s="59">
        <f>'Clean data, inputs, calc.'!DV29</f>
        <v>1.3827966341327012</v>
      </c>
      <c r="CR22" s="59">
        <f>'Clean data, inputs, calc.'!DW29</f>
        <v>1.1938134587667673</v>
      </c>
      <c r="CS22" s="59">
        <f>'Clean data, inputs, calc.'!DX29</f>
        <v>1.3912807083294925</v>
      </c>
      <c r="CT22" s="59">
        <f>'Clean data, inputs, calc.'!DY29</f>
        <v>1.3126559362975594</v>
      </c>
      <c r="CU22" s="59">
        <f>'Clean data, inputs, calc.'!DZ29</f>
        <v>1.3708385028435264</v>
      </c>
      <c r="CV22" s="59">
        <f>'Clean data, inputs, calc.'!EA29</f>
        <v>1.3799966355214268</v>
      </c>
      <c r="CW22" s="59">
        <f>'Clean data, inputs, calc.'!EB29</f>
        <v>1.5661531151913504</v>
      </c>
      <c r="CX22" s="59">
        <f>'Clean data, inputs, calc.'!EC29</f>
        <v>1.6082018555023954</v>
      </c>
      <c r="CY22" s="59" t="e">
        <f>'Clean data, inputs, calc.'!ED29</f>
        <v>#VALUE!</v>
      </c>
      <c r="CZ22" s="117"/>
      <c r="DB22" s="117"/>
      <c r="DC22" s="59">
        <f t="shared" si="30"/>
        <v>0.50297108988447015</v>
      </c>
      <c r="DD22" s="59">
        <f t="shared" si="56"/>
        <v>0.48135753811643167</v>
      </c>
      <c r="DE22" s="59">
        <f t="shared" si="57"/>
        <v>0.50422677876238653</v>
      </c>
      <c r="DF22" s="59">
        <f t="shared" si="58"/>
        <v>0.55383680107696198</v>
      </c>
      <c r="DG22" s="59">
        <f t="shared" si="59"/>
        <v>0.54285081181018435</v>
      </c>
      <c r="DH22" s="59">
        <f t="shared" si="60"/>
        <v>0.56254284313030178</v>
      </c>
      <c r="DI22" s="59">
        <f t="shared" si="61"/>
        <v>0.61799768540718525</v>
      </c>
      <c r="DJ22" s="59">
        <f t="shared" si="62"/>
        <v>0.59168811972381896</v>
      </c>
      <c r="DK22" s="59">
        <f t="shared" si="63"/>
        <v>0.5803250744627716</v>
      </c>
      <c r="DL22" s="59">
        <f t="shared" si="64"/>
        <v>0.54417272990833909</v>
      </c>
      <c r="DM22" s="59">
        <f t="shared" si="65"/>
        <v>0.5818140477959266</v>
      </c>
      <c r="DN22" s="59">
        <f t="shared" si="66"/>
        <v>0.56759672534733052</v>
      </c>
      <c r="DO22" s="59">
        <f t="shared" si="67"/>
        <v>0.57820830107127741</v>
      </c>
      <c r="DP22" s="59">
        <f t="shared" si="68"/>
        <v>0.57983133880316906</v>
      </c>
      <c r="DQ22" s="59">
        <f t="shared" si="69"/>
        <v>0.61031163959776691</v>
      </c>
      <c r="DR22" s="59">
        <f t="shared" si="70"/>
        <v>0.61659409225158357</v>
      </c>
      <c r="DS22" s="59" t="e">
        <f t="shared" si="5"/>
        <v>#VALUE!</v>
      </c>
      <c r="DT22" s="59"/>
      <c r="DU22" s="60">
        <f t="shared" si="31"/>
        <v>0.57905924695281663</v>
      </c>
      <c r="DV22" s="60">
        <f t="shared" si="32"/>
        <v>0.61659409225158357</v>
      </c>
      <c r="DW22" s="117"/>
      <c r="DX22" s="171"/>
      <c r="DY22" s="216">
        <f t="shared" si="6"/>
        <v>0.2</v>
      </c>
      <c r="DZ22" s="6">
        <f>'Clean data, inputs, calc.'!HO29+$DY22</f>
        <v>4.3835893857360624</v>
      </c>
      <c r="EA22" s="6">
        <f>'Clean data, inputs, calc.'!HP29+$DY22</f>
        <v>4.3563957347642104</v>
      </c>
      <c r="EB22" s="6">
        <f>'Clean data, inputs, calc.'!HQ29+$DY22</f>
        <v>4.3631271112851531</v>
      </c>
      <c r="EC22" s="6">
        <f>'Clean data, inputs, calc.'!HR29+$DY22</f>
        <v>4.2617436588497108</v>
      </c>
      <c r="ED22" s="6">
        <f>'Clean data, inputs, calc.'!HS29+$DY22</f>
        <v>4.6448911277905136</v>
      </c>
      <c r="EE22" s="6">
        <f>'Clean data, inputs, calc.'!HT29+$DY22</f>
        <v>4.9092940970127401</v>
      </c>
      <c r="EF22" s="6">
        <f>'Clean data, inputs, calc.'!HU29+$DY22</f>
        <v>5.3805858396069164</v>
      </c>
      <c r="EG22" s="6">
        <f>'Clean data, inputs, calc.'!HV29+$DY22</f>
        <v>5.110973298890535</v>
      </c>
      <c r="EH22" s="6">
        <f>'Clean data, inputs, calc.'!HW29+$DY22</f>
        <v>4.2320699829840605</v>
      </c>
      <c r="EI22" s="6">
        <f>'Clean data, inputs, calc.'!HX29+$DY22</f>
        <v>4.5093883460879054</v>
      </c>
      <c r="EJ22" s="6">
        <f>'Clean data, inputs, calc.'!HY29+$DY22</f>
        <v>4.3833464003347506</v>
      </c>
      <c r="EK22" s="6">
        <f>'Clean data, inputs, calc.'!HZ29+$DY22</f>
        <v>4.106331828658182</v>
      </c>
      <c r="EL22" s="6">
        <f>'Clean data, inputs, calc.'!IA29+$DY22</f>
        <v>3.8570700924138777</v>
      </c>
      <c r="EM22" s="6">
        <f>'Clean data, inputs, calc.'!IB29+$DY22</f>
        <v>3.8507359358404063</v>
      </c>
      <c r="EN22" s="6">
        <f>'Clean data, inputs, calc.'!IC29+$DY22</f>
        <v>3.8203009121481899</v>
      </c>
      <c r="EO22" s="6">
        <f>'Clean data, inputs, calc.'!ID29+$DY22</f>
        <v>3.8746600722799585</v>
      </c>
      <c r="EP22" s="6" t="e">
        <f>'Clean data, inputs, calc.'!IE29+$DY22</f>
        <v>#VALUE!</v>
      </c>
      <c r="EQ22" s="59"/>
      <c r="ER22" s="14">
        <f t="shared" si="33"/>
        <v>4.3801070456075193</v>
      </c>
      <c r="ES22" s="6">
        <f t="shared" si="34"/>
        <v>3.8746600722799585</v>
      </c>
      <c r="ET22" s="117"/>
      <c r="EU22" s="171"/>
      <c r="EV22" s="171"/>
      <c r="EW22" s="171"/>
      <c r="EX22" s="171"/>
    </row>
    <row r="23" spans="1:154">
      <c r="A23" s="119" t="s">
        <v>72</v>
      </c>
      <c r="B23" s="119" t="s">
        <v>337</v>
      </c>
      <c r="C23" s="141" t="s">
        <v>125</v>
      </c>
      <c r="D23" s="151"/>
      <c r="E23" s="529" t="s">
        <v>337</v>
      </c>
      <c r="F23" s="59">
        <f>'Clean data, inputs, calc.'!L30</f>
        <v>0.85346535795007095</v>
      </c>
      <c r="G23" s="59">
        <f>'Clean data, inputs, calc.'!M30</f>
        <v>0.870605800117631</v>
      </c>
      <c r="H23" s="60" t="s">
        <v>505</v>
      </c>
      <c r="I23" s="17"/>
      <c r="J23" s="6">
        <f t="shared" si="7"/>
        <v>1.2678783091742911</v>
      </c>
      <c r="K23" s="17">
        <f t="shared" si="45"/>
        <v>0.38036349275228731</v>
      </c>
      <c r="L23" s="6">
        <f t="shared" si="9"/>
        <v>2.2900737569966148</v>
      </c>
      <c r="M23" s="17">
        <f t="shared" si="46"/>
        <v>0.68702212709898436</v>
      </c>
      <c r="N23" s="6">
        <f t="shared" si="10"/>
        <v>0.10965192987989081</v>
      </c>
      <c r="O23" s="17">
        <f t="shared" si="47"/>
        <v>0.10965192987989081</v>
      </c>
      <c r="P23" s="151"/>
      <c r="Q23" s="529" t="s">
        <v>337</v>
      </c>
      <c r="R23" s="66">
        <f>'Clean data, inputs, calc.'!AK30</f>
        <v>4396.769634241462</v>
      </c>
      <c r="S23" s="66">
        <f>'Clean data, inputs, calc.'!AL30</f>
        <v>5218.453024796001</v>
      </c>
      <c r="T23" s="17"/>
      <c r="U23" s="6">
        <f t="shared" si="12"/>
        <v>1.0023822106656453</v>
      </c>
      <c r="V23" s="17">
        <f t="shared" si="54"/>
        <v>0.10023822106656453</v>
      </c>
      <c r="W23" s="6">
        <f t="shared" si="14"/>
        <v>0.33883649493713008</v>
      </c>
      <c r="X23" s="17">
        <f t="shared" si="15"/>
        <v>3.388364949371301E-2</v>
      </c>
      <c r="Y23" s="6">
        <f t="shared" si="16"/>
        <v>2.8786896879292567</v>
      </c>
      <c r="Z23" s="17">
        <f t="shared" si="17"/>
        <v>0</v>
      </c>
      <c r="AA23" s="151"/>
      <c r="AB23" s="529" t="s">
        <v>337</v>
      </c>
      <c r="AC23" s="6">
        <f>'Clean data, inputs, calc.'!FP30</f>
        <v>14.87758829501446</v>
      </c>
      <c r="AD23" s="6">
        <f>'Clean data, inputs, calc.'!FQ30</f>
        <v>10.124638634707861</v>
      </c>
      <c r="AE23" s="17"/>
      <c r="AF23" s="6">
        <f t="shared" si="18"/>
        <v>1.3318848268229</v>
      </c>
      <c r="AG23" s="17">
        <f t="shared" si="55"/>
        <v>0.79913089609374</v>
      </c>
      <c r="AH23" s="6">
        <f t="shared" si="20"/>
        <v>0.55119526593040713</v>
      </c>
      <c r="AI23" s="17">
        <f t="shared" si="50"/>
        <v>0.33071715955824427</v>
      </c>
      <c r="AJ23" s="6">
        <f t="shared" si="22"/>
        <v>1.7721430476577114</v>
      </c>
      <c r="AK23" s="17">
        <f t="shared" si="51"/>
        <v>0</v>
      </c>
      <c r="AL23" s="151"/>
      <c r="AM23" s="151"/>
      <c r="AN23" s="117"/>
      <c r="AO23" s="6">
        <f>SQRT(J$1*J23^2+U$1*U23^2+AF$1*AF23^2)</f>
        <v>1.2833869045774668</v>
      </c>
      <c r="AP23" s="14">
        <f t="shared" si="24"/>
        <v>0</v>
      </c>
      <c r="AQ23" s="205">
        <f t="shared" si="25"/>
        <v>0</v>
      </c>
      <c r="AR23" s="117"/>
      <c r="AS23" s="151"/>
      <c r="AT23" s="117"/>
      <c r="AU23" s="6">
        <f>SQRT(L$1*L23^2+W$1*W23^2+AH$1*AH23^2)</f>
        <v>1.3293239234610805</v>
      </c>
      <c r="AV23" s="14">
        <f t="shared" si="26"/>
        <v>0</v>
      </c>
      <c r="AW23" s="205">
        <f t="shared" si="27"/>
        <v>0</v>
      </c>
      <c r="AX23" s="117"/>
      <c r="AY23" s="151"/>
      <c r="AZ23" s="117"/>
      <c r="BA23" s="14">
        <f>SQRT(N$1*N23^2+Y$1*Y23^2+AJ$1*AJ23^2)</f>
        <v>0.10965192987989081</v>
      </c>
      <c r="BB23" s="14">
        <f t="shared" si="28"/>
        <v>0.19034807012010918</v>
      </c>
      <c r="BC23" s="205">
        <f t="shared" si="29"/>
        <v>0.15891216926721685</v>
      </c>
      <c r="BD23" s="117"/>
      <c r="BF23" s="117"/>
      <c r="BG23" s="6">
        <f>'Clean data, inputs, calc.'!GM30</f>
        <v>3.4218260377609147</v>
      </c>
      <c r="BH23" s="6">
        <f>'Clean data, inputs, calc.'!GP68</f>
        <v>0.43467917330159533</v>
      </c>
      <c r="BI23" s="59">
        <f>'Clean data, inputs, calc.'!GQ68</f>
        <v>0.12703134773795496</v>
      </c>
      <c r="BJ23" s="117"/>
      <c r="BK23" s="6">
        <f>'Clean data, inputs, calc.'!GF68</f>
        <v>1.9830233926519818</v>
      </c>
      <c r="BL23" s="6">
        <f>'Clean data, inputs, calc.'!GM68</f>
        <v>3.85650521106251</v>
      </c>
      <c r="BM23" s="117"/>
      <c r="BN23" s="59">
        <f>'Clean data, inputs, calc.'!DJ30</f>
        <v>0.20380207089562338</v>
      </c>
      <c r="BO23" s="59">
        <f>'Clean data, inputs, calc.'!DK30</f>
        <v>5.1620216681607017E-2</v>
      </c>
      <c r="BP23" s="59">
        <f>'Clean data, inputs, calc.'!DL30</f>
        <v>0.25328602626439528</v>
      </c>
      <c r="BQ23" s="117"/>
      <c r="BS23" s="117"/>
      <c r="BT23" s="6">
        <f>'Clean data, inputs, calc.'!HL68</f>
        <v>0.14299546581934106</v>
      </c>
      <c r="BU23" s="6">
        <f>'Clean data, inputs, calc.'!HM68</f>
        <v>0.17679538884788601</v>
      </c>
      <c r="BV23" s="489">
        <f t="shared" si="2"/>
        <v>3.453253566238898E-2</v>
      </c>
      <c r="BW23" s="165">
        <f t="shared" si="3"/>
        <v>7.2034041283940559E-2</v>
      </c>
      <c r="BX23" s="117"/>
      <c r="BY23" s="6">
        <f>'Clean data, inputs, calc.'!IG30</f>
        <v>4.1408909909585407</v>
      </c>
      <c r="BZ23" s="6">
        <f>'Clean data, inputs, calc.'!IH30</f>
        <v>2.4543311147989306</v>
      </c>
      <c r="CA23" s="117"/>
      <c r="CB23" s="117" t="str">
        <f>Ratings!Y30</f>
        <v>BBB</v>
      </c>
      <c r="CC23" s="380">
        <f>VLOOKUP('WACC2 Results'!CB23,'Clean data, inputs, calc.'!$BD$54:$BE$62,2,FALSE)/100</f>
        <v>2.3818830631208841E-2</v>
      </c>
      <c r="CD23" s="117" t="str">
        <f>Ratings!AA30</f>
        <v>BBB</v>
      </c>
      <c r="CE23" s="37">
        <f>VLOOKUP('WACC2 Results'!CD23,'Clean data, inputs, calc.'!$BD$54:$BE$62,2,FALSE)/100</f>
        <v>2.3818830631208841E-2</v>
      </c>
      <c r="CF23" s="199"/>
      <c r="CH23" s="117"/>
      <c r="CI23" s="59">
        <f>'Clean data, inputs, calc.'!DN30</f>
        <v>0.2579584620108516</v>
      </c>
      <c r="CJ23" s="59">
        <f>'Clean data, inputs, calc.'!DO30</f>
        <v>0.16096828410158148</v>
      </c>
      <c r="CK23" s="59">
        <f>'Clean data, inputs, calc.'!DP30</f>
        <v>0.33111229973707451</v>
      </c>
      <c r="CL23" s="59">
        <f>'Clean data, inputs, calc.'!DQ30</f>
        <v>0.38595518244695931</v>
      </c>
      <c r="CM23" s="59">
        <f>'Clean data, inputs, calc.'!DR30</f>
        <v>0.34726955423238748</v>
      </c>
      <c r="CN23" s="59">
        <f>'Clean data, inputs, calc.'!DS30</f>
        <v>0.42312597167169969</v>
      </c>
      <c r="CO23" s="59">
        <f>'Clean data, inputs, calc.'!DT30</f>
        <v>0.44330934755755041</v>
      </c>
      <c r="CP23" s="59">
        <f>'Clean data, inputs, calc.'!DU30</f>
        <v>0.46951580713092606</v>
      </c>
      <c r="CQ23" s="59">
        <f>'Clean data, inputs, calc.'!DV30</f>
        <v>0.36767045678354499</v>
      </c>
      <c r="CR23" s="59">
        <f>'Clean data, inputs, calc.'!DW30</f>
        <v>0.34935154525488127</v>
      </c>
      <c r="CS23" s="59">
        <f>'Clean data, inputs, calc.'!DX30</f>
        <v>0.38425907362255729</v>
      </c>
      <c r="CT23" s="59">
        <f>'Clean data, inputs, calc.'!DY30</f>
        <v>0.33695591847716239</v>
      </c>
      <c r="CU23" s="59">
        <f>'Clean data, inputs, calc.'!DZ30</f>
        <v>0.26656956898002654</v>
      </c>
      <c r="CV23" s="59">
        <f>'Clean data, inputs, calc.'!EA30</f>
        <v>0.2937955761490828</v>
      </c>
      <c r="CW23" s="59">
        <f>'Clean data, inputs, calc.'!EB30</f>
        <v>0.31067049118722617</v>
      </c>
      <c r="CX23" s="59">
        <f>'Clean data, inputs, calc.'!EC30</f>
        <v>0.28998031107403421</v>
      </c>
      <c r="CY23" s="59" t="e">
        <f>'Clean data, inputs, calc.'!ED30</f>
        <v>#VALUE!</v>
      </c>
      <c r="CZ23" s="117"/>
      <c r="DB23" s="117"/>
      <c r="DC23" s="59">
        <f t="shared" si="30"/>
        <v>0.20506119224199498</v>
      </c>
      <c r="DD23" s="59">
        <f t="shared" si="56"/>
        <v>0.13865002714191046</v>
      </c>
      <c r="DE23" s="59">
        <f t="shared" si="57"/>
        <v>0.24874858402441088</v>
      </c>
      <c r="DF23" s="59">
        <f t="shared" si="58"/>
        <v>0.27847594737193448</v>
      </c>
      <c r="DG23" s="59">
        <f t="shared" si="59"/>
        <v>0.257758035978365</v>
      </c>
      <c r="DH23" s="59">
        <f t="shared" si="60"/>
        <v>0.29732151622155234</v>
      </c>
      <c r="DI23" s="59">
        <f t="shared" si="61"/>
        <v>0.30714783930953093</v>
      </c>
      <c r="DJ23" s="59">
        <f t="shared" si="62"/>
        <v>0.31950374732450543</v>
      </c>
      <c r="DK23" s="59">
        <f t="shared" si="63"/>
        <v>0.26882971329820465</v>
      </c>
      <c r="DL23" s="59">
        <f t="shared" si="64"/>
        <v>0.25890328319807249</v>
      </c>
      <c r="DM23" s="59">
        <f t="shared" si="65"/>
        <v>0.27759187636528532</v>
      </c>
      <c r="DN23" s="59">
        <f t="shared" si="66"/>
        <v>0.25203218282691509</v>
      </c>
      <c r="DO23" s="59">
        <f t="shared" si="67"/>
        <v>0.21046579320131312</v>
      </c>
      <c r="DP23" s="59">
        <f t="shared" si="68"/>
        <v>0.2270803684640432</v>
      </c>
      <c r="DQ23" s="59">
        <f t="shared" si="69"/>
        <v>0.23703172786458013</v>
      </c>
      <c r="DR23" s="59">
        <f t="shared" si="70"/>
        <v>0.22479436979359582</v>
      </c>
      <c r="DS23" s="59" t="e">
        <f t="shared" si="5"/>
        <v>#VALUE!</v>
      </c>
      <c r="DT23" s="59"/>
      <c r="DU23" s="60">
        <f t="shared" si="31"/>
        <v>0.26284126163214599</v>
      </c>
      <c r="DV23" s="60">
        <f t="shared" si="32"/>
        <v>0.22479436979359582</v>
      </c>
      <c r="DW23" s="117"/>
      <c r="DX23" s="171"/>
      <c r="DY23" s="216">
        <f t="shared" si="6"/>
        <v>0.2</v>
      </c>
      <c r="DZ23" s="6">
        <f>'Clean data, inputs, calc.'!HO30+$DY23</f>
        <v>1.870968673525732</v>
      </c>
      <c r="EA23" s="6">
        <f>'Clean data, inputs, calc.'!HP30+$DY23</f>
        <v>1.7969399643858208</v>
      </c>
      <c r="EB23" s="6">
        <f>'Clean data, inputs, calc.'!HQ30+$DY23</f>
        <v>2.5110377834000417</v>
      </c>
      <c r="EC23" s="6">
        <f>'Clean data, inputs, calc.'!HR30+$DY23</f>
        <v>2.6110943898446557</v>
      </c>
      <c r="ED23" s="6">
        <f>'Clean data, inputs, calc.'!HS30+$DY23</f>
        <v>2.5739083509438418</v>
      </c>
      <c r="EE23" s="6">
        <f>'Clean data, inputs, calc.'!HT30+$DY23</f>
        <v>3.0858653732961021</v>
      </c>
      <c r="EF23" s="6">
        <f>'Clean data, inputs, calc.'!HU30+$DY23</f>
        <v>3.7796466481014539</v>
      </c>
      <c r="EG23" s="6">
        <f>'Clean data, inputs, calc.'!HV30+$DY23</f>
        <v>7.5293159631023308</v>
      </c>
      <c r="EH23" s="6">
        <f>'Clean data, inputs, calc.'!HW30+$DY23</f>
        <v>9.7567402726141772</v>
      </c>
      <c r="EI23" s="6">
        <f>'Clean data, inputs, calc.'!HX30+$DY23</f>
        <v>7.3752184834147698</v>
      </c>
      <c r="EJ23" s="6">
        <f>'Clean data, inputs, calc.'!HY30+$DY23</f>
        <v>6.4462989042594607</v>
      </c>
      <c r="EK23" s="6">
        <f>'Clean data, inputs, calc.'!HZ30+$DY23</f>
        <v>3.1970897930657367</v>
      </c>
      <c r="EL23" s="6">
        <f>'Clean data, inputs, calc.'!IA30+$DY23</f>
        <v>2.3007498913895783</v>
      </c>
      <c r="EM23" s="6">
        <f>'Clean data, inputs, calc.'!IB30+$DY23</f>
        <v>2.4547350407763568</v>
      </c>
      <c r="EN23" s="6">
        <f>'Clean data, inputs, calc.'!IC30+$DY23</f>
        <v>2.6665886568536297</v>
      </c>
      <c r="EO23" s="6">
        <f>'Clean data, inputs, calc.'!ID30+$DY23</f>
        <v>2.6543311147989308</v>
      </c>
      <c r="EP23" s="6" t="e">
        <f>'Clean data, inputs, calc.'!IE30+$DY23</f>
        <v>#VALUE!</v>
      </c>
      <c r="EQ23" s="59"/>
      <c r="ER23" s="14">
        <f t="shared" si="33"/>
        <v>4.34089099095854</v>
      </c>
      <c r="ES23" s="6">
        <f t="shared" si="34"/>
        <v>2.6543311147989308</v>
      </c>
      <c r="ET23" s="117"/>
      <c r="EU23" s="171"/>
      <c r="EV23" s="171"/>
      <c r="EW23" s="171"/>
      <c r="EX23" s="171"/>
    </row>
    <row r="24" spans="1:154">
      <c r="A24" s="119" t="s">
        <v>72</v>
      </c>
      <c r="B24" s="119" t="s">
        <v>338</v>
      </c>
      <c r="C24" s="141"/>
      <c r="D24" s="151"/>
      <c r="E24" s="529" t="s">
        <v>338</v>
      </c>
      <c r="F24" s="59">
        <f>'Clean data, inputs, calc.'!L31</f>
        <v>0.54619289340101529</v>
      </c>
      <c r="G24" s="502">
        <f>'Clean data, inputs, calc.'!M31</f>
        <v>0.54213197969543148</v>
      </c>
      <c r="H24" s="59"/>
      <c r="I24" s="17"/>
      <c r="J24" s="6">
        <f t="shared" si="7"/>
        <v>0.45137585729844498</v>
      </c>
      <c r="K24" s="17">
        <f t="shared" si="45"/>
        <v>0.13541275718953349</v>
      </c>
      <c r="L24" s="6">
        <f t="shared" si="9"/>
        <v>1.1055510784327089</v>
      </c>
      <c r="M24" s="17">
        <f t="shared" si="46"/>
        <v>0.33166532352981265</v>
      </c>
      <c r="N24" s="6">
        <f t="shared" si="10"/>
        <v>0.73391029611878067</v>
      </c>
      <c r="O24" s="17">
        <f t="shared" si="47"/>
        <v>0.73391029611878067</v>
      </c>
      <c r="P24" s="151"/>
      <c r="Q24" s="529" t="s">
        <v>338</v>
      </c>
      <c r="R24" s="66">
        <f>'Clean data, inputs, calc.'!AK31</f>
        <v>17756.448333657467</v>
      </c>
      <c r="S24" s="66">
        <f>'Clean data, inputs, calc.'!AL31</f>
        <v>16901.033250536002</v>
      </c>
      <c r="T24" s="17"/>
      <c r="U24" s="6">
        <f t="shared" si="12"/>
        <v>1.0168584177011035</v>
      </c>
      <c r="V24" s="17">
        <f t="shared" si="54"/>
        <v>0.10168584177011036</v>
      </c>
      <c r="W24" s="6">
        <f t="shared" si="14"/>
        <v>2.0164410906841868</v>
      </c>
      <c r="X24" s="17">
        <f t="shared" si="15"/>
        <v>0.20164410906841868</v>
      </c>
      <c r="Y24" s="6">
        <f t="shared" si="16"/>
        <v>14.664171374738791</v>
      </c>
      <c r="Z24" s="17">
        <f t="shared" si="17"/>
        <v>0</v>
      </c>
      <c r="AA24" s="151"/>
      <c r="AB24" s="529" t="s">
        <v>338</v>
      </c>
      <c r="AC24" s="6">
        <f>'Clean data, inputs, calc.'!FP31</f>
        <v>9.5081256383581252</v>
      </c>
      <c r="AD24" s="6">
        <f>'Clean data, inputs, calc.'!FQ31</f>
        <v>9.3765291718944752</v>
      </c>
      <c r="AE24" s="17"/>
      <c r="AF24" s="6">
        <f t="shared" si="18"/>
        <v>0.49028548632730939</v>
      </c>
      <c r="AG24" s="17">
        <f t="shared" si="55"/>
        <v>0.29417129179638563</v>
      </c>
      <c r="AH24" s="6">
        <f t="shared" si="20"/>
        <v>8.7212129854221665E-3</v>
      </c>
      <c r="AI24" s="17">
        <f t="shared" si="50"/>
        <v>5.2327277912532994E-3</v>
      </c>
      <c r="AJ24" s="6">
        <f t="shared" si="22"/>
        <v>0.77165034157203749</v>
      </c>
      <c r="AK24" s="17">
        <f t="shared" si="51"/>
        <v>0</v>
      </c>
      <c r="AL24" s="151"/>
      <c r="AM24" s="151"/>
      <c r="AN24" s="117"/>
      <c r="AO24" s="6">
        <f>SQRT(J$1*J24^2+U$1*U24^2+AF$1*AF24^2)</f>
        <v>0.55565283081475869</v>
      </c>
      <c r="AP24" s="14">
        <f t="shared" si="24"/>
        <v>0.14434716918524126</v>
      </c>
      <c r="AQ24" s="205">
        <f t="shared" si="25"/>
        <v>4.9656382801876536E-2</v>
      </c>
      <c r="AR24" s="117"/>
      <c r="AS24" s="151"/>
      <c r="AT24" s="117"/>
      <c r="AU24" s="6">
        <f>SQRT(L$1*L24^2+W$1*W24^2+AH$1*AH24^2)</f>
        <v>0.87938732027511257</v>
      </c>
      <c r="AV24" s="14">
        <f t="shared" si="26"/>
        <v>0</v>
      </c>
      <c r="AW24" s="205">
        <f t="shared" si="27"/>
        <v>0</v>
      </c>
      <c r="AX24" s="117"/>
      <c r="AY24" s="151"/>
      <c r="AZ24" s="117"/>
      <c r="BA24" s="14">
        <f>SQRT(N$1*N24^2+Y$1*Y24^2+AJ$1*AJ24^2)</f>
        <v>0.73391029611878067</v>
      </c>
      <c r="BB24" s="14">
        <f t="shared" si="28"/>
        <v>0</v>
      </c>
      <c r="BC24" s="205">
        <f t="shared" si="29"/>
        <v>0</v>
      </c>
      <c r="BD24" s="117"/>
      <c r="BF24" s="117"/>
      <c r="BG24" s="6">
        <f>'Clean data, inputs, calc.'!GM31</f>
        <v>2.8370802622160105</v>
      </c>
      <c r="BH24" s="6">
        <f>'Clean data, inputs, calc.'!GP69</f>
        <v>0.18024036560942758</v>
      </c>
      <c r="BI24" s="59">
        <f>'Clean data, inputs, calc.'!GQ69</f>
        <v>6.3530231417790031E-2</v>
      </c>
      <c r="BJ24" s="117"/>
      <c r="BK24" s="6">
        <f>'Clean data, inputs, calc.'!GF69</f>
        <v>2.5393524231053957</v>
      </c>
      <c r="BL24" s="6">
        <f>'Clean data, inputs, calc.'!GM69</f>
        <v>3.0173206278254381</v>
      </c>
      <c r="BM24" s="117"/>
      <c r="BN24" s="59">
        <f>'Clean data, inputs, calc.'!DJ31</f>
        <v>0.29111927734605392</v>
      </c>
      <c r="BO24" s="59">
        <f>'Clean data, inputs, calc.'!DK31</f>
        <v>1.8958843420935179E-2</v>
      </c>
      <c r="BP24" s="59">
        <f>'Clean data, inputs, calc.'!DL31</f>
        <v>6.512397115632701E-2</v>
      </c>
      <c r="BQ24" s="117"/>
      <c r="BS24" s="117"/>
      <c r="BT24" s="6">
        <f>'Clean data, inputs, calc.'!HL69</f>
        <v>0.6884884810797488</v>
      </c>
      <c r="BU24" s="6">
        <f>'Clean data, inputs, calc.'!HM69</f>
        <v>1.0654381333498961</v>
      </c>
      <c r="BV24" s="489">
        <f t="shared" si="2"/>
        <v>0.19156718774635789</v>
      </c>
      <c r="BW24" s="165">
        <f t="shared" si="3"/>
        <v>0.29288289517685828</v>
      </c>
      <c r="BX24" s="117"/>
      <c r="BY24" s="6">
        <f>'Clean data, inputs, calc.'!IG31</f>
        <v>3.5939791630252111</v>
      </c>
      <c r="BZ24" s="6">
        <f>'Clean data, inputs, calc.'!IH31</f>
        <v>3.6377615452979182</v>
      </c>
      <c r="CA24" s="117"/>
      <c r="CB24" s="117" t="str">
        <f>Ratings!Y31</f>
        <v>BBB+</v>
      </c>
      <c r="CC24" s="380">
        <f>VLOOKUP('WACC2 Results'!CB24,'Clean data, inputs, calc.'!$BD$54:$BE$62,2,FALSE)/100</f>
        <v>2.1042079038852156E-2</v>
      </c>
      <c r="CD24" s="117" t="str">
        <f>Ratings!AA31</f>
        <v>BBB+</v>
      </c>
      <c r="CE24" s="37">
        <f>VLOOKUP('WACC2 Results'!CD24,'Clean data, inputs, calc.'!$BD$54:$BE$62,2,FALSE)/100</f>
        <v>2.1042079038852156E-2</v>
      </c>
      <c r="CF24" s="199"/>
      <c r="CH24" s="117"/>
      <c r="CI24" s="59">
        <f>'Clean data, inputs, calc.'!DN31</f>
        <v>0.35790603161596773</v>
      </c>
      <c r="CJ24" s="59">
        <f>'Clean data, inputs, calc.'!DO31</f>
        <v>0.39639673316792196</v>
      </c>
      <c r="CK24" s="59">
        <f>'Clean data, inputs, calc.'!DP31</f>
        <v>0.4286884447129094</v>
      </c>
      <c r="CL24" s="59">
        <f>'Clean data, inputs, calc.'!DQ31</f>
        <v>0.44108906205371734</v>
      </c>
      <c r="CM24" s="59">
        <f>'Clean data, inputs, calc.'!DR31</f>
        <v>0.47347098674009525</v>
      </c>
      <c r="CN24" s="59">
        <f>'Clean data, inputs, calc.'!DS31</f>
        <v>0.48167683909578141</v>
      </c>
      <c r="CO24" s="59">
        <f>'Clean data, inputs, calc.'!DT31</f>
        <v>0.47642798602051845</v>
      </c>
      <c r="CP24" s="59">
        <f>'Clean data, inputs, calc.'!DU31</f>
        <v>0.48333006609901391</v>
      </c>
      <c r="CQ24" s="59">
        <f>'Clean data, inputs, calc.'!DV31</f>
        <v>0.4818784398010289</v>
      </c>
      <c r="CR24" s="59">
        <f>'Clean data, inputs, calc.'!DW31</f>
        <v>0.47463763279624765</v>
      </c>
      <c r="CS24" s="59">
        <f>'Clean data, inputs, calc.'!DX31</f>
        <v>0.46092301605545183</v>
      </c>
      <c r="CT24" s="59">
        <f>'Clean data, inputs, calc.'!DY31</f>
        <v>0.49075352753323737</v>
      </c>
      <c r="CU24" s="59">
        <f>'Clean data, inputs, calc.'!DZ31</f>
        <v>0.40991395655061313</v>
      </c>
      <c r="CV24" s="59">
        <f>'Clean data, inputs, calc.'!EA31</f>
        <v>0.4085201095421348</v>
      </c>
      <c r="CW24" s="59">
        <f>'Clean data, inputs, calc.'!EB31</f>
        <v>0.43282427980809934</v>
      </c>
      <c r="CX24" s="59">
        <f>'Clean data, inputs, calc.'!EC31</f>
        <v>0.38956082211515347</v>
      </c>
      <c r="CY24" s="59" t="e">
        <f>'Clean data, inputs, calc.'!ED31</f>
        <v>#VALUE!</v>
      </c>
      <c r="CZ24" s="117"/>
      <c r="DB24" s="117"/>
      <c r="DC24" s="59">
        <f t="shared" si="30"/>
        <v>0.26357201697531596</v>
      </c>
      <c r="DD24" s="59">
        <f t="shared" si="56"/>
        <v>0.28387114045206935</v>
      </c>
      <c r="DE24" s="59">
        <f t="shared" si="57"/>
        <v>0.30005733321308764</v>
      </c>
      <c r="DF24" s="59">
        <f t="shared" si="58"/>
        <v>0.30608036218463469</v>
      </c>
      <c r="DG24" s="59">
        <f t="shared" si="59"/>
        <v>0.32133037637042428</v>
      </c>
      <c r="DH24" s="59">
        <f t="shared" si="60"/>
        <v>0.32508899807716024</v>
      </c>
      <c r="DI24" s="59">
        <f t="shared" si="61"/>
        <v>0.3226896201721669</v>
      </c>
      <c r="DJ24" s="59">
        <f t="shared" si="62"/>
        <v>0.32584121170692371</v>
      </c>
      <c r="DK24" s="59">
        <f t="shared" si="63"/>
        <v>0.32518081568534762</v>
      </c>
      <c r="DL24" s="59">
        <f t="shared" si="64"/>
        <v>0.32186729962684257</v>
      </c>
      <c r="DM24" s="59">
        <f t="shared" si="65"/>
        <v>0.31550123517114653</v>
      </c>
      <c r="DN24" s="59">
        <f t="shared" si="66"/>
        <v>0.32919830036913711</v>
      </c>
      <c r="DO24" s="59">
        <f t="shared" si="67"/>
        <v>0.29073685996660181</v>
      </c>
      <c r="DP24" s="59">
        <f t="shared" si="68"/>
        <v>0.29003498549618278</v>
      </c>
      <c r="DQ24" s="59">
        <f t="shared" si="69"/>
        <v>0.30207771176662934</v>
      </c>
      <c r="DR24" s="59">
        <f t="shared" si="70"/>
        <v>0.28034816174665467</v>
      </c>
      <c r="DS24" s="59" t="e">
        <f t="shared" si="5"/>
        <v>#VALUE!</v>
      </c>
      <c r="DT24" s="59"/>
      <c r="DU24" s="60">
        <f t="shared" si="31"/>
        <v>0.31199814910306556</v>
      </c>
      <c r="DV24" s="60">
        <f t="shared" si="32"/>
        <v>0.28034816174665467</v>
      </c>
      <c r="DW24" s="117"/>
      <c r="DX24" s="171"/>
      <c r="DY24" s="216">
        <f t="shared" si="6"/>
        <v>0.2</v>
      </c>
      <c r="DZ24" s="6">
        <f>'Clean data, inputs, calc.'!HO31+$DY24</f>
        <v>3.8330802908042929</v>
      </c>
      <c r="EA24" s="6">
        <f>'Clean data, inputs, calc.'!HP31+$DY24</f>
        <v>4.201754056201108</v>
      </c>
      <c r="EB24" s="6">
        <f>'Clean data, inputs, calc.'!HQ31+$DY24</f>
        <v>4.4948340164069309</v>
      </c>
      <c r="EC24" s="6">
        <f>'Clean data, inputs, calc.'!HR31+$DY24</f>
        <v>4.8428671589041903</v>
      </c>
      <c r="ED24" s="6">
        <f>'Clean data, inputs, calc.'!HS31+$DY24</f>
        <v>4.2591212686508433</v>
      </c>
      <c r="EE24" s="6">
        <f>'Clean data, inputs, calc.'!HT31+$DY24</f>
        <v>4.2019973972373821</v>
      </c>
      <c r="EF24" s="6">
        <f>'Clean data, inputs, calc.'!HU31+$DY24</f>
        <v>4.0457824450567106</v>
      </c>
      <c r="EG24" s="6">
        <f>'Clean data, inputs, calc.'!HV31+$DY24</f>
        <v>3.9803522426766516</v>
      </c>
      <c r="EH24" s="6">
        <f>'Clean data, inputs, calc.'!HW31+$DY24</f>
        <v>3.2023089924735921</v>
      </c>
      <c r="EI24" s="6">
        <f>'Clean data, inputs, calc.'!HX31+$DY24</f>
        <v>3.0634266405587809</v>
      </c>
      <c r="EJ24" s="6">
        <f>'Clean data, inputs, calc.'!HY31+$DY24</f>
        <v>3.353141687847784</v>
      </c>
      <c r="EK24" s="6">
        <f>'Clean data, inputs, calc.'!HZ31+$DY24</f>
        <v>3.4056242656529414</v>
      </c>
      <c r="EL24" s="6">
        <f>'Clean data, inputs, calc.'!IA31+$DY24</f>
        <v>3.3506379349694311</v>
      </c>
      <c r="EM24" s="6">
        <f>'Clean data, inputs, calc.'!IB31+$DY24</f>
        <v>3.8875281709710601</v>
      </c>
      <c r="EN24" s="6">
        <f>'Clean data, inputs, calc.'!IC31+$DY24</f>
        <v>3.8911793690304681</v>
      </c>
      <c r="EO24" s="6">
        <f>'Clean data, inputs, calc.'!ID31+$DY24</f>
        <v>3.8377615452979184</v>
      </c>
      <c r="EP24" s="6" t="e">
        <f>'Clean data, inputs, calc.'!IE31+$DY24</f>
        <v>#VALUE!</v>
      </c>
      <c r="EQ24" s="59"/>
      <c r="ER24" s="14">
        <f t="shared" si="33"/>
        <v>3.7939791630252122</v>
      </c>
      <c r="ES24" s="6">
        <f t="shared" si="34"/>
        <v>3.8377615452979184</v>
      </c>
      <c r="ET24" s="117"/>
      <c r="EU24" s="171"/>
      <c r="EV24" s="171"/>
      <c r="EW24" s="171"/>
      <c r="EX24" s="171"/>
    </row>
    <row r="25" spans="1:154">
      <c r="A25" s="119" t="s">
        <v>73</v>
      </c>
      <c r="B25" s="119" t="s">
        <v>339</v>
      </c>
      <c r="C25" s="141" t="s">
        <v>208</v>
      </c>
      <c r="D25" s="151"/>
      <c r="E25" s="529" t="s">
        <v>339</v>
      </c>
      <c r="F25" s="59">
        <f>'Clean data, inputs, calc.'!L32</f>
        <v>0.32992743086083109</v>
      </c>
      <c r="G25" s="59">
        <f>'Clean data, inputs, calc.'!M32</f>
        <v>0.33298360655737702</v>
      </c>
      <c r="H25" s="60" t="s">
        <v>505</v>
      </c>
      <c r="I25" s="17"/>
      <c r="J25" s="6">
        <f t="shared" si="7"/>
        <v>0.14063770976188028</v>
      </c>
      <c r="K25" s="17">
        <f t="shared" si="45"/>
        <v>4.2191312928564081E-2</v>
      </c>
      <c r="L25" s="6">
        <f t="shared" si="9"/>
        <v>0.27185663937872229</v>
      </c>
      <c r="M25" s="17">
        <f t="shared" si="46"/>
        <v>8.1556991813616683E-2</v>
      </c>
      <c r="N25" s="6">
        <f t="shared" si="10"/>
        <v>1.8704781504948866</v>
      </c>
      <c r="O25" s="17">
        <f t="shared" si="47"/>
        <v>1.8704781504948866</v>
      </c>
      <c r="P25" s="151"/>
      <c r="Q25" s="529" t="s">
        <v>339</v>
      </c>
      <c r="R25" s="66">
        <f>'Clean data, inputs, calc.'!AK32</f>
        <v>22269.778452853847</v>
      </c>
      <c r="S25" s="66">
        <f>'Clean data, inputs, calc.'!AL32</f>
        <v>20250.830499159998</v>
      </c>
      <c r="T25" s="17"/>
      <c r="U25" s="6">
        <f t="shared" si="12"/>
        <v>1.5295030452593537</v>
      </c>
      <c r="V25" s="17">
        <f t="shared" si="54"/>
        <v>0.15295030452593539</v>
      </c>
      <c r="W25" s="6">
        <f t="shared" si="14"/>
        <v>2.7831594214869027</v>
      </c>
      <c r="X25" s="17">
        <f t="shared" si="15"/>
        <v>0.27831594214869027</v>
      </c>
      <c r="Y25" s="6">
        <f t="shared" si="16"/>
        <v>18.645686998212582</v>
      </c>
      <c r="Z25" s="17">
        <f t="shared" si="17"/>
        <v>0</v>
      </c>
      <c r="AA25" s="151"/>
      <c r="AB25" s="529" t="s">
        <v>339</v>
      </c>
      <c r="AC25" s="6">
        <f>'Clean data, inputs, calc.'!FP32</f>
        <v>7.8121321440517963</v>
      </c>
      <c r="AD25" s="6">
        <f>'Clean data, inputs, calc.'!FQ32</f>
        <v>7.4507003543060453</v>
      </c>
      <c r="AE25" s="17"/>
      <c r="AF25" s="6">
        <f t="shared" si="18"/>
        <v>0.22445869926071405</v>
      </c>
      <c r="AG25" s="17">
        <f t="shared" si="55"/>
        <v>0.13467521955642842</v>
      </c>
      <c r="AH25" s="6">
        <f t="shared" si="20"/>
        <v>0.22771195498082819</v>
      </c>
      <c r="AI25" s="17">
        <f t="shared" si="50"/>
        <v>0.13662717298849691</v>
      </c>
      <c r="AJ25" s="6">
        <f t="shared" si="22"/>
        <v>0.45563564343110952</v>
      </c>
      <c r="AK25" s="17">
        <f t="shared" si="51"/>
        <v>0</v>
      </c>
      <c r="AL25" s="151"/>
      <c r="AM25" s="151"/>
      <c r="AN25" s="117"/>
      <c r="AO25" s="6">
        <f>SQRT(J$1*J25^2+U$1*U25^2+AF$1*AF25^2)</f>
        <v>0.51971210373837817</v>
      </c>
      <c r="AP25" s="14">
        <f t="shared" si="24"/>
        <v>0.18028789626162178</v>
      </c>
      <c r="AQ25" s="205">
        <f t="shared" si="25"/>
        <v>6.2020231098701979E-2</v>
      </c>
      <c r="AR25" s="117"/>
      <c r="AS25" s="151"/>
      <c r="AT25" s="117"/>
      <c r="AU25" s="6">
        <f>SQRT(L$1*L25^2+W$1*W25^2+AH$1*AH25^2)</f>
        <v>0.90987971013652857</v>
      </c>
      <c r="AV25" s="14">
        <f t="shared" si="26"/>
        <v>0</v>
      </c>
      <c r="AW25" s="205">
        <f t="shared" si="27"/>
        <v>0</v>
      </c>
      <c r="AX25" s="117"/>
      <c r="AY25" s="151"/>
      <c r="AZ25" s="117"/>
      <c r="BA25" s="14">
        <f>SQRT(N$1*N25^2+Y$1*Y25^2+AJ$1*AJ25^2)</f>
        <v>1.8704781504948866</v>
      </c>
      <c r="BB25" s="14">
        <f t="shared" si="28"/>
        <v>0</v>
      </c>
      <c r="BC25" s="205">
        <f t="shared" si="29"/>
        <v>0</v>
      </c>
      <c r="BD25" s="117"/>
      <c r="BF25" s="117"/>
      <c r="BG25" s="6">
        <f>'Clean data, inputs, calc.'!GM32</f>
        <v>1.9310552569297346</v>
      </c>
      <c r="BH25" s="6">
        <f>'Clean data, inputs, calc.'!GP70</f>
        <v>0.16638112529102322</v>
      </c>
      <c r="BI25" s="59">
        <f>'Clean data, inputs, calc.'!GQ70</f>
        <v>8.6160727246904129E-2</v>
      </c>
      <c r="BJ25" s="117"/>
      <c r="BK25" s="6">
        <f>'Clean data, inputs, calc.'!GF70</f>
        <v>1.9351850392961683</v>
      </c>
      <c r="BL25" s="6">
        <f>'Clean data, inputs, calc.'!GM70</f>
        <v>2.0974363822207578</v>
      </c>
      <c r="BM25" s="117"/>
      <c r="BN25" s="59">
        <f>'Clean data, inputs, calc.'!DJ32</f>
        <v>0.24311403458248698</v>
      </c>
      <c r="BO25" s="59">
        <f>'Clean data, inputs, calc.'!DK32</f>
        <v>1.9891262559391054E-2</v>
      </c>
      <c r="BP25" s="59">
        <f>'Clean data, inputs, calc.'!DL32</f>
        <v>8.1818651866608222E-2</v>
      </c>
      <c r="BQ25" s="117"/>
      <c r="BS25" s="117"/>
      <c r="BT25" s="6">
        <f>'Clean data, inputs, calc.'!HL70</f>
        <v>8.9120613416336605E-2</v>
      </c>
      <c r="BU25" s="6">
        <f>'Clean data, inputs, calc.'!HM70</f>
        <v>8.7808012433156488E-2</v>
      </c>
      <c r="BV25" s="489">
        <f t="shared" si="2"/>
        <v>4.0875351050995989E-2</v>
      </c>
      <c r="BW25" s="165">
        <f t="shared" si="3"/>
        <v>4.1042129665145116E-2</v>
      </c>
      <c r="BX25" s="117"/>
      <c r="BY25" s="6">
        <f>'Clean data, inputs, calc.'!IG32</f>
        <v>2.1803020922107788</v>
      </c>
      <c r="BZ25" s="6">
        <f>'Clean data, inputs, calc.'!IH32</f>
        <v>2.1394604312584473</v>
      </c>
      <c r="CA25" s="117"/>
      <c r="CB25" s="117" t="str">
        <f>Ratings!Y32</f>
        <v>A</v>
      </c>
      <c r="CC25" s="380">
        <f>VLOOKUP('WACC2 Results'!CB25,'Clean data, inputs, calc.'!$BD$54:$BE$62,2,FALSE)/100</f>
        <v>1.6059034452864895E-2</v>
      </c>
      <c r="CD25" s="117" t="str">
        <f>Ratings!AA32</f>
        <v>A</v>
      </c>
      <c r="CE25" s="37">
        <f>VLOOKUP('WACC2 Results'!CD25,'Clean data, inputs, calc.'!$BD$54:$BE$62,2,FALSE)/100</f>
        <v>1.6059034452864895E-2</v>
      </c>
      <c r="CF25" s="199"/>
      <c r="CH25" s="117"/>
      <c r="CI25" s="59">
        <f>'Clean data, inputs, calc.'!DN32</f>
        <v>0.3388004364935403</v>
      </c>
      <c r="CJ25" s="59">
        <f>'Clean data, inputs, calc.'!DO32</f>
        <v>0.30793612062531023</v>
      </c>
      <c r="CK25" s="59">
        <f>'Clean data, inputs, calc.'!DP32</f>
        <v>0.36244718615703797</v>
      </c>
      <c r="CL25" s="59">
        <f>'Clean data, inputs, calc.'!DQ32</f>
        <v>0.37234673074301261</v>
      </c>
      <c r="CM25" s="59">
        <f>'Clean data, inputs, calc.'!DR32</f>
        <v>0.34604165063469999</v>
      </c>
      <c r="CN25" s="59">
        <f>'Clean data, inputs, calc.'!DS32</f>
        <v>0.33758925789649974</v>
      </c>
      <c r="CO25" s="59">
        <f>'Clean data, inputs, calc.'!DT32</f>
        <v>0.39533000979450555</v>
      </c>
      <c r="CP25" s="59">
        <f>'Clean data, inputs, calc.'!DU32</f>
        <v>0.38972059077532278</v>
      </c>
      <c r="CQ25" s="59">
        <f>'Clean data, inputs, calc.'!DV32</f>
        <v>0.37220259604398326</v>
      </c>
      <c r="CR25" s="59">
        <f>'Clean data, inputs, calc.'!DW32</f>
        <v>0.36454826667911405</v>
      </c>
      <c r="CS25" s="59">
        <f>'Clean data, inputs, calc.'!DX32</f>
        <v>0.39564679896726945</v>
      </c>
      <c r="CT25" s="59">
        <f>'Clean data, inputs, calc.'!DY32</f>
        <v>0.34709947731633817</v>
      </c>
      <c r="CU25" s="59">
        <f>'Clean data, inputs, calc.'!DZ32</f>
        <v>0.31656530786168624</v>
      </c>
      <c r="CV25" s="59">
        <f>'Clean data, inputs, calc.'!EA32</f>
        <v>0.34490625884038562</v>
      </c>
      <c r="CW25" s="59">
        <f>'Clean data, inputs, calc.'!EB32</f>
        <v>0.40332703050883423</v>
      </c>
      <c r="CX25" s="59">
        <f>'Clean data, inputs, calc.'!EC32</f>
        <v>0.37975558283780003</v>
      </c>
      <c r="CY25" s="59" t="e">
        <f>'Clean data, inputs, calc.'!ED32</f>
        <v>#VALUE!</v>
      </c>
      <c r="CZ25" s="117"/>
      <c r="DB25" s="117"/>
      <c r="DC25" s="59">
        <f t="shared" si="30"/>
        <v>0.25306268750620847</v>
      </c>
      <c r="DD25" s="59">
        <f t="shared" si="56"/>
        <v>0.23543666679844372</v>
      </c>
      <c r="DE25" s="59">
        <f t="shared" si="57"/>
        <v>0.26602659526155142</v>
      </c>
      <c r="DF25" s="59">
        <f t="shared" si="58"/>
        <v>0.27132117736850481</v>
      </c>
      <c r="DG25" s="59">
        <f t="shared" si="59"/>
        <v>0.25708093837328938</v>
      </c>
      <c r="DH25" s="59">
        <f t="shared" si="60"/>
        <v>0.25238634050290931</v>
      </c>
      <c r="DI25" s="59">
        <f t="shared" si="61"/>
        <v>0.28332366323342173</v>
      </c>
      <c r="DJ25" s="59">
        <f t="shared" si="62"/>
        <v>0.28043089622634026</v>
      </c>
      <c r="DK25" s="59">
        <f t="shared" si="63"/>
        <v>0.27124463772115837</v>
      </c>
      <c r="DL25" s="59">
        <f t="shared" si="64"/>
        <v>0.26715674013225721</v>
      </c>
      <c r="DM25" s="59">
        <f t="shared" si="65"/>
        <v>0.28348633713059385</v>
      </c>
      <c r="DN25" s="59">
        <f t="shared" si="66"/>
        <v>0.25766432484097024</v>
      </c>
      <c r="DO25" s="59">
        <f t="shared" si="67"/>
        <v>0.2404478577487654</v>
      </c>
      <c r="DP25" s="59">
        <f t="shared" si="68"/>
        <v>0.25645375398711662</v>
      </c>
      <c r="DQ25" s="59">
        <f t="shared" si="69"/>
        <v>0.28740772588310465</v>
      </c>
      <c r="DR25" s="59">
        <f t="shared" si="70"/>
        <v>0.27523395270975537</v>
      </c>
      <c r="DS25" s="59" t="e">
        <f t="shared" si="5"/>
        <v>#VALUE!</v>
      </c>
      <c r="DT25" s="59"/>
      <c r="DU25" s="60">
        <f t="shared" si="31"/>
        <v>0.26797218045062982</v>
      </c>
      <c r="DV25" s="60">
        <f t="shared" si="32"/>
        <v>0.27523395270975537</v>
      </c>
      <c r="DW25" s="117"/>
      <c r="DX25" s="171"/>
      <c r="DY25" s="216">
        <f t="shared" si="6"/>
        <v>0.2</v>
      </c>
      <c r="DZ25" s="6">
        <f>'Clean data, inputs, calc.'!HO32+$DY25</f>
        <v>2.2961120638750772</v>
      </c>
      <c r="EA25" s="6">
        <f>'Clean data, inputs, calc.'!HP32+$DY25</f>
        <v>2.2438104926490734</v>
      </c>
      <c r="EB25" s="6">
        <f>'Clean data, inputs, calc.'!HQ32+$DY25</f>
        <v>2.4525095865877207</v>
      </c>
      <c r="EC25" s="6">
        <f>'Clean data, inputs, calc.'!HR32+$DY25</f>
        <v>2.4584655082270426</v>
      </c>
      <c r="ED25" s="6">
        <f>'Clean data, inputs, calc.'!HS32+$DY25</f>
        <v>2.4266542254767764</v>
      </c>
      <c r="EE25" s="6">
        <f>'Clean data, inputs, calc.'!HT32+$DY25</f>
        <v>2.4332403757916743</v>
      </c>
      <c r="EF25" s="6">
        <f>'Clean data, inputs, calc.'!HU32+$DY25</f>
        <v>2.5976110257838712</v>
      </c>
      <c r="EG25" s="6">
        <f>'Clean data, inputs, calc.'!HV32+$DY25</f>
        <v>2.3802305232361847</v>
      </c>
      <c r="EH25" s="6">
        <f>'Clean data, inputs, calc.'!HW32+$DY25</f>
        <v>2.2796799184177434</v>
      </c>
      <c r="EI25" s="6">
        <f>'Clean data, inputs, calc.'!HX32+$DY25</f>
        <v>2.2677413338023</v>
      </c>
      <c r="EJ25" s="6">
        <f>'Clean data, inputs, calc.'!HY32+$DY25</f>
        <v>2.416381899900145</v>
      </c>
      <c r="EK25" s="6">
        <f>'Clean data, inputs, calc.'!HZ32+$DY25</f>
        <v>2.2867728159686078</v>
      </c>
      <c r="EL25" s="6">
        <f>'Clean data, inputs, calc.'!IA32+$DY25</f>
        <v>2.2546743080218437</v>
      </c>
      <c r="EM25" s="6">
        <f>'Clean data, inputs, calc.'!IB32+$DY25</f>
        <v>2.3195178002797538</v>
      </c>
      <c r="EN25" s="6">
        <f>'Clean data, inputs, calc.'!IC32+$DY25</f>
        <v>2.4834970325757353</v>
      </c>
      <c r="EO25" s="6">
        <f>'Clean data, inputs, calc.'!ID32+$DY25</f>
        <v>2.3394604312584475</v>
      </c>
      <c r="EP25" s="6" t="e">
        <f>'Clean data, inputs, calc.'!IE32+$DY25</f>
        <v>#VALUE!</v>
      </c>
      <c r="EQ25" s="59"/>
      <c r="ER25" s="14">
        <f t="shared" si="33"/>
        <v>2.3803020922107789</v>
      </c>
      <c r="ES25" s="6">
        <f t="shared" si="34"/>
        <v>2.3394604312584475</v>
      </c>
      <c r="ET25" s="117"/>
      <c r="EU25" s="171"/>
      <c r="EV25" s="171"/>
      <c r="EW25" s="171"/>
      <c r="EX25" s="171"/>
    </row>
    <row r="26" spans="1:154">
      <c r="A26" s="119" t="s">
        <v>73</v>
      </c>
      <c r="B26" s="119" t="s">
        <v>340</v>
      </c>
      <c r="C26" s="142"/>
      <c r="D26" s="151"/>
      <c r="E26" s="529" t="s">
        <v>340</v>
      </c>
      <c r="F26" s="59">
        <f>'Clean data, inputs, calc.'!L33</f>
        <v>0.66820668013409412</v>
      </c>
      <c r="G26" s="59">
        <f>'Clean data, inputs, calc.'!M33</f>
        <v>0.67433501078360891</v>
      </c>
      <c r="H26" s="60" t="s">
        <v>505</v>
      </c>
      <c r="I26" s="17"/>
      <c r="J26" s="6">
        <f t="shared" si="7"/>
        <v>0.77559806242320817</v>
      </c>
      <c r="K26" s="17">
        <f t="shared" si="45"/>
        <v>0.23267941872696243</v>
      </c>
      <c r="L26" s="6">
        <f t="shared" si="9"/>
        <v>1.5759091942986947</v>
      </c>
      <c r="M26" s="17">
        <f t="shared" si="46"/>
        <v>0.47277275828960841</v>
      </c>
      <c r="N26" s="6">
        <f t="shared" si="10"/>
        <v>0.41730023013968731</v>
      </c>
      <c r="O26" s="17">
        <f t="shared" si="47"/>
        <v>0.41730023013968731</v>
      </c>
      <c r="P26" s="151"/>
      <c r="Q26" s="529" t="s">
        <v>340</v>
      </c>
      <c r="R26" s="66">
        <f>'Clean data, inputs, calc.'!AK33</f>
        <v>2940.2089303738458</v>
      </c>
      <c r="S26" s="66">
        <f>'Clean data, inputs, calc.'!AL33</f>
        <v>3514.6470468699999</v>
      </c>
      <c r="T26" s="17"/>
      <c r="U26" s="6">
        <f t="shared" si="12"/>
        <v>1.994349554227282</v>
      </c>
      <c r="V26" s="17">
        <f t="shared" si="54"/>
        <v>0.19943495542272821</v>
      </c>
      <c r="W26" s="6">
        <f t="shared" si="14"/>
        <v>1.0020875337608657</v>
      </c>
      <c r="X26" s="17">
        <f t="shared" si="15"/>
        <v>0.10020875337608658</v>
      </c>
      <c r="Y26" s="6">
        <f t="shared" si="16"/>
        <v>1.5937583742810784</v>
      </c>
      <c r="Z26" s="17">
        <f t="shared" si="17"/>
        <v>0</v>
      </c>
      <c r="AA26" s="151"/>
      <c r="AB26" s="529" t="s">
        <v>340</v>
      </c>
      <c r="AC26" s="6">
        <f>'Clean data, inputs, calc.'!FP33</f>
        <v>7.8986330426161864</v>
      </c>
      <c r="AD26" s="6">
        <f>'Clean data, inputs, calc.'!FQ33</f>
        <v>8.8608983602031337</v>
      </c>
      <c r="AE26" s="17"/>
      <c r="AF26" s="6">
        <f t="shared" si="18"/>
        <v>0.23801668519694563</v>
      </c>
      <c r="AG26" s="17">
        <f t="shared" si="55"/>
        <v>0.14281001111816738</v>
      </c>
      <c r="AH26" s="6">
        <f t="shared" si="20"/>
        <v>0.21426682001746111</v>
      </c>
      <c r="AI26" s="17">
        <f t="shared" si="50"/>
        <v>0.12856009201047666</v>
      </c>
      <c r="AJ26" s="6">
        <f t="shared" si="22"/>
        <v>0.4717533676090111</v>
      </c>
      <c r="AK26" s="17">
        <f t="shared" si="51"/>
        <v>0</v>
      </c>
      <c r="AL26" s="151"/>
      <c r="AM26" s="151"/>
      <c r="AN26" s="117"/>
      <c r="AO26" s="6">
        <f>SQRT(J$1*J26^2+U$1*U26^2+AF$1*AF26^2)</f>
        <v>0.78243203298071295</v>
      </c>
      <c r="AP26" s="14">
        <f t="shared" si="24"/>
        <v>0</v>
      </c>
      <c r="AQ26" s="205">
        <f t="shared" si="25"/>
        <v>0</v>
      </c>
      <c r="AR26" s="117"/>
      <c r="AS26" s="151"/>
      <c r="AT26" s="117"/>
      <c r="AU26" s="6">
        <f>SQRT(L$1*L26^2+W$1*W26^2+AH$1*AH26^2)</f>
        <v>0.93435059866769432</v>
      </c>
      <c r="AV26" s="14">
        <f t="shared" si="26"/>
        <v>0</v>
      </c>
      <c r="AW26" s="205">
        <f t="shared" si="27"/>
        <v>0</v>
      </c>
      <c r="AX26" s="117"/>
      <c r="AY26" s="151"/>
      <c r="AZ26" s="117"/>
      <c r="BA26" s="14">
        <f>SQRT(N$1*N26^2+Y$1*Y26^2+AJ$1*AJ26^2)</f>
        <v>0.41730023013968731</v>
      </c>
      <c r="BB26" s="14">
        <f t="shared" si="28"/>
        <v>0</v>
      </c>
      <c r="BC26" s="205">
        <f t="shared" si="29"/>
        <v>0</v>
      </c>
      <c r="BD26" s="117"/>
      <c r="BF26" s="117"/>
      <c r="BG26" s="6">
        <f>'Clean data, inputs, calc.'!GM33</f>
        <v>2.5589760809037663</v>
      </c>
      <c r="BH26" s="6">
        <f>'Clean data, inputs, calc.'!GP71</f>
        <v>0.32101549385397066</v>
      </c>
      <c r="BI26" s="59">
        <f>'Clean data, inputs, calc.'!GQ71</f>
        <v>0.12544685206303141</v>
      </c>
      <c r="BJ26" s="117"/>
      <c r="BK26" s="6">
        <f>'Clean data, inputs, calc.'!GF71</f>
        <v>2.1405881193501584</v>
      </c>
      <c r="BL26" s="6">
        <f>'Clean data, inputs, calc.'!GM71</f>
        <v>2.8799915747577369</v>
      </c>
      <c r="BM26" s="117"/>
      <c r="BN26" s="59">
        <f>'Clean data, inputs, calc.'!DJ33</f>
        <v>0.33645250135566385</v>
      </c>
      <c r="BO26" s="59">
        <f>'Clean data, inputs, calc.'!DK33</f>
        <v>2.3442132682259142E-2</v>
      </c>
      <c r="BP26" s="59">
        <f>'Clean data, inputs, calc.'!DL33</f>
        <v>6.9674419384026132E-2</v>
      </c>
      <c r="BQ26" s="117"/>
      <c r="BS26" s="117"/>
      <c r="BT26" s="6">
        <f>'Clean data, inputs, calc.'!HL71</f>
        <v>0.38991879609870161</v>
      </c>
      <c r="BU26" s="6">
        <f>'Clean data, inputs, calc.'!HM71</f>
        <v>0.61865160943620101</v>
      </c>
      <c r="BV26" s="489">
        <f t="shared" si="2"/>
        <v>0.12948641362051452</v>
      </c>
      <c r="BW26" s="165">
        <f t="shared" si="3"/>
        <v>0.2144013306527692</v>
      </c>
      <c r="BX26" s="117"/>
      <c r="BY26" s="6">
        <f>'Clean data, inputs, calc.'!IG33</f>
        <v>3.0112718793914204</v>
      </c>
      <c r="BZ26" s="6">
        <f>'Clean data, inputs, calc.'!IH33</f>
        <v>2.8854840012076695</v>
      </c>
      <c r="CA26" s="117"/>
      <c r="CB26" s="117" t="str">
        <f>Ratings!Y33</f>
        <v>BB</v>
      </c>
      <c r="CC26" s="380">
        <f>VLOOKUP('WACC2 Results'!CB26,'Clean data, inputs, calc.'!$BD$54:$BE$62,2,FALSE)/100</f>
        <v>3.3102715981527329E-2</v>
      </c>
      <c r="CD26" s="117" t="str">
        <f>Ratings!AA33</f>
        <v>BB</v>
      </c>
      <c r="CE26" s="37">
        <f>VLOOKUP('WACC2 Results'!CD26,'Clean data, inputs, calc.'!$BD$54:$BE$62,2,FALSE)/100</f>
        <v>3.3102715981527329E-2</v>
      </c>
      <c r="CF26" s="199"/>
      <c r="CH26" s="117"/>
      <c r="CI26" s="59">
        <f>'Clean data, inputs, calc.'!DN33</f>
        <v>0.76919357505772967</v>
      </c>
      <c r="CJ26" s="59">
        <f>'Clean data, inputs, calc.'!DO33</f>
        <v>0.49912961075550288</v>
      </c>
      <c r="CK26" s="59">
        <f>'Clean data, inputs, calc.'!DP33</f>
        <v>0.53962258744905456</v>
      </c>
      <c r="CL26" s="59">
        <f>'Clean data, inputs, calc.'!DQ33</f>
        <v>0.72838217995242505</v>
      </c>
      <c r="CM26" s="59">
        <f>'Clean data, inputs, calc.'!DR33</f>
        <v>0.66917353372031851</v>
      </c>
      <c r="CN26" s="59">
        <f>'Clean data, inputs, calc.'!DS33</f>
        <v>0.60912014822189398</v>
      </c>
      <c r="CO26" s="59">
        <f>'Clean data, inputs, calc.'!DT33</f>
        <v>0.65334141723539274</v>
      </c>
      <c r="CP26" s="59">
        <f>'Clean data, inputs, calc.'!DU33</f>
        <v>0.61033109759678639</v>
      </c>
      <c r="CQ26" s="59">
        <f>'Clean data, inputs, calc.'!DV33</f>
        <v>0.59655231865822245</v>
      </c>
      <c r="CR26" s="59">
        <f>'Clean data, inputs, calc.'!DW33</f>
        <v>0.52244877356999686</v>
      </c>
      <c r="CS26" s="59">
        <f>'Clean data, inputs, calc.'!DX33</f>
        <v>0.54866539133041003</v>
      </c>
      <c r="CT26" s="59">
        <f>'Clean data, inputs, calc.'!DY33</f>
        <v>0.36509318939100838</v>
      </c>
      <c r="CU26" s="59">
        <f>'Clean data, inputs, calc.'!DZ33</f>
        <v>0.32773136343386627</v>
      </c>
      <c r="CV26" s="59">
        <f>'Clean data, inputs, calc.'!EA33</f>
        <v>0.36105913581734228</v>
      </c>
      <c r="CW26" s="59">
        <f>'Clean data, inputs, calc.'!EB33</f>
        <v>0.39337145574328147</v>
      </c>
      <c r="CX26" s="59">
        <f>'Clean data, inputs, calc.'!EC33</f>
        <v>0.34376853410682706</v>
      </c>
      <c r="CY26" s="59" t="e">
        <f>'Clean data, inputs, calc.'!ED33</f>
        <v>#VALUE!</v>
      </c>
      <c r="CZ26" s="117"/>
      <c r="DB26" s="117"/>
      <c r="DC26" s="59">
        <f t="shared" si="30"/>
        <v>0.43477072599736888</v>
      </c>
      <c r="DD26" s="59">
        <f t="shared" si="56"/>
        <v>0.33294626907139868</v>
      </c>
      <c r="DE26" s="59">
        <f t="shared" si="57"/>
        <v>0.35049017327235754</v>
      </c>
      <c r="DF26" s="59">
        <f t="shared" si="58"/>
        <v>0.42142425928765032</v>
      </c>
      <c r="DG26" s="59">
        <f t="shared" si="59"/>
        <v>0.40090111675137735</v>
      </c>
      <c r="DH26" s="59">
        <f t="shared" si="60"/>
        <v>0.3785423660843365</v>
      </c>
      <c r="DI26" s="59">
        <f t="shared" si="61"/>
        <v>0.39516424764091784</v>
      </c>
      <c r="DJ26" s="59">
        <f t="shared" si="62"/>
        <v>0.3790096946569731</v>
      </c>
      <c r="DK26" s="59">
        <f t="shared" si="63"/>
        <v>0.37365034123001872</v>
      </c>
      <c r="DL26" s="59">
        <f t="shared" si="64"/>
        <v>0.34316344998912801</v>
      </c>
      <c r="DM26" s="59">
        <f t="shared" si="65"/>
        <v>0.35428272266036032</v>
      </c>
      <c r="DN26" s="59">
        <f t="shared" si="66"/>
        <v>0.26744927908832566</v>
      </c>
      <c r="DO26" s="59">
        <f t="shared" si="67"/>
        <v>0.2468355967627863</v>
      </c>
      <c r="DP26" s="59">
        <f t="shared" si="68"/>
        <v>0.26527806640856888</v>
      </c>
      <c r="DQ26" s="59">
        <f t="shared" si="69"/>
        <v>0.28231628696128341</v>
      </c>
      <c r="DR26" s="59">
        <f t="shared" si="70"/>
        <v>0.25582421777372716</v>
      </c>
      <c r="DS26" s="59" t="e">
        <f t="shared" si="5"/>
        <v>#VALUE!</v>
      </c>
      <c r="DT26" s="59"/>
      <c r="DU26" s="60">
        <f t="shared" si="31"/>
        <v>0.33568012656118879</v>
      </c>
      <c r="DV26" s="60">
        <f t="shared" si="32"/>
        <v>0.25582421777372716</v>
      </c>
      <c r="DW26" s="117"/>
      <c r="DX26" s="171"/>
      <c r="DY26" s="216">
        <f t="shared" si="6"/>
        <v>0.2</v>
      </c>
      <c r="DZ26" s="6">
        <f>'Clean data, inputs, calc.'!HO33+$DY26</f>
        <v>4.7745816703358948</v>
      </c>
      <c r="EA26" s="6">
        <f>'Clean data, inputs, calc.'!HP33+$DY26</f>
        <v>3.2916246379279333</v>
      </c>
      <c r="EB26" s="6">
        <f>'Clean data, inputs, calc.'!HQ33+$DY26</f>
        <v>3.3083568212614178</v>
      </c>
      <c r="EC26" s="6">
        <f>'Clean data, inputs, calc.'!HR33+$DY26</f>
        <v>3.3800200508334388</v>
      </c>
      <c r="ED26" s="6">
        <f>'Clean data, inputs, calc.'!HS33+$DY26</f>
        <v>3.375723528975787</v>
      </c>
      <c r="EE26" s="6">
        <f>'Clean data, inputs, calc.'!HT33+$DY26</f>
        <v>3.3438974943976407</v>
      </c>
      <c r="EF26" s="6">
        <f>'Clean data, inputs, calc.'!HU33+$DY26</f>
        <v>3.3711620942121883</v>
      </c>
      <c r="EG26" s="6">
        <f>'Clean data, inputs, calc.'!HV33+$DY26</f>
        <v>3.4112875237506288</v>
      </c>
      <c r="EH26" s="6">
        <f>'Clean data, inputs, calc.'!HW33+$DY26</f>
        <v>3.4565655205063726</v>
      </c>
      <c r="EI26" s="6">
        <f>'Clean data, inputs, calc.'!HX33+$DY26</f>
        <v>3.4516409457866017</v>
      </c>
      <c r="EJ26" s="6">
        <f>'Clean data, inputs, calc.'!HY33+$DY26</f>
        <v>3.448589111518471</v>
      </c>
      <c r="EK26" s="6">
        <f>'Clean data, inputs, calc.'!HZ33+$DY26</f>
        <v>2.7494723776447376</v>
      </c>
      <c r="EL26" s="6">
        <f>'Clean data, inputs, calc.'!IA33+$DY26</f>
        <v>2.7849704467350405</v>
      </c>
      <c r="EM26" s="6">
        <f>'Clean data, inputs, calc.'!IB33+$DY26</f>
        <v>2.8000792347991492</v>
      </c>
      <c r="EN26" s="6">
        <f>'Clean data, inputs, calc.'!IC33+$DY26</f>
        <v>3.0876421017207445</v>
      </c>
      <c r="EO26" s="6">
        <f>'Clean data, inputs, calc.'!ID33+$DY26</f>
        <v>3.0854840012076696</v>
      </c>
      <c r="EP26" s="6" t="e">
        <f>'Clean data, inputs, calc.'!IE33+$DY26</f>
        <v>#VALUE!</v>
      </c>
      <c r="EQ26" s="59"/>
      <c r="ER26" s="14">
        <f t="shared" si="33"/>
        <v>3.2112718793914206</v>
      </c>
      <c r="ES26" s="6">
        <f t="shared" si="34"/>
        <v>3.0854840012076696</v>
      </c>
      <c r="ET26" s="117"/>
      <c r="EU26" s="171"/>
      <c r="EV26" s="171"/>
      <c r="EW26" s="171"/>
      <c r="EX26" s="171"/>
    </row>
    <row r="27" spans="1:154">
      <c r="A27" s="119" t="s">
        <v>16</v>
      </c>
      <c r="B27" s="119" t="s">
        <v>324</v>
      </c>
      <c r="C27" s="141" t="s">
        <v>126</v>
      </c>
      <c r="D27" s="151"/>
      <c r="E27" s="529" t="s">
        <v>324</v>
      </c>
      <c r="F27" s="59">
        <f>'Clean data, inputs, calc.'!L34</f>
        <v>0.21601733791484676</v>
      </c>
      <c r="G27" s="59">
        <f>'Clean data, inputs, calc.'!M34</f>
        <v>0.28602383531960995</v>
      </c>
      <c r="H27" s="59"/>
      <c r="I27" s="17"/>
      <c r="J27" s="6">
        <f t="shared" si="7"/>
        <v>0.74211789089386193</v>
      </c>
      <c r="K27" s="17">
        <f t="shared" si="45"/>
        <v>0.22263536726815858</v>
      </c>
      <c r="L27" s="6">
        <f t="shared" si="9"/>
        <v>0.20085799547220251</v>
      </c>
      <c r="M27" s="17">
        <f t="shared" si="46"/>
        <v>6.0257398641660749E-2</v>
      </c>
      <c r="N27" s="6">
        <f t="shared" si="10"/>
        <v>3.3841364340312881</v>
      </c>
      <c r="O27" s="17">
        <f t="shared" si="47"/>
        <v>3.3841364340312881</v>
      </c>
      <c r="P27" s="151"/>
      <c r="Q27" s="529" t="s">
        <v>324</v>
      </c>
      <c r="R27" s="66">
        <f>'Clean data, inputs, calc.'!AK34</f>
        <v>38534.28037768793</v>
      </c>
      <c r="S27" s="66">
        <f>'Clean data, inputs, calc.'!AL34</f>
        <v>25096.889042733044</v>
      </c>
      <c r="T27" s="17"/>
      <c r="U27" s="6">
        <f t="shared" si="12"/>
        <v>3.3768993826585811</v>
      </c>
      <c r="V27" s="17">
        <f t="shared" si="54"/>
        <v>0.33768993826585814</v>
      </c>
      <c r="W27" s="6">
        <f t="shared" si="14"/>
        <v>5.5461507023832235</v>
      </c>
      <c r="X27" s="17">
        <f t="shared" si="15"/>
        <v>0.55461507023832235</v>
      </c>
      <c r="Y27" s="6">
        <f t="shared" si="16"/>
        <v>32.993710921017673</v>
      </c>
      <c r="Z27" s="17">
        <f t="shared" si="17"/>
        <v>0</v>
      </c>
      <c r="AA27" s="151"/>
      <c r="AB27" s="529" t="s">
        <v>324</v>
      </c>
      <c r="AC27" s="6">
        <f>'Clean data, inputs, calc.'!FP34</f>
        <v>6.6591230509739514</v>
      </c>
      <c r="AD27" s="6">
        <f>'Clean data, inputs, calc.'!FQ34</f>
        <v>5.2889483595034603</v>
      </c>
      <c r="AE27" s="17"/>
      <c r="AF27" s="6">
        <f t="shared" si="18"/>
        <v>4.3738252100736785E-2</v>
      </c>
      <c r="AG27" s="17">
        <f t="shared" si="55"/>
        <v>2.6242951260442071E-2</v>
      </c>
      <c r="AH27" s="6">
        <f t="shared" si="20"/>
        <v>0.44028694975678961</v>
      </c>
      <c r="AI27" s="17">
        <f t="shared" si="50"/>
        <v>0.26417216985407377</v>
      </c>
      <c r="AJ27" s="6">
        <f t="shared" si="22"/>
        <v>0.24079530251826364</v>
      </c>
      <c r="AK27" s="17">
        <f t="shared" si="51"/>
        <v>0</v>
      </c>
      <c r="AL27" s="151"/>
      <c r="AM27" s="151"/>
      <c r="AN27" s="117"/>
      <c r="AO27" s="6">
        <f>SQRT(J$1*J27^2+U$1*U27^2+AF$1*AF27^2)</f>
        <v>1.1431161157439402</v>
      </c>
      <c r="AP27" s="14">
        <f t="shared" si="24"/>
        <v>0</v>
      </c>
      <c r="AQ27" s="205">
        <f t="shared" si="25"/>
        <v>0</v>
      </c>
      <c r="AR27" s="117"/>
      <c r="AS27" s="151"/>
      <c r="AT27" s="117"/>
      <c r="AU27" s="6">
        <f>SQRT(L$1*L27^2+W$1*W27^2+AH$1*AH27^2)</f>
        <v>1.7900819815119666</v>
      </c>
      <c r="AV27" s="14">
        <f t="shared" si="26"/>
        <v>0</v>
      </c>
      <c r="AW27" s="205">
        <f t="shared" si="27"/>
        <v>0</v>
      </c>
      <c r="AX27" s="117"/>
      <c r="AY27" s="151"/>
      <c r="AZ27" s="117"/>
      <c r="BA27" s="14">
        <f>SQRT(N$1*N27^2+Y$1*Y27^2+AJ$1*AJ27^2)</f>
        <v>3.3841364340312881</v>
      </c>
      <c r="BB27" s="14">
        <f t="shared" si="28"/>
        <v>0</v>
      </c>
      <c r="BC27" s="205">
        <f t="shared" si="29"/>
        <v>0</v>
      </c>
      <c r="BD27" s="117"/>
      <c r="BF27" s="117"/>
      <c r="BG27" s="6">
        <f>'Clean data, inputs, calc.'!GM34</f>
        <v>1.4013404970157584</v>
      </c>
      <c r="BH27" s="6">
        <f>'Clean data, inputs, calc.'!GP72</f>
        <v>0.76199101305177508</v>
      </c>
      <c r="BI27" s="59">
        <f>'Clean data, inputs, calc.'!GQ72</f>
        <v>0.54375864729127732</v>
      </c>
      <c r="BJ27" s="117"/>
      <c r="BK27" s="6">
        <f>'Clean data, inputs, calc.'!GF72</f>
        <v>2.3179387054320633</v>
      </c>
      <c r="BL27" s="6">
        <f>'Clean data, inputs, calc.'!GM72</f>
        <v>2.1633315100675334</v>
      </c>
      <c r="BM27" s="117"/>
      <c r="BN27" s="59">
        <f>'Clean data, inputs, calc.'!DJ34</f>
        <v>0.20613610308260985</v>
      </c>
      <c r="BO27" s="59">
        <f>'Clean data, inputs, calc.'!DK34</f>
        <v>0.1008366369563212</v>
      </c>
      <c r="BP27" s="59">
        <f>'Clean data, inputs, calc.'!DL34</f>
        <v>0.48917504235495574</v>
      </c>
      <c r="BQ27" s="117"/>
      <c r="BS27" s="117"/>
      <c r="BT27" s="6">
        <f>'Clean data, inputs, calc.'!HL72</f>
        <v>8.6728955276399539E-2</v>
      </c>
      <c r="BU27" s="6">
        <f>'Clean data, inputs, calc.'!HM72</f>
        <v>5.5443353872673247E-2</v>
      </c>
      <c r="BV27" s="489">
        <f t="shared" si="2"/>
        <v>3.6680970590907171E-2</v>
      </c>
      <c r="BW27" s="165">
        <f t="shared" si="3"/>
        <v>2.1929357622465718E-2</v>
      </c>
      <c r="BX27" s="117"/>
      <c r="BY27" s="6">
        <f>'Clean data, inputs, calc.'!IG34</f>
        <v>2.3644127698708917</v>
      </c>
      <c r="BZ27" s="6">
        <f>'Clean data, inputs, calc.'!IH34</f>
        <v>2.5282707695857827</v>
      </c>
      <c r="CA27" s="117"/>
      <c r="CB27" s="117" t="str">
        <f>Ratings!Y34</f>
        <v>BBB</v>
      </c>
      <c r="CC27" s="380">
        <f>VLOOKUP('WACC2 Results'!CB27,'Clean data, inputs, calc.'!$BD$54:$BE$62,2,FALSE)/100</f>
        <v>2.3818830631208841E-2</v>
      </c>
      <c r="CD27" s="117" t="str">
        <f>Ratings!AA34</f>
        <v>BBB+</v>
      </c>
      <c r="CE27" s="37">
        <f>VLOOKUP('WACC2 Results'!CD27,'Clean data, inputs, calc.'!$BD$54:$BE$62,2,FALSE)/100</f>
        <v>2.1042079038852156E-2</v>
      </c>
      <c r="CF27" s="199"/>
      <c r="CH27" s="117"/>
      <c r="CI27" s="59">
        <f>'Clean data, inputs, calc.'!DN34</f>
        <v>0.38769505076174166</v>
      </c>
      <c r="CJ27" s="59">
        <f>'Clean data, inputs, calc.'!DO34</f>
        <v>0.32558455740661374</v>
      </c>
      <c r="CK27" s="59">
        <f>'Clean data, inputs, calc.'!DP34</f>
        <v>0.33243947021922088</v>
      </c>
      <c r="CL27" s="59">
        <f>'Clean data, inputs, calc.'!DQ34</f>
        <v>0.37096913903311013</v>
      </c>
      <c r="CM27" s="59">
        <f>'Clean data, inputs, calc.'!DR34</f>
        <v>0.31222837093996947</v>
      </c>
      <c r="CN27" s="59">
        <f>'Clean data, inputs, calc.'!DS34</f>
        <v>0.39821014729546678</v>
      </c>
      <c r="CO27" s="59">
        <f>'Clean data, inputs, calc.'!DT34</f>
        <v>0.43295493997703721</v>
      </c>
      <c r="CP27" s="59">
        <f>'Clean data, inputs, calc.'!DU34</f>
        <v>0.46496185983581706</v>
      </c>
      <c r="CQ27" s="59">
        <f>'Clean data, inputs, calc.'!DV34</f>
        <v>0.47849474520857804</v>
      </c>
      <c r="CR27" s="59">
        <f>'Clean data, inputs, calc.'!DW34</f>
        <v>0.54102707221070223</v>
      </c>
      <c r="CS27" s="59">
        <f>'Clean data, inputs, calc.'!DX34</f>
        <v>0.57535473257806136</v>
      </c>
      <c r="CT27" s="59">
        <f>'Clean data, inputs, calc.'!DY34</f>
        <v>0.61704788232314078</v>
      </c>
      <c r="CU27" s="59">
        <f>'Clean data, inputs, calc.'!DZ34</f>
        <v>0.61751098694081508</v>
      </c>
      <c r="CV27" s="59">
        <f>'Clean data, inputs, calc.'!EA34</f>
        <v>0.74336591425961152</v>
      </c>
      <c r="CW27" s="59">
        <f>'Clean data, inputs, calc.'!EB34</f>
        <v>0.83300964863979632</v>
      </c>
      <c r="CX27" s="59">
        <f>'Clean data, inputs, calc.'!EC34</f>
        <v>0.85993458442060222</v>
      </c>
      <c r="CY27" s="59" t="e">
        <f>'Clean data, inputs, calc.'!ED34</f>
        <v>#VALUE!</v>
      </c>
      <c r="CZ27" s="117"/>
      <c r="DB27" s="117"/>
      <c r="DC27" s="59">
        <f t="shared" si="30"/>
        <v>0.27938058188571463</v>
      </c>
      <c r="DD27" s="59">
        <f t="shared" si="56"/>
        <v>0.24561583460476519</v>
      </c>
      <c r="DE27" s="59">
        <f t="shared" si="57"/>
        <v>0.24949686469774568</v>
      </c>
      <c r="DF27" s="59">
        <f t="shared" si="58"/>
        <v>0.27058897860730835</v>
      </c>
      <c r="DG27" s="59">
        <f t="shared" si="59"/>
        <v>0.23793752509429089</v>
      </c>
      <c r="DH27" s="59">
        <f t="shared" si="60"/>
        <v>0.28479992658164988</v>
      </c>
      <c r="DI27" s="59">
        <f t="shared" si="61"/>
        <v>0.30214134994640879</v>
      </c>
      <c r="DJ27" s="59">
        <f t="shared" si="62"/>
        <v>0.31738837206855808</v>
      </c>
      <c r="DK27" s="59">
        <f t="shared" si="63"/>
        <v>0.32363641924278508</v>
      </c>
      <c r="DL27" s="59">
        <f t="shared" si="64"/>
        <v>0.35108213344660077</v>
      </c>
      <c r="DM27" s="59">
        <f t="shared" si="65"/>
        <v>0.36522233417009248</v>
      </c>
      <c r="DN27" s="59">
        <f t="shared" si="66"/>
        <v>0.38158912241773296</v>
      </c>
      <c r="DO27" s="59">
        <f t="shared" si="67"/>
        <v>0.38176617774245131</v>
      </c>
      <c r="DP27" s="59">
        <f t="shared" si="68"/>
        <v>0.42639695326113508</v>
      </c>
      <c r="DQ27" s="59">
        <f t="shared" si="69"/>
        <v>0.45444913465564118</v>
      </c>
      <c r="DR27" s="59">
        <f t="shared" si="70"/>
        <v>0.46234668231005821</v>
      </c>
      <c r="DS27" s="59" t="e">
        <f t="shared" si="5"/>
        <v>#VALUE!</v>
      </c>
      <c r="DT27" s="59"/>
      <c r="DU27" s="60">
        <f t="shared" si="31"/>
        <v>0.3507188545803625</v>
      </c>
      <c r="DV27" s="60">
        <f t="shared" si="32"/>
        <v>0.46234668231005821</v>
      </c>
      <c r="DW27" s="117"/>
      <c r="DX27" s="171"/>
      <c r="DY27" s="216">
        <f t="shared" si="6"/>
        <v>0.2</v>
      </c>
      <c r="DZ27" s="6">
        <f>'Clean data, inputs, calc.'!HO34+$DY27</f>
        <v>2.219233357443815</v>
      </c>
      <c r="EA27" s="6">
        <f>'Clean data, inputs, calc.'!HP34+$DY27</f>
        <v>2.0483938811447411</v>
      </c>
      <c r="EB27" s="6">
        <f>'Clean data, inputs, calc.'!HQ34+$DY27</f>
        <v>2.2301271167433527</v>
      </c>
      <c r="EC27" s="6">
        <f>'Clean data, inputs, calc.'!HR34+$DY27</f>
        <v>2.2530863599657742</v>
      </c>
      <c r="ED27" s="6">
        <f>'Clean data, inputs, calc.'!HS34+$DY27</f>
        <v>2.1196212215887105</v>
      </c>
      <c r="EE27" s="6">
        <f>'Clean data, inputs, calc.'!HT34+$DY27</f>
        <v>2.8100449917171044</v>
      </c>
      <c r="EF27" s="6">
        <f>'Clean data, inputs, calc.'!HU34+$DY27</f>
        <v>2.6436970181052559</v>
      </c>
      <c r="EG27" s="6">
        <f>'Clean data, inputs, calc.'!HV34+$DY27</f>
        <v>2.6116148335526259</v>
      </c>
      <c r="EH27" s="6">
        <f>'Clean data, inputs, calc.'!HW34+$DY27</f>
        <v>2.5126721283580369</v>
      </c>
      <c r="EI27" s="6">
        <f>'Clean data, inputs, calc.'!HX34+$DY27</f>
        <v>2.575426823693145</v>
      </c>
      <c r="EJ27" s="6">
        <f>'Clean data, inputs, calc.'!HY34+$DY27</f>
        <v>2.6331870873150733</v>
      </c>
      <c r="EK27" s="6">
        <f>'Clean data, inputs, calc.'!HZ34+$DY27</f>
        <v>2.6975363706556781</v>
      </c>
      <c r="EL27" s="6">
        <f>'Clean data, inputs, calc.'!IA34+$DY27</f>
        <v>2.6499408776197071</v>
      </c>
      <c r="EM27" s="6">
        <f>'Clean data, inputs, calc.'!IB34+$DY27</f>
        <v>2.4909579150785564</v>
      </c>
      <c r="EN27" s="6">
        <f>'Clean data, inputs, calc.'!IC34+$DY27</f>
        <v>2.6113096110861518</v>
      </c>
      <c r="EO27" s="6">
        <f>'Clean data, inputs, calc.'!ID34+$DY27</f>
        <v>2.7282707695857829</v>
      </c>
      <c r="EP27" s="6" t="e">
        <f>'Clean data, inputs, calc.'!IE34+$DY27</f>
        <v>#VALUE!</v>
      </c>
      <c r="EQ27" s="59"/>
      <c r="ER27" s="14">
        <f t="shared" si="33"/>
        <v>2.5644127698708923</v>
      </c>
      <c r="ES27" s="6">
        <f t="shared" si="34"/>
        <v>2.7282707695857829</v>
      </c>
      <c r="ET27" s="117"/>
      <c r="EU27" s="171"/>
      <c r="EV27" s="171"/>
      <c r="EW27" s="171"/>
      <c r="EX27" s="171"/>
    </row>
    <row r="28" spans="1:154">
      <c r="A28" s="119" t="s">
        <v>16</v>
      </c>
      <c r="B28" s="119" t="s">
        <v>341</v>
      </c>
      <c r="C28" s="143" t="s">
        <v>126</v>
      </c>
      <c r="D28" s="151"/>
      <c r="E28" s="529" t="s">
        <v>341</v>
      </c>
      <c r="F28" s="59">
        <f>'Clean data, inputs, calc.'!L35</f>
        <v>4.5200700067956706E-2</v>
      </c>
      <c r="G28" s="59">
        <f>'Clean data, inputs, calc.'!M35</f>
        <v>4.504504504504505E-2</v>
      </c>
      <c r="H28" s="59"/>
      <c r="I28" s="17"/>
      <c r="J28" s="6">
        <f t="shared" si="7"/>
        <v>7.3257044372970341</v>
      </c>
      <c r="K28" s="17">
        <f t="shared" si="45"/>
        <v>2.1977113311891103</v>
      </c>
      <c r="L28" s="6">
        <f t="shared" si="9"/>
        <v>4.7389851707088999</v>
      </c>
      <c r="M28" s="17">
        <f t="shared" si="46"/>
        <v>1.4216955512126699</v>
      </c>
      <c r="N28" s="6">
        <f t="shared" si="10"/>
        <v>19.952097646963267</v>
      </c>
      <c r="O28" s="17">
        <f t="shared" si="47"/>
        <v>19.952097646963267</v>
      </c>
      <c r="P28" s="151"/>
      <c r="Q28" s="529" t="s">
        <v>341</v>
      </c>
      <c r="R28" s="66">
        <f>'Clean data, inputs, calc.'!AK35</f>
        <v>2314.2371459038459</v>
      </c>
      <c r="S28" s="66">
        <f>'Clean data, inputs, calc.'!AL35</f>
        <v>1586.3953086000001</v>
      </c>
      <c r="T28" s="17"/>
      <c r="U28" s="6">
        <f t="shared" si="12"/>
        <v>2.8042831157485</v>
      </c>
      <c r="V28" s="17">
        <f t="shared" si="54"/>
        <v>0.28042831157484999</v>
      </c>
      <c r="W28" s="6">
        <f t="shared" si="14"/>
        <v>1.543626808761986</v>
      </c>
      <c r="X28" s="17">
        <f t="shared" si="15"/>
        <v>0.15436268087619862</v>
      </c>
      <c r="Y28" s="6">
        <f t="shared" si="16"/>
        <v>1.0415460667610512</v>
      </c>
      <c r="Z28" s="17">
        <f t="shared" si="17"/>
        <v>0</v>
      </c>
      <c r="AA28" s="151"/>
      <c r="AB28" s="529" t="s">
        <v>341</v>
      </c>
      <c r="AC28" s="6">
        <f>'Clean data, inputs, calc.'!FP35</f>
        <v>14.391373199669726</v>
      </c>
      <c r="AD28" s="6">
        <f>'Clean data, inputs, calc.'!FQ35</f>
        <v>10.780819370646396</v>
      </c>
      <c r="AE28" s="17"/>
      <c r="AF28" s="6">
        <f t="shared" si="18"/>
        <v>1.2556763996958651</v>
      </c>
      <c r="AG28" s="17">
        <f t="shared" si="55"/>
        <v>0.75340583981751907</v>
      </c>
      <c r="AH28" s="6">
        <f t="shared" si="20"/>
        <v>0.50050058752104465</v>
      </c>
      <c r="AI28" s="17">
        <f t="shared" si="50"/>
        <v>0.30030035251262677</v>
      </c>
      <c r="AJ28" s="6">
        <f t="shared" si="22"/>
        <v>1.6815465229052546</v>
      </c>
      <c r="AK28" s="17">
        <f t="shared" si="51"/>
        <v>0</v>
      </c>
      <c r="AL28" s="151"/>
      <c r="AM28" s="151"/>
      <c r="AN28" s="117"/>
      <c r="AO28" s="6">
        <f>SQRT(J$1*J28^2+U$1*U28^2+AF$1*AF28^2)</f>
        <v>4.2228210905233894</v>
      </c>
      <c r="AP28" s="14">
        <f t="shared" si="24"/>
        <v>0</v>
      </c>
      <c r="AQ28" s="205">
        <f t="shared" si="25"/>
        <v>0</v>
      </c>
      <c r="AR28" s="117"/>
      <c r="AS28" s="151"/>
      <c r="AT28" s="117"/>
      <c r="AU28" s="6">
        <f>SQRT(L$1*L28^2+W$1*W28^2+AH$1*AH28^2)</f>
        <v>2.6694518182199647</v>
      </c>
      <c r="AV28" s="14">
        <f t="shared" si="26"/>
        <v>0</v>
      </c>
      <c r="AW28" s="205">
        <f t="shared" si="27"/>
        <v>0</v>
      </c>
      <c r="AX28" s="117"/>
      <c r="AY28" s="151"/>
      <c r="AZ28" s="117"/>
      <c r="BA28" s="14">
        <f>SQRT(N$1*N28^2+Y$1*Y28^2+AJ$1*AJ28^2)</f>
        <v>19.952097646963267</v>
      </c>
      <c r="BB28" s="14">
        <f t="shared" si="28"/>
        <v>0</v>
      </c>
      <c r="BC28" s="205">
        <f t="shared" si="29"/>
        <v>0</v>
      </c>
      <c r="BD28" s="117"/>
      <c r="BF28" s="117"/>
      <c r="BG28" s="6">
        <f>'Clean data, inputs, calc.'!GM35</f>
        <v>3.9959814834421037</v>
      </c>
      <c r="BH28" s="6">
        <f>'Clean data, inputs, calc.'!GP73</f>
        <v>0.33121586748628484</v>
      </c>
      <c r="BI28" s="59">
        <f>'Clean data, inputs, calc.'!GQ73</f>
        <v>8.2887237805961592E-2</v>
      </c>
      <c r="BJ28" s="117"/>
      <c r="BK28" s="6">
        <f>'Clean data, inputs, calc.'!GF73</f>
        <v>6.2627718559055259</v>
      </c>
      <c r="BL28" s="6">
        <f>'Clean data, inputs, calc.'!GM73</f>
        <v>4.3271973509283885</v>
      </c>
      <c r="BM28" s="117"/>
      <c r="BN28" s="59">
        <f>'Clean data, inputs, calc.'!DJ35</f>
        <v>0.25012095004644297</v>
      </c>
      <c r="BO28" s="59">
        <f>'Clean data, inputs, calc.'!DK35</f>
        <v>3.2334811774796579E-2</v>
      </c>
      <c r="BP28" s="59">
        <f>'Clean data, inputs, calc.'!DL35</f>
        <v>0.12927670300625591</v>
      </c>
      <c r="BQ28" s="117"/>
      <c r="BS28" s="117"/>
      <c r="BT28" s="6">
        <f>'Clean data, inputs, calc.'!HL73</f>
        <v>0.1690399032353565</v>
      </c>
      <c r="BU28" s="6">
        <f>'Clean data, inputs, calc.'!HM73</f>
        <v>0.17161410018552875</v>
      </c>
      <c r="BV28" s="489">
        <f t="shared" si="2"/>
        <v>3.4500673086396864E-2</v>
      </c>
      <c r="BW28" s="165">
        <f t="shared" si="3"/>
        <v>3.9016091927560267E-2</v>
      </c>
      <c r="BX28" s="117"/>
      <c r="BY28" s="6">
        <f>'Clean data, inputs, calc.'!IG35</f>
        <v>4.8996117499518173</v>
      </c>
      <c r="BZ28" s="6">
        <f>'Clean data, inputs, calc.'!IH35</f>
        <v>4.3985466433736695</v>
      </c>
      <c r="CA28" s="117"/>
      <c r="CB28" s="117" t="str">
        <f>Ratings!Y35</f>
        <v>BB-/B+</v>
      </c>
      <c r="CC28" s="380">
        <f>VLOOKUP('WACC2 Results'!CB28,'Clean data, inputs, calc.'!$BD$54:$BE$62,2,FALSE)/100</f>
        <v>4.3933623624839428E-2</v>
      </c>
      <c r="CD28" s="117" t="str">
        <f>Ratings!AA35</f>
        <v>BB-/B+</v>
      </c>
      <c r="CE28" s="37">
        <f>VLOOKUP('WACC2 Results'!CD28,'Clean data, inputs, calc.'!$BD$54:$BE$62,2,FALSE)/100</f>
        <v>4.3933623624839428E-2</v>
      </c>
      <c r="CF28" s="199"/>
      <c r="CH28" s="117"/>
      <c r="CI28" s="59">
        <f>'Clean data, inputs, calc.'!DN35</f>
        <v>0.23074772125484486</v>
      </c>
      <c r="CJ28" s="59">
        <f>'Clean data, inputs, calc.'!DO35</f>
        <v>0.22296836141137394</v>
      </c>
      <c r="CK28" s="59">
        <f>'Clean data, inputs, calc.'!DP35</f>
        <v>0.23970774499896064</v>
      </c>
      <c r="CL28" s="59">
        <f>'Clean data, inputs, calc.'!DQ35</f>
        <v>0.25802259998302612</v>
      </c>
      <c r="CM28" s="59">
        <f>'Clean data, inputs, calc.'!DR35</f>
        <v>0.30528698802119009</v>
      </c>
      <c r="CN28" s="59">
        <f>'Clean data, inputs, calc.'!DS35</f>
        <v>0.37099981100822504</v>
      </c>
      <c r="CO28" s="59">
        <f>'Clean data, inputs, calc.'!DT35</f>
        <v>0.44785614995490575</v>
      </c>
      <c r="CP28" s="59">
        <f>'Clean data, inputs, calc.'!DU35</f>
        <v>0.53806722898588588</v>
      </c>
      <c r="CQ28" s="59">
        <f>'Clean data, inputs, calc.'!DV35</f>
        <v>0.54399436915208355</v>
      </c>
      <c r="CR28" s="59">
        <f>'Clean data, inputs, calc.'!DW35</f>
        <v>0.5383969905280388</v>
      </c>
      <c r="CS28" s="59">
        <f>'Clean data, inputs, calc.'!DX35</f>
        <v>0.51319975749624402</v>
      </c>
      <c r="CT28" s="59">
        <f>'Clean data, inputs, calc.'!DY35</f>
        <v>0.49042972573885207</v>
      </c>
      <c r="CU28" s="59">
        <f>'Clean data, inputs, calc.'!DZ35</f>
        <v>0.58607108520335249</v>
      </c>
      <c r="CV28" s="59">
        <f>'Clean data, inputs, calc.'!EA35</f>
        <v>0.76577363671149579</v>
      </c>
      <c r="CW28" s="59">
        <f>'Clean data, inputs, calc.'!EB35</f>
        <v>0.69873579311490364</v>
      </c>
      <c r="CX28" s="59">
        <f>'Clean data, inputs, calc.'!EC35</f>
        <v>0.64495049342001509</v>
      </c>
      <c r="CY28" s="59" t="e">
        <f>'Clean data, inputs, calc.'!ED35</f>
        <v>#VALUE!</v>
      </c>
      <c r="CZ28" s="117"/>
      <c r="DB28" s="117"/>
      <c r="DC28" s="59">
        <f t="shared" si="30"/>
        <v>0.18748580011147961</v>
      </c>
      <c r="DD28" s="59">
        <f t="shared" si="56"/>
        <v>0.18231735868788621</v>
      </c>
      <c r="DE28" s="59">
        <f t="shared" si="57"/>
        <v>0.19335827009708775</v>
      </c>
      <c r="DF28" s="59">
        <f t="shared" si="58"/>
        <v>0.20510172073737587</v>
      </c>
      <c r="DG28" s="59">
        <f t="shared" si="59"/>
        <v>0.2338849546673287</v>
      </c>
      <c r="DH28" s="59">
        <f t="shared" si="60"/>
        <v>0.27060529697330449</v>
      </c>
      <c r="DI28" s="59">
        <f t="shared" si="61"/>
        <v>0.30932365067403589</v>
      </c>
      <c r="DJ28" s="59">
        <f t="shared" si="62"/>
        <v>0.34983336153690553</v>
      </c>
      <c r="DK28" s="59">
        <f t="shared" si="63"/>
        <v>0.35232924421274237</v>
      </c>
      <c r="DL28" s="59">
        <f t="shared" si="64"/>
        <v>0.349972727353841</v>
      </c>
      <c r="DM28" s="59">
        <f t="shared" si="65"/>
        <v>0.33914871777761163</v>
      </c>
      <c r="DN28" s="59">
        <f t="shared" si="66"/>
        <v>0.32905256602805</v>
      </c>
      <c r="DO28" s="59">
        <f t="shared" si="67"/>
        <v>0.36951123481846432</v>
      </c>
      <c r="DP28" s="59">
        <f t="shared" si="68"/>
        <v>0.43367599379139055</v>
      </c>
      <c r="DQ28" s="59">
        <f t="shared" si="69"/>
        <v>0.41132693850740604</v>
      </c>
      <c r="DR28" s="59">
        <f t="shared" si="70"/>
        <v>0.39207896894155098</v>
      </c>
      <c r="DS28" s="59" t="e">
        <f t="shared" si="5"/>
        <v>#VALUE!</v>
      </c>
      <c r="DT28" s="59"/>
      <c r="DU28" s="60">
        <f t="shared" si="31"/>
        <v>0.33429579815538524</v>
      </c>
      <c r="DV28" s="60">
        <f t="shared" si="32"/>
        <v>0.39207896894155098</v>
      </c>
      <c r="DW28" s="117"/>
      <c r="DX28" s="171"/>
      <c r="DY28" s="216">
        <f t="shared" si="6"/>
        <v>0.2</v>
      </c>
      <c r="DZ28" s="6">
        <f>'Clean data, inputs, calc.'!HO35+$DY28</f>
        <v>3.3322138708553912</v>
      </c>
      <c r="EA28" s="6">
        <f>'Clean data, inputs, calc.'!HP35+$DY28</f>
        <v>3.648443856964799</v>
      </c>
      <c r="EB28" s="6">
        <f>'Clean data, inputs, calc.'!HQ35+$DY28</f>
        <v>3.9876512532849233</v>
      </c>
      <c r="EC28" s="6">
        <f>'Clean data, inputs, calc.'!HR35+$DY28</f>
        <v>4.4416713806459507</v>
      </c>
      <c r="ED28" s="6">
        <f>'Clean data, inputs, calc.'!HS35+$DY28</f>
        <v>4.6481560163186373</v>
      </c>
      <c r="EE28" s="6">
        <f>'Clean data, inputs, calc.'!HT35+$DY28</f>
        <v>4.555914563489516</v>
      </c>
      <c r="EF28" s="6">
        <f>'Clean data, inputs, calc.'!HU35+$DY28</f>
        <v>4.8471160187003868</v>
      </c>
      <c r="EG28" s="6">
        <f>'Clean data, inputs, calc.'!HV35+$DY28</f>
        <v>4.481235270928738</v>
      </c>
      <c r="EH28" s="6">
        <f>'Clean data, inputs, calc.'!HW35+$DY28</f>
        <v>4.2311110533852458</v>
      </c>
      <c r="EI28" s="6">
        <f>'Clean data, inputs, calc.'!HX35+$DY28</f>
        <v>4.0585572791537992</v>
      </c>
      <c r="EJ28" s="6">
        <f>'Clean data, inputs, calc.'!HY35+$DY28</f>
        <v>5.268845048592885</v>
      </c>
      <c r="EK28" s="6">
        <f>'Clean data, inputs, calc.'!HZ35+$DY28</f>
        <v>6.2278805853100661</v>
      </c>
      <c r="EL28" s="6">
        <f>'Clean data, inputs, calc.'!IA35+$DY28</f>
        <v>6.8000836592683296</v>
      </c>
      <c r="EM28" s="6">
        <f>'Clean data, inputs, calc.'!IB35+$DY28</f>
        <v>6.290533342341992</v>
      </c>
      <c r="EN28" s="6">
        <f>'Clean data, inputs, calc.'!IC35+$DY28</f>
        <v>5.8453018878644087</v>
      </c>
      <c r="EO28" s="6">
        <f>'Clean data, inputs, calc.'!ID35+$DY28</f>
        <v>4.5985466433736697</v>
      </c>
      <c r="EP28" s="6" t="e">
        <f>'Clean data, inputs, calc.'!IE35+$DY28</f>
        <v>#VALUE!</v>
      </c>
      <c r="EQ28" s="59"/>
      <c r="ER28" s="14">
        <f t="shared" si="33"/>
        <v>5.0996117499518183</v>
      </c>
      <c r="ES28" s="6">
        <f t="shared" si="34"/>
        <v>4.5985466433736697</v>
      </c>
      <c r="ET28" s="117"/>
      <c r="EU28" s="171"/>
      <c r="EV28" s="171"/>
      <c r="EW28" s="171"/>
      <c r="EX28" s="171"/>
    </row>
    <row r="29" spans="1:154">
      <c r="A29" s="119" t="s">
        <v>16</v>
      </c>
      <c r="B29" s="119" t="s">
        <v>325</v>
      </c>
      <c r="C29" s="141" t="s">
        <v>125</v>
      </c>
      <c r="D29" s="151"/>
      <c r="E29" s="529" t="s">
        <v>325</v>
      </c>
      <c r="F29" s="59">
        <f>'Clean data, inputs, calc.'!L37</f>
        <v>0.75943425596385872</v>
      </c>
      <c r="G29" s="59">
        <f>'Clean data, inputs, calc.'!M37</f>
        <v>0.73973196426190158</v>
      </c>
      <c r="H29" s="60" t="s">
        <v>505</v>
      </c>
      <c r="I29" s="17"/>
      <c r="J29" s="6">
        <f t="shared" si="7"/>
        <v>1.0180133385626053</v>
      </c>
      <c r="K29" s="17">
        <f t="shared" si="45"/>
        <v>0.30540400156878161</v>
      </c>
      <c r="L29" s="6">
        <f t="shared" si="9"/>
        <v>1.9275877367914367</v>
      </c>
      <c r="M29" s="17">
        <f t="shared" si="46"/>
        <v>0.57827632103743098</v>
      </c>
      <c r="N29" s="6">
        <f t="shared" si="10"/>
        <v>0.24704603999322083</v>
      </c>
      <c r="O29" s="17">
        <f t="shared" si="47"/>
        <v>0.24704603999322083</v>
      </c>
      <c r="P29" s="151"/>
      <c r="Q29" s="529" t="s">
        <v>325</v>
      </c>
      <c r="R29" s="66">
        <f>'Clean data, inputs, calc.'!AK37</f>
        <v>77890.49682047886</v>
      </c>
      <c r="S29" s="66">
        <f>'Clean data, inputs, calc.'!AL37</f>
        <v>55408.835619140002</v>
      </c>
      <c r="T29" s="17"/>
      <c r="U29" s="6">
        <f t="shared" si="12"/>
        <v>7.8471580137752479</v>
      </c>
      <c r="V29" s="17">
        <f t="shared" si="54"/>
        <v>0.78471580137752484</v>
      </c>
      <c r="W29" s="6">
        <f t="shared" si="14"/>
        <v>12.231930776254684</v>
      </c>
      <c r="X29" s="17">
        <f t="shared" si="15"/>
        <v>1.2231930776254685</v>
      </c>
      <c r="Y29" s="6">
        <f t="shared" si="16"/>
        <v>67.712507576576499</v>
      </c>
      <c r="Z29" s="17">
        <f t="shared" si="17"/>
        <v>0</v>
      </c>
      <c r="AA29" s="151"/>
      <c r="AB29" s="529" t="s">
        <v>325</v>
      </c>
      <c r="AC29" s="6">
        <f>'Clean data, inputs, calc.'!FP37</f>
        <v>7.4269634732877172</v>
      </c>
      <c r="AD29" s="6">
        <f>'Clean data, inputs, calc.'!FQ37</f>
        <v>7.6970500763360539</v>
      </c>
      <c r="AE29" s="17"/>
      <c r="AF29" s="6">
        <f t="shared" si="18"/>
        <v>0.16408809608820385</v>
      </c>
      <c r="AG29" s="17">
        <f t="shared" si="55"/>
        <v>9.8452857652922304E-2</v>
      </c>
      <c r="AH29" s="6">
        <f t="shared" si="20"/>
        <v>0.2913821458309529</v>
      </c>
      <c r="AI29" s="17">
        <f t="shared" si="50"/>
        <v>0.17482928749857174</v>
      </c>
      <c r="AJ29" s="6">
        <f t="shared" si="22"/>
        <v>0.38386711269471263</v>
      </c>
      <c r="AK29" s="17">
        <f t="shared" si="51"/>
        <v>0</v>
      </c>
      <c r="AL29" s="151"/>
      <c r="AM29" s="151"/>
      <c r="AN29" s="117"/>
      <c r="AO29" s="6">
        <f>SQRT(J$1*J29^2+U$1*U29^2+AF$1*AF29^2)</f>
        <v>2.5465367027651173</v>
      </c>
      <c r="AP29" s="14">
        <f t="shared" si="24"/>
        <v>0</v>
      </c>
      <c r="AQ29" s="205">
        <f t="shared" si="25"/>
        <v>0</v>
      </c>
      <c r="AR29" s="117"/>
      <c r="AS29" s="151"/>
      <c r="AT29" s="117"/>
      <c r="AU29" s="6">
        <f>SQRT(L$1*L29^2+W$1*W29^2+AH$1*AH29^2)</f>
        <v>4.0159225004178927</v>
      </c>
      <c r="AV29" s="14">
        <f t="shared" si="26"/>
        <v>0</v>
      </c>
      <c r="AW29" s="205">
        <f t="shared" si="27"/>
        <v>0</v>
      </c>
      <c r="AX29" s="117"/>
      <c r="AY29" s="151"/>
      <c r="AZ29" s="117"/>
      <c r="BA29" s="14">
        <f>SQRT(N$1*N29^2+Y$1*Y29^2+AJ$1*AJ29^2)</f>
        <v>0.24704603999322083</v>
      </c>
      <c r="BB29" s="14">
        <f t="shared" si="28"/>
        <v>5.2953960006779155E-2</v>
      </c>
      <c r="BC29" s="205">
        <f t="shared" si="29"/>
        <v>4.4208636581694036E-2</v>
      </c>
      <c r="BD29" s="117"/>
      <c r="BF29" s="117"/>
      <c r="BG29" s="6">
        <f>'Clean data, inputs, calc.'!GM37</f>
        <v>2.5317354421752678</v>
      </c>
      <c r="BH29" s="6">
        <f>'Clean data, inputs, calc.'!GP75</f>
        <v>0.43560420867291549</v>
      </c>
      <c r="BI29" s="59">
        <f>'Clean data, inputs, calc.'!GQ75</f>
        <v>0.17205755444125087</v>
      </c>
      <c r="BJ29" s="117"/>
      <c r="BK29" s="6">
        <f>'Clean data, inputs, calc.'!GF75</f>
        <v>2.4178385540192413</v>
      </c>
      <c r="BL29" s="6">
        <f>'Clean data, inputs, calc.'!GM75</f>
        <v>2.9673396508481833</v>
      </c>
      <c r="BM29" s="117"/>
      <c r="BN29" s="59">
        <f>'Clean data, inputs, calc.'!DJ37</f>
        <v>0.32188647194449005</v>
      </c>
      <c r="BO29" s="59">
        <f>'Clean data, inputs, calc.'!DK37</f>
        <v>5.2751244013482523E-2</v>
      </c>
      <c r="BP29" s="59">
        <f>'Clean data, inputs, calc.'!DL37</f>
        <v>0.16388151914187801</v>
      </c>
      <c r="BQ29" s="117"/>
      <c r="BS29" s="117"/>
      <c r="BT29" s="6">
        <f>'Clean data, inputs, calc.'!HL75</f>
        <v>0.53638254564258159</v>
      </c>
      <c r="BU29" s="6">
        <f>'Clean data, inputs, calc.'!HM75</f>
        <v>0.5998931531873094</v>
      </c>
      <c r="BV29" s="489">
        <f t="shared" si="2"/>
        <v>0.15640873697221747</v>
      </c>
      <c r="BW29" s="165">
        <f t="shared" si="3"/>
        <v>0.15131773768670567</v>
      </c>
      <c r="BX29" s="117"/>
      <c r="BY29" s="6">
        <f>'Clean data, inputs, calc.'!IG37</f>
        <v>3.4293643438720305</v>
      </c>
      <c r="BZ29" s="6">
        <f>'Clean data, inputs, calc.'!IH37</f>
        <v>3.9644602302299305</v>
      </c>
      <c r="CA29" s="117"/>
      <c r="CB29" s="117" t="str">
        <f>Ratings!Y37</f>
        <v>BBB+</v>
      </c>
      <c r="CC29" s="380">
        <f>VLOOKUP('WACC2 Results'!CB29,'Clean data, inputs, calc.'!$BD$54:$BE$62,2,FALSE)/100</f>
        <v>2.1042079038852156E-2</v>
      </c>
      <c r="CD29" s="117" t="str">
        <f>Ratings!AA37</f>
        <v>BBB+</v>
      </c>
      <c r="CE29" s="37">
        <f>VLOOKUP('WACC2 Results'!CD29,'Clean data, inputs, calc.'!$BD$54:$BE$62,2,FALSE)/100</f>
        <v>2.1042079038852156E-2</v>
      </c>
      <c r="CF29" s="199"/>
      <c r="CH29" s="117"/>
      <c r="CI29" s="59">
        <f>'Clean data, inputs, calc.'!DN37</f>
        <v>0.49847329934853518</v>
      </c>
      <c r="CJ29" s="59">
        <f>'Clean data, inputs, calc.'!DO37</f>
        <v>0.45627811568998189</v>
      </c>
      <c r="CK29" s="59">
        <f>'Clean data, inputs, calc.'!DP37</f>
        <v>0.56162872784133466</v>
      </c>
      <c r="CL29" s="59">
        <f>'Clean data, inputs, calc.'!DQ37</f>
        <v>0.67538909035113026</v>
      </c>
      <c r="CM29" s="59">
        <f>'Clean data, inputs, calc.'!DR37</f>
        <v>0.62234731337777593</v>
      </c>
      <c r="CN29" s="59">
        <f>'Clean data, inputs, calc.'!DS37</f>
        <v>0.56677441089404135</v>
      </c>
      <c r="CO29" s="59">
        <f>'Clean data, inputs, calc.'!DT37</f>
        <v>0.65109594978565855</v>
      </c>
      <c r="CP29" s="59">
        <f>'Clean data, inputs, calc.'!DU37</f>
        <v>0.7430093199827208</v>
      </c>
      <c r="CQ29" s="59">
        <f>'Clean data, inputs, calc.'!DV37</f>
        <v>0.64601784264126527</v>
      </c>
      <c r="CR29" s="59">
        <f>'Clean data, inputs, calc.'!DW37</f>
        <v>0.54578010211934647</v>
      </c>
      <c r="CS29" s="59">
        <f>'Clean data, inputs, calc.'!DX37</f>
        <v>0.59519375940162622</v>
      </c>
      <c r="CT29" s="59">
        <f>'Clean data, inputs, calc.'!DY37</f>
        <v>0.64592826020801686</v>
      </c>
      <c r="CU29" s="59">
        <f>'Clean data, inputs, calc.'!DZ37</f>
        <v>0.62460946300253994</v>
      </c>
      <c r="CV29" s="59">
        <f>'Clean data, inputs, calc.'!EA37</f>
        <v>0.59963773571603596</v>
      </c>
      <c r="CW29" s="59">
        <f>'Clean data, inputs, calc.'!EB37</f>
        <v>0.68681264343114767</v>
      </c>
      <c r="CX29" s="59">
        <f>'Clean data, inputs, calc.'!EC37</f>
        <v>0.79117763751955661</v>
      </c>
      <c r="CY29" s="59" t="e">
        <f>'Clean data, inputs, calc.'!ED37</f>
        <v>#VALUE!</v>
      </c>
      <c r="CZ29" s="117"/>
      <c r="DB29" s="117"/>
      <c r="DC29" s="59">
        <f t="shared" si="30"/>
        <v>0.33265410839502285</v>
      </c>
      <c r="DD29" s="59">
        <f t="shared" si="56"/>
        <v>0.31331797873910794</v>
      </c>
      <c r="DE29" s="59">
        <f t="shared" si="57"/>
        <v>0.35964292781529666</v>
      </c>
      <c r="DF29" s="59">
        <f t="shared" si="58"/>
        <v>0.40312372465645063</v>
      </c>
      <c r="DG29" s="59">
        <f t="shared" si="59"/>
        <v>0.38360917434012948</v>
      </c>
      <c r="DH29" s="59">
        <f t="shared" si="60"/>
        <v>0.36174602224363966</v>
      </c>
      <c r="DI29" s="59">
        <f t="shared" si="61"/>
        <v>0.39434167945853316</v>
      </c>
      <c r="DJ29" s="59">
        <f t="shared" si="62"/>
        <v>0.4262796024464669</v>
      </c>
      <c r="DK29" s="59">
        <f t="shared" si="63"/>
        <v>0.39247317125350206</v>
      </c>
      <c r="DL29" s="59">
        <f t="shared" si="64"/>
        <v>0.35307745349487485</v>
      </c>
      <c r="DM29" s="59">
        <f t="shared" si="65"/>
        <v>0.37311690563840322</v>
      </c>
      <c r="DN29" s="59">
        <f t="shared" si="66"/>
        <v>0.39244010557688747</v>
      </c>
      <c r="DO29" s="59">
        <f t="shared" si="67"/>
        <v>0.38446745339532928</v>
      </c>
      <c r="DP29" s="59">
        <f t="shared" si="68"/>
        <v>0.37485845846692517</v>
      </c>
      <c r="DQ29" s="59">
        <f t="shared" si="69"/>
        <v>0.4071659328057331</v>
      </c>
      <c r="DR29" s="59">
        <f t="shared" si="70"/>
        <v>0.44170808129069128</v>
      </c>
      <c r="DS29" s="59" t="e">
        <f t="shared" si="5"/>
        <v>#VALUE!</v>
      </c>
      <c r="DT29" s="59"/>
      <c r="DU29" s="60">
        <f t="shared" si="31"/>
        <v>0.39141598192827437</v>
      </c>
      <c r="DV29" s="60">
        <f t="shared" si="32"/>
        <v>0.44170808129069128</v>
      </c>
      <c r="DW29" s="117"/>
      <c r="DX29" s="171"/>
      <c r="DY29" s="216">
        <f t="shared" si="6"/>
        <v>0.2</v>
      </c>
      <c r="DZ29" s="6">
        <f>'Clean data, inputs, calc.'!HO37+$DY29</f>
        <v>5.5809765686099393</v>
      </c>
      <c r="EA29" s="6">
        <f>'Clean data, inputs, calc.'!HP37+$DY29</f>
        <v>3.1507604491929033</v>
      </c>
      <c r="EB29" s="6">
        <f>'Clean data, inputs, calc.'!HQ37+$DY29</f>
        <v>3.3057736147112409</v>
      </c>
      <c r="EC29" s="6">
        <f>'Clean data, inputs, calc.'!HR37+$DY29</f>
        <v>3.6558351477072857</v>
      </c>
      <c r="ED29" s="6">
        <f>'Clean data, inputs, calc.'!HS37+$DY29</f>
        <v>3.7870475846876839</v>
      </c>
      <c r="EE29" s="6">
        <f>'Clean data, inputs, calc.'!HT37+$DY29</f>
        <v>4.155136148762705</v>
      </c>
      <c r="EF29" s="6">
        <f>'Clean data, inputs, calc.'!HU37+$DY29</f>
        <v>4.6814369510473615</v>
      </c>
      <c r="EG29" s="6">
        <f>'Clean data, inputs, calc.'!HV37+$DY29</f>
        <v>4.652127077508923</v>
      </c>
      <c r="EH29" s="6">
        <f>'Clean data, inputs, calc.'!HW37+$DY29</f>
        <v>3.7678450182781651</v>
      </c>
      <c r="EI29" s="6">
        <f>'Clean data, inputs, calc.'!HX37+$DY29</f>
        <v>2.9947233305884375</v>
      </c>
      <c r="EJ29" s="6">
        <f>'Clean data, inputs, calc.'!HY37+$DY29</f>
        <v>3.1555680307930616</v>
      </c>
      <c r="EK29" s="6">
        <f>'Clean data, inputs, calc.'!HZ37+$DY29</f>
        <v>3.0596380945467279</v>
      </c>
      <c r="EL29" s="6">
        <f>'Clean data, inputs, calc.'!IA37+$DY29</f>
        <v>2.93523508728522</v>
      </c>
      <c r="EM29" s="6">
        <f>'Clean data, inputs, calc.'!IB37+$DY29</f>
        <v>2.7590382023878663</v>
      </c>
      <c r="EN29" s="6">
        <f>'Clean data, inputs, calc.'!IC37+$DY29</f>
        <v>3.4136455665130274</v>
      </c>
      <c r="EO29" s="6">
        <f>'Clean data, inputs, calc.'!ID37+$DY29</f>
        <v>4.1644602302299303</v>
      </c>
      <c r="EP29" s="6" t="e">
        <f>'Clean data, inputs, calc.'!IE37+$DY29</f>
        <v>#VALUE!</v>
      </c>
      <c r="EQ29" s="59"/>
      <c r="ER29" s="14">
        <f t="shared" si="33"/>
        <v>3.6293643438720307</v>
      </c>
      <c r="ES29" s="6">
        <f t="shared" si="34"/>
        <v>4.1644602302299303</v>
      </c>
      <c r="ET29" s="117"/>
      <c r="EU29" s="171"/>
      <c r="EV29" s="171"/>
      <c r="EW29" s="171"/>
      <c r="EX29" s="171"/>
    </row>
    <row r="30" spans="1:154" s="190" customFormat="1">
      <c r="A30" s="185"/>
      <c r="B30" s="186" t="s">
        <v>401</v>
      </c>
      <c r="C30" s="185"/>
      <c r="D30" s="187"/>
      <c r="E30" s="185"/>
      <c r="F30" s="185"/>
      <c r="G30" s="188"/>
      <c r="H30" s="185"/>
      <c r="I30" s="185"/>
      <c r="J30" s="185"/>
      <c r="K30" s="185"/>
      <c r="L30" s="185"/>
      <c r="M30" s="189"/>
      <c r="N30" s="189"/>
      <c r="O30" s="189"/>
      <c r="P30" s="187"/>
      <c r="Q30" s="185"/>
      <c r="R30" s="186">
        <f>MEDIAN(R5:R29)</f>
        <v>8804.0132999999987</v>
      </c>
      <c r="S30" s="186">
        <f>MEDIAN(S5:S29)</f>
        <v>5836.1139000000003</v>
      </c>
      <c r="T30" s="189"/>
      <c r="U30" s="189"/>
      <c r="V30" s="189"/>
      <c r="W30" s="189"/>
      <c r="X30" s="189"/>
      <c r="Y30" s="189"/>
      <c r="Z30" s="189"/>
      <c r="AA30" s="187"/>
      <c r="AB30" s="185"/>
      <c r="AC30" s="189"/>
      <c r="AD30" s="189"/>
      <c r="AE30" s="189"/>
      <c r="AF30" s="189"/>
      <c r="AG30" s="189"/>
      <c r="AH30" s="189"/>
      <c r="AI30" s="189"/>
      <c r="AJ30" s="189"/>
      <c r="AK30" s="189"/>
      <c r="AL30" s="187"/>
      <c r="AM30" s="187"/>
      <c r="AN30" s="185"/>
      <c r="AO30" s="189"/>
      <c r="AP30" s="185"/>
      <c r="AQ30" s="60"/>
      <c r="AR30" s="185"/>
      <c r="AS30" s="187"/>
      <c r="AT30" s="185"/>
      <c r="AU30" s="189"/>
      <c r="AV30" s="185"/>
      <c r="AW30" s="60">
        <f t="shared" si="27"/>
        <v>0</v>
      </c>
      <c r="AX30" s="185"/>
      <c r="AY30" s="187"/>
      <c r="AZ30" s="185"/>
      <c r="BA30" s="189"/>
      <c r="BB30" s="185"/>
      <c r="BC30" s="60">
        <f t="shared" si="29"/>
        <v>0</v>
      </c>
      <c r="BD30" s="185"/>
      <c r="BF30" s="185"/>
      <c r="BG30" s="189"/>
      <c r="BH30" s="189"/>
      <c r="BI30" s="191"/>
      <c r="BJ30" s="185"/>
      <c r="BK30" s="189"/>
      <c r="BL30" s="189"/>
      <c r="BM30" s="185"/>
      <c r="BN30" s="188"/>
      <c r="BO30" s="188"/>
      <c r="BP30" s="188"/>
      <c r="BQ30" s="185"/>
      <c r="BS30" s="185"/>
      <c r="BT30" s="189"/>
      <c r="BU30" s="189"/>
      <c r="BV30" s="535"/>
      <c r="BW30" s="535"/>
      <c r="BX30" s="185"/>
      <c r="BY30" s="189"/>
      <c r="BZ30" s="189"/>
      <c r="CA30" s="185"/>
      <c r="CB30" s="185"/>
      <c r="CC30" s="381"/>
      <c r="CD30" s="185"/>
      <c r="CE30" s="220"/>
      <c r="CF30" s="200"/>
      <c r="CH30" s="185"/>
      <c r="CI30" s="188"/>
      <c r="CJ30" s="188"/>
      <c r="CK30" s="188"/>
      <c r="CL30" s="188"/>
      <c r="CM30" s="188"/>
      <c r="CN30" s="188"/>
      <c r="CO30" s="188"/>
      <c r="CP30" s="188"/>
      <c r="CQ30" s="188"/>
      <c r="CR30" s="188"/>
      <c r="CS30" s="188"/>
      <c r="CT30" s="188"/>
      <c r="CU30" s="188"/>
      <c r="CV30" s="188"/>
      <c r="CW30" s="188"/>
      <c r="CX30" s="188"/>
      <c r="CY30" s="188"/>
      <c r="CZ30" s="185"/>
      <c r="DB30" s="185"/>
      <c r="DC30" s="188"/>
      <c r="DD30" s="188"/>
      <c r="DE30" s="188"/>
      <c r="DF30" s="188"/>
      <c r="DG30" s="188"/>
      <c r="DH30" s="188"/>
      <c r="DI30" s="188"/>
      <c r="DJ30" s="188"/>
      <c r="DK30" s="188"/>
      <c r="DL30" s="188"/>
      <c r="DM30" s="188"/>
      <c r="DN30" s="188"/>
      <c r="DO30" s="188"/>
      <c r="DP30" s="188"/>
      <c r="DQ30" s="188"/>
      <c r="DR30" s="188"/>
      <c r="DS30" s="188"/>
      <c r="DT30" s="188"/>
      <c r="DU30" s="192"/>
      <c r="DV30" s="192"/>
      <c r="DW30" s="185"/>
      <c r="DX30" s="193"/>
      <c r="DY30" s="188"/>
      <c r="DZ30" s="189"/>
      <c r="EA30" s="189"/>
      <c r="EB30" s="189"/>
      <c r="EC30" s="189"/>
      <c r="ED30" s="189"/>
      <c r="EE30" s="189"/>
      <c r="EF30" s="189"/>
      <c r="EG30" s="189"/>
      <c r="EH30" s="189"/>
      <c r="EI30" s="189"/>
      <c r="EJ30" s="189"/>
      <c r="EK30" s="189"/>
      <c r="EL30" s="189"/>
      <c r="EM30" s="189"/>
      <c r="EN30" s="189"/>
      <c r="EO30" s="189"/>
      <c r="EP30" s="189"/>
      <c r="EQ30" s="188"/>
      <c r="ER30" s="189"/>
      <c r="ES30" s="189"/>
      <c r="ET30" s="185"/>
      <c r="EU30" s="193"/>
      <c r="EV30" s="193"/>
      <c r="EW30" s="193"/>
      <c r="EX30" s="193"/>
    </row>
    <row r="31" spans="1:154">
      <c r="A31" s="119"/>
      <c r="B31" s="117"/>
      <c r="C31" s="141"/>
      <c r="D31" s="151"/>
      <c r="E31" s="117"/>
      <c r="F31" s="59"/>
      <c r="G31" s="59"/>
      <c r="H31" s="196" t="s">
        <v>509</v>
      </c>
      <c r="I31" s="189"/>
      <c r="J31" s="189"/>
      <c r="K31" s="189"/>
      <c r="L31" s="189"/>
      <c r="M31" s="17"/>
      <c r="N31" s="6"/>
      <c r="O31" s="17"/>
      <c r="P31" s="151"/>
      <c r="Q31" s="117"/>
      <c r="R31" s="117"/>
      <c r="S31" s="117"/>
      <c r="T31" s="17"/>
      <c r="U31" s="6"/>
      <c r="V31" s="17"/>
      <c r="W31" s="6"/>
      <c r="X31" s="17"/>
      <c r="Y31" s="6"/>
      <c r="Z31" s="17"/>
      <c r="AA31" s="151"/>
      <c r="AB31" s="117"/>
      <c r="AC31" s="6"/>
      <c r="AD31" s="6"/>
      <c r="AE31" s="17"/>
      <c r="AF31" s="6"/>
      <c r="AG31" s="17"/>
      <c r="AH31" s="6"/>
      <c r="AI31" s="17"/>
      <c r="AJ31" s="6"/>
      <c r="AK31" s="17"/>
      <c r="AL31" s="151"/>
      <c r="AM31" s="151"/>
      <c r="AN31" s="117"/>
      <c r="AO31" s="6"/>
      <c r="AP31" s="119"/>
      <c r="AQ31" s="60"/>
      <c r="AR31" s="117"/>
      <c r="AS31" s="151"/>
      <c r="AT31" s="117"/>
      <c r="AU31" s="6"/>
      <c r="AV31" s="119"/>
      <c r="AW31" s="60"/>
      <c r="AX31" s="117"/>
      <c r="AY31" s="151"/>
      <c r="AZ31" s="117"/>
      <c r="BA31" s="14"/>
      <c r="BB31" s="119"/>
      <c r="BC31" s="60">
        <f t="shared" si="29"/>
        <v>0</v>
      </c>
      <c r="BD31" s="117"/>
      <c r="BF31" s="117"/>
      <c r="BG31" s="14"/>
      <c r="BH31" s="14"/>
      <c r="BI31" s="9"/>
      <c r="BJ31" s="117"/>
      <c r="BK31" s="6"/>
      <c r="BL31" s="6"/>
      <c r="BM31" s="117"/>
      <c r="BN31" s="59"/>
      <c r="BO31" s="59"/>
      <c r="BP31" s="59"/>
      <c r="BQ31" s="117"/>
      <c r="BS31" s="117"/>
      <c r="BT31" s="6"/>
      <c r="BU31" s="6"/>
      <c r="BV31" s="489"/>
      <c r="BW31" s="165"/>
      <c r="BX31" s="117"/>
      <c r="BY31" s="6"/>
      <c r="BZ31" s="6"/>
      <c r="CA31" s="117"/>
      <c r="CB31" s="117"/>
      <c r="CC31" s="378"/>
      <c r="CD31" s="117"/>
      <c r="CE31" s="219"/>
      <c r="CF31" s="199"/>
      <c r="CH31" s="117"/>
      <c r="CI31" s="59"/>
      <c r="CJ31" s="59"/>
      <c r="CK31" s="59"/>
      <c r="CL31" s="59"/>
      <c r="CM31" s="59"/>
      <c r="CN31" s="59"/>
      <c r="CO31" s="59"/>
      <c r="CP31" s="59"/>
      <c r="CQ31" s="59"/>
      <c r="CR31" s="59"/>
      <c r="CS31" s="59"/>
      <c r="CT31" s="59"/>
      <c r="CU31" s="59"/>
      <c r="CV31" s="59"/>
      <c r="CW31" s="59"/>
      <c r="CX31" s="59"/>
      <c r="CY31" s="59"/>
      <c r="CZ31" s="117"/>
      <c r="DB31" s="117"/>
      <c r="DC31" s="59"/>
      <c r="DD31" s="59"/>
      <c r="DE31" s="59"/>
      <c r="DF31" s="59"/>
      <c r="DG31" s="59"/>
      <c r="DH31" s="59"/>
      <c r="DI31" s="59"/>
      <c r="DJ31" s="59"/>
      <c r="DK31" s="59"/>
      <c r="DL31" s="59"/>
      <c r="DM31" s="59"/>
      <c r="DN31" s="59"/>
      <c r="DO31" s="59"/>
      <c r="DP31" s="59"/>
      <c r="DQ31" s="59"/>
      <c r="DR31" s="59"/>
      <c r="DS31" s="59"/>
      <c r="DT31" s="59"/>
      <c r="DU31" s="61"/>
      <c r="DV31" s="61"/>
      <c r="DW31" s="117"/>
      <c r="DX31" s="171"/>
      <c r="DY31" s="59"/>
      <c r="DZ31" s="6"/>
      <c r="EA31" s="6"/>
      <c r="EB31" s="6"/>
      <c r="EC31" s="6"/>
      <c r="ED31" s="6"/>
      <c r="EE31" s="6"/>
      <c r="EF31" s="6"/>
      <c r="EG31" s="6"/>
      <c r="EH31" s="6"/>
      <c r="EI31" s="6"/>
      <c r="EJ31" s="6"/>
      <c r="EK31" s="6"/>
      <c r="EL31" s="6"/>
      <c r="EM31" s="6"/>
      <c r="EN31" s="6"/>
      <c r="EO31" s="6"/>
      <c r="EP31" s="6"/>
      <c r="EQ31" s="59"/>
      <c r="ER31" s="14"/>
      <c r="ES31" s="6"/>
      <c r="ET31" s="117"/>
      <c r="EU31" s="171"/>
      <c r="EV31" s="171"/>
      <c r="EW31" s="171"/>
      <c r="EX31" s="171"/>
    </row>
    <row r="32" spans="1:154">
      <c r="A32" s="118" t="s">
        <v>378</v>
      </c>
      <c r="B32" s="118" t="s">
        <v>352</v>
      </c>
      <c r="C32" s="141"/>
      <c r="D32" s="151"/>
      <c r="E32" s="117"/>
      <c r="F32" s="61">
        <f>SUMPRODUCT(F$5:F$29,$BC$5:$BC$29)</f>
        <v>0.8891263106903261</v>
      </c>
      <c r="G32" s="204">
        <f>SUMPRODUCT(G$5:G$29,$BC$5:$BC$29)</f>
        <v>0.88693084865316318</v>
      </c>
      <c r="H32" s="61"/>
      <c r="I32" s="17"/>
      <c r="J32" s="6"/>
      <c r="K32" s="17"/>
      <c r="L32" s="6"/>
      <c r="M32" s="17"/>
      <c r="N32" s="6"/>
      <c r="O32" s="17"/>
      <c r="P32" s="151"/>
      <c r="Q32" s="117"/>
      <c r="R32" s="66">
        <f>SUMPRODUCT(R$5:R$29,$BC$5:$BC$29)</f>
        <v>10841.92814197925</v>
      </c>
      <c r="S32" s="394">
        <f>SUMPRODUCT(S$5:S$29,$BC$5:$BC$29)</f>
        <v>9466.6744876680714</v>
      </c>
      <c r="T32" s="17"/>
      <c r="U32" s="6"/>
      <c r="V32" s="17"/>
      <c r="W32" s="6"/>
      <c r="X32" s="17"/>
      <c r="Y32" s="6"/>
      <c r="Z32" s="17"/>
      <c r="AA32" s="151"/>
      <c r="AB32" s="117"/>
      <c r="AC32" s="24">
        <f>SUMPRODUCT(AC$5:AC$29,$BC$5:$BC$29)</f>
        <v>9.0678689690655201</v>
      </c>
      <c r="AD32" s="532">
        <f>SUMPRODUCT(AD$5:AD$29,$BC$5:$BC$29)</f>
        <v>7.3975669556659405</v>
      </c>
      <c r="AE32" s="17"/>
      <c r="AF32" s="6"/>
      <c r="AG32" s="17"/>
      <c r="AH32" s="6"/>
      <c r="AI32" s="17"/>
      <c r="AJ32" s="6"/>
      <c r="AK32" s="17"/>
      <c r="AL32" s="151"/>
      <c r="AM32" s="151"/>
      <c r="AN32" s="117"/>
      <c r="AO32" s="14"/>
      <c r="AP32" s="14"/>
      <c r="AQ32" s="60"/>
      <c r="AR32" s="117"/>
      <c r="AS32" s="151"/>
      <c r="AT32" s="14"/>
      <c r="AU32" s="14"/>
      <c r="AV32" s="14"/>
      <c r="AW32" s="14"/>
      <c r="AX32" s="14"/>
      <c r="AY32" s="151"/>
      <c r="AZ32" s="14"/>
      <c r="BA32" s="14"/>
      <c r="BB32" s="14">
        <f>SUM(BB5:BB29)</f>
        <v>1.1978193425830823</v>
      </c>
      <c r="BC32" s="60"/>
      <c r="BD32" s="117"/>
      <c r="BF32" s="117"/>
      <c r="BG32" s="208">
        <f>SUMPRODUCT(BG$5:BG$29,$BC$5:$BC$29)</f>
        <v>1.9665175382925768</v>
      </c>
      <c r="BH32" s="208">
        <f>SUMPRODUCT(BH$5:BH$29,$BC$5:$BC$29)</f>
        <v>0.67050496426809825</v>
      </c>
      <c r="BI32" s="205">
        <f>SUMPRODUCT(BI$5:BI$29,$BC$5:$BC$29)</f>
        <v>0.50297231919397656</v>
      </c>
      <c r="BJ32" s="209"/>
      <c r="BK32" s="208">
        <f>SUMPRODUCT(BK$5:BK$29,$BC$5:$BC$29)</f>
        <v>2.3188319777702149</v>
      </c>
      <c r="BL32" s="208">
        <f>SUMPRODUCT(BL$5:BL$29,$BC$5:$BC$29)</f>
        <v>2.6370225025606748</v>
      </c>
      <c r="BM32" s="117"/>
      <c r="BN32" s="215">
        <f>SUMPRODUCT(BN$5:BN$29,$BC$5:$BC$29)</f>
        <v>0.20484823398809449</v>
      </c>
      <c r="BO32" s="215">
        <f>SUMPRODUCT(BO$5:BO$29,$BC$5:$BC$29)</f>
        <v>8.4826907836355533E-2</v>
      </c>
      <c r="BP32" s="205">
        <f>SUMPRODUCT(BP$5:BP$29,$BC$5:$BC$29)</f>
        <v>0.49514598568864865</v>
      </c>
      <c r="BQ32" s="209"/>
      <c r="BS32" s="117"/>
      <c r="BT32" s="208">
        <f>SUMPRODUCT(BT$5:BT$29,$BC$5:$BC$29)</f>
        <v>0.3347280101932717</v>
      </c>
      <c r="BU32" s="533">
        <f>SUMPRODUCT(BU$5:BU$29,$BC$5:$BC$29)</f>
        <v>0.40112085605056202</v>
      </c>
      <c r="BV32" s="488">
        <f t="shared" ref="BV32:BW37" si="71">BT32/BY32</f>
        <v>0.1126913327612048</v>
      </c>
      <c r="BW32" s="488">
        <f t="shared" si="71"/>
        <v>0.14389497123303555</v>
      </c>
      <c r="BX32" s="208">
        <f>SUMPRODUCT(BX$5:BX$29,$BC$5:$BC$29)</f>
        <v>0</v>
      </c>
      <c r="BY32" s="208">
        <f>SUMPRODUCT(BY$5:BY$29,$BC$5:$BC$29)</f>
        <v>2.9703083812360891</v>
      </c>
      <c r="BZ32" s="210">
        <f>SUMPRODUCT(BZ$5:BZ$29,$BC$5:$BC$29)</f>
        <v>2.787594678350179</v>
      </c>
      <c r="CA32" s="209"/>
      <c r="CB32" s="209"/>
      <c r="CC32" s="379">
        <f>SUMPRODUCT(CC$5:CC$29,$BC$5:$BC$29)</f>
        <v>2.3597170697526943E-2</v>
      </c>
      <c r="CD32" s="209"/>
      <c r="CE32" s="221">
        <f>SUMPRODUCT(CE$5:CE$29,$BC$5:$BC$29)</f>
        <v>2.3597170697526943E-2</v>
      </c>
      <c r="CF32" s="294"/>
      <c r="CH32" s="117"/>
      <c r="CI32" s="59">
        <f t="shared" ref="CI32:CY32" si="72">SUMPRODUCT(CI$5:CI$29,$BC$5:$BC$29)</f>
        <v>0.39451910584973982</v>
      </c>
      <c r="CJ32" s="59">
        <f t="shared" si="72"/>
        <v>0.36163813306018611</v>
      </c>
      <c r="CK32" s="59">
        <f t="shared" si="72"/>
        <v>0.42922956263691059</v>
      </c>
      <c r="CL32" s="59">
        <f t="shared" si="72"/>
        <v>0.39494589071656189</v>
      </c>
      <c r="CM32" s="59">
        <f t="shared" si="72"/>
        <v>0.36167891731755464</v>
      </c>
      <c r="CN32" s="59">
        <f t="shared" si="72"/>
        <v>0.44974453905423856</v>
      </c>
      <c r="CO32" s="59">
        <f t="shared" si="72"/>
        <v>0.50378423003543249</v>
      </c>
      <c r="CP32" s="59">
        <f t="shared" si="72"/>
        <v>0.48895741867947012</v>
      </c>
      <c r="CQ32" s="59">
        <f t="shared" si="72"/>
        <v>0.47901069519619494</v>
      </c>
      <c r="CR32" s="59">
        <f t="shared" si="72"/>
        <v>0.42163923428210981</v>
      </c>
      <c r="CS32" s="59">
        <f t="shared" si="72"/>
        <v>0.45781218827385295</v>
      </c>
      <c r="CT32" s="59">
        <f t="shared" si="72"/>
        <v>0.44220149841701134</v>
      </c>
      <c r="CU32" s="59">
        <f t="shared" si="72"/>
        <v>0.44226329521202767</v>
      </c>
      <c r="CV32" s="59">
        <f t="shared" si="72"/>
        <v>0.46727419575210205</v>
      </c>
      <c r="CW32" s="59">
        <f t="shared" si="72"/>
        <v>0.53771086640807886</v>
      </c>
      <c r="CX32" s="59">
        <f t="shared" si="72"/>
        <v>0.55617461439036575</v>
      </c>
      <c r="CY32" s="59" t="e">
        <f t="shared" si="72"/>
        <v>#VALUE!</v>
      </c>
      <c r="CZ32" s="117"/>
      <c r="DB32" s="117"/>
      <c r="DC32" s="59">
        <f t="shared" ref="DC32:DV32" si="73">SUMPRODUCT(DC$5:DC$29,$BC$5:$BC$29)</f>
        <v>0.26305449160267902</v>
      </c>
      <c r="DD32" s="59">
        <f t="shared" si="73"/>
        <v>0.23711020810936292</v>
      </c>
      <c r="DE32" s="59">
        <f t="shared" si="73"/>
        <v>0.2761894979308277</v>
      </c>
      <c r="DF32" s="59">
        <f t="shared" si="73"/>
        <v>0.26551364355080198</v>
      </c>
      <c r="DG32" s="59">
        <f t="shared" si="73"/>
        <v>0.25349287183777952</v>
      </c>
      <c r="DH32" s="59">
        <f t="shared" si="73"/>
        <v>0.30562197736701202</v>
      </c>
      <c r="DI32" s="59">
        <f t="shared" si="73"/>
        <v>0.33188688402205829</v>
      </c>
      <c r="DJ32" s="59">
        <f t="shared" si="73"/>
        <v>0.32437057486480181</v>
      </c>
      <c r="DK32" s="59">
        <f t="shared" si="73"/>
        <v>0.31837408315145355</v>
      </c>
      <c r="DL32" s="59">
        <f t="shared" si="73"/>
        <v>0.2901592624389891</v>
      </c>
      <c r="DM32" s="59">
        <f t="shared" si="73"/>
        <v>0.30937588333295124</v>
      </c>
      <c r="DN32" s="59">
        <f t="shared" si="73"/>
        <v>0.29699537284934874</v>
      </c>
      <c r="DO32" s="59">
        <f t="shared" si="73"/>
        <v>0.2936320926597844</v>
      </c>
      <c r="DP32" s="59">
        <f t="shared" si="73"/>
        <v>0.30355946481840634</v>
      </c>
      <c r="DQ32" s="59">
        <f t="shared" si="73"/>
        <v>0.33503148003773681</v>
      </c>
      <c r="DR32" s="59">
        <f t="shared" si="73"/>
        <v>0.33559622827437185</v>
      </c>
      <c r="DS32" s="59" t="e">
        <f t="shared" si="73"/>
        <v>#VALUE!</v>
      </c>
      <c r="DT32" s="59"/>
      <c r="DU32" s="215">
        <f>SUMPRODUCT(DU$5:DU$29,$BC$5:$BC$29)</f>
        <v>0.30489306301580738</v>
      </c>
      <c r="DV32" s="205">
        <f t="shared" si="73"/>
        <v>0.33559622827437185</v>
      </c>
      <c r="DW32" s="117"/>
      <c r="DX32" s="171"/>
      <c r="DY32" s="59"/>
      <c r="DZ32" s="6">
        <f t="shared" ref="DZ32:ES32" si="74">SUMPRODUCT(DZ$5:DZ$29,$BC$5:$BC$29)</f>
        <v>3.1199366269390398</v>
      </c>
      <c r="EA32" s="6">
        <f t="shared" si="74"/>
        <v>2.8605806254408406</v>
      </c>
      <c r="EB32" s="6">
        <f t="shared" si="74"/>
        <v>2.8544792006800015</v>
      </c>
      <c r="EC32" s="6">
        <f t="shared" si="74"/>
        <v>2.6865353030596539</v>
      </c>
      <c r="ED32" s="6">
        <f t="shared" si="74"/>
        <v>2.460138371280598</v>
      </c>
      <c r="EE32" s="6">
        <f t="shared" si="74"/>
        <v>3.2347474952601001</v>
      </c>
      <c r="EF32" s="6">
        <f t="shared" si="74"/>
        <v>3.1776622778910584</v>
      </c>
      <c r="EG32" s="6">
        <f t="shared" si="74"/>
        <v>3.741827859679991</v>
      </c>
      <c r="EH32" s="6">
        <f t="shared" si="74"/>
        <v>4.2432014518207746</v>
      </c>
      <c r="EI32" s="6">
        <f t="shared" si="74"/>
        <v>3.639497818093997</v>
      </c>
      <c r="EJ32" s="6">
        <f t="shared" si="74"/>
        <v>3.5780143903389456</v>
      </c>
      <c r="EK32" s="6">
        <f t="shared" si="74"/>
        <v>3.0489951360719263</v>
      </c>
      <c r="EL32" s="6">
        <f t="shared" si="74"/>
        <v>2.8440108459232443</v>
      </c>
      <c r="EM32" s="6">
        <f t="shared" si="74"/>
        <v>2.7438921844972257</v>
      </c>
      <c r="EN32" s="6">
        <f t="shared" si="74"/>
        <v>2.827891143801462</v>
      </c>
      <c r="EO32" s="6">
        <f t="shared" si="74"/>
        <v>2.9875946783501783</v>
      </c>
      <c r="EP32" s="6" t="e">
        <f t="shared" si="74"/>
        <v>#VALUE!</v>
      </c>
      <c r="EQ32" s="59"/>
      <c r="ER32" s="212">
        <f>SUMPRODUCT(ER$5:ER$29,$BC$5:$BC$29)</f>
        <v>3.1703083812360888</v>
      </c>
      <c r="ES32" s="210">
        <f t="shared" si="74"/>
        <v>2.9875946783501783</v>
      </c>
      <c r="ET32" s="117"/>
      <c r="EU32" s="171"/>
      <c r="EV32" s="171"/>
      <c r="EW32" s="171"/>
      <c r="EX32" s="171"/>
    </row>
    <row r="33" spans="1:154">
      <c r="A33" s="118" t="s">
        <v>378</v>
      </c>
      <c r="B33" s="118" t="s">
        <v>351</v>
      </c>
      <c r="C33" s="141"/>
      <c r="D33" s="151"/>
      <c r="E33" s="117"/>
      <c r="F33" s="61">
        <f>SUMPRODUCT(F$5:F$29,$AQ$5:$AQ$29)</f>
        <v>0.40569882768539839</v>
      </c>
      <c r="G33" s="204">
        <f>SUMPRODUCT(G$5:G$29,$AQ$5:$AQ$29)</f>
        <v>0.40867369343227117</v>
      </c>
      <c r="H33" s="61"/>
      <c r="I33" s="17"/>
      <c r="J33" s="6"/>
      <c r="K33" s="17"/>
      <c r="L33" s="6"/>
      <c r="M33" s="17"/>
      <c r="N33" s="6"/>
      <c r="O33" s="17"/>
      <c r="P33" s="151"/>
      <c r="Q33" s="117"/>
      <c r="R33" s="66">
        <f>SUMPRODUCT(R$5:R$29,$AQ$5:$AQ$29)</f>
        <v>11223.308252886081</v>
      </c>
      <c r="S33" s="394">
        <f>SUMPRODUCT(S$5:S$29,$AQ$5:$AQ$29)</f>
        <v>8731.8505050623644</v>
      </c>
      <c r="T33" s="17"/>
      <c r="U33" s="6"/>
      <c r="V33" s="17"/>
      <c r="W33" s="6"/>
      <c r="X33" s="17"/>
      <c r="Y33" s="6"/>
      <c r="Z33" s="17"/>
      <c r="AA33" s="151"/>
      <c r="AB33" s="117"/>
      <c r="AC33" s="24">
        <f>SUMPRODUCT(AC$5:AC$29,$AQ$5:$AQ$29)</f>
        <v>7.4927675993208362</v>
      </c>
      <c r="AD33" s="532">
        <f>SUMPRODUCT(AD$5:AD$29,$AQ$5:$AQ$29)</f>
        <v>6.5499626052864768</v>
      </c>
      <c r="AE33" s="17"/>
      <c r="AF33" s="6"/>
      <c r="AG33" s="17"/>
      <c r="AH33" s="6"/>
      <c r="AI33" s="17"/>
      <c r="AJ33" s="6"/>
      <c r="AK33" s="17"/>
      <c r="AL33" s="151"/>
      <c r="AM33" s="151"/>
      <c r="AN33" s="117"/>
      <c r="AO33" s="14"/>
      <c r="AP33" s="14">
        <f>SUM(AP5:AP32)</f>
        <v>2.9069207429218209</v>
      </c>
      <c r="AQ33" s="60"/>
      <c r="AR33" s="117"/>
      <c r="AS33" s="151"/>
      <c r="AT33" s="14"/>
      <c r="AU33" s="14"/>
      <c r="AV33" s="14"/>
      <c r="AW33" s="14"/>
      <c r="AX33" s="14"/>
      <c r="AY33" s="151"/>
      <c r="AZ33" s="14"/>
      <c r="BA33" s="14"/>
      <c r="BB33" s="14"/>
      <c r="BC33" s="14"/>
      <c r="BD33" s="117"/>
      <c r="BF33" s="117"/>
      <c r="BG33" s="208">
        <f>SUMPRODUCT(BG$5:BG$29,$AQ$5:$AQ$29)</f>
        <v>2.312464606741464</v>
      </c>
      <c r="BH33" s="208">
        <f>SUMPRODUCT(BH$5:BH$29,$AQ$5:$AQ$29)</f>
        <v>0.16995603197313386</v>
      </c>
      <c r="BI33" s="205">
        <f>SUMPRODUCT(BI$5:BI$29,$AQ$5:$AQ$29)</f>
        <v>0.11090053156471921</v>
      </c>
      <c r="BJ33" s="209"/>
      <c r="BK33" s="208">
        <f>SUMPRODUCT(BK$5:BK$29,$AQ$5:$AQ$29)</f>
        <v>2.3639800593060727</v>
      </c>
      <c r="BL33" s="208">
        <f>SUMPRODUCT(BL$5:BL$29,$AQ$5:$AQ$29)</f>
        <v>2.4824206387145979</v>
      </c>
      <c r="BM33" s="117"/>
      <c r="BN33" s="215">
        <f>SUMPRODUCT(BN$5:BN$29,$AQ$5:$AQ$29)</f>
        <v>0.30757691562921652</v>
      </c>
      <c r="BO33" s="215">
        <f>SUMPRODUCT(BO$5:BO$29,$AQ$5:$AQ$29)</f>
        <v>2.0860106690934535E-2</v>
      </c>
      <c r="BP33" s="205">
        <f>SUMPRODUCT(BP$5:BP$29,$AQ$5:$AQ$29)</f>
        <v>0.1079058535319307</v>
      </c>
      <c r="BQ33" s="209"/>
      <c r="BS33" s="117"/>
      <c r="BT33" s="208">
        <f>SUMPRODUCT(BT$5:BT$29,$AQ$5:$AQ$29)</f>
        <v>0.25890487832498144</v>
      </c>
      <c r="BU33" s="533">
        <f>SUMPRODUCT(BU$5:BU$29,$AQ$5:$AQ$29)</f>
        <v>0.17870285676249936</v>
      </c>
      <c r="BV33" s="488">
        <f t="shared" si="71"/>
        <v>9.3108318990749117E-2</v>
      </c>
      <c r="BW33" s="488">
        <f t="shared" si="71"/>
        <v>6.3080461028412277E-2</v>
      </c>
      <c r="BX33" s="208">
        <f>SUMPRODUCT(BX$5:BX$29,$AQ$5:$AQ$29)</f>
        <v>0</v>
      </c>
      <c r="BY33" s="208">
        <f>SUMPRODUCT(BY$5:BY$29,$AQ$5:$AQ$29)</f>
        <v>2.7806847028427741</v>
      </c>
      <c r="BZ33" s="210">
        <f>SUMPRODUCT(BZ$5:BZ$29,$AQ$5:$AQ$29)</f>
        <v>2.8329351727789249</v>
      </c>
      <c r="CA33" s="209"/>
      <c r="CB33" s="209"/>
      <c r="CC33" s="379">
        <f>SUMPRODUCT(CC$5:CC$29,$AQ$5:$AQ$29)</f>
        <v>2.4567592362978893E-2</v>
      </c>
      <c r="CD33" s="209"/>
      <c r="CE33" s="221">
        <f>SUMPRODUCT(CE$5:CE$29,$AQ$5:$AQ$29)</f>
        <v>2.3354816219425308E-2</v>
      </c>
      <c r="CF33" s="294"/>
      <c r="CH33" s="117"/>
      <c r="CI33" s="59">
        <f t="shared" ref="CI33:CY33" si="75">SUMPRODUCT(CI$5:CI$29,$AQ$5:$AQ$29)</f>
        <v>0.64413351695252841</v>
      </c>
      <c r="CJ33" s="59">
        <f t="shared" si="75"/>
        <v>0.54504809990079728</v>
      </c>
      <c r="CK33" s="59">
        <f t="shared" si="75"/>
        <v>0.54003528878423235</v>
      </c>
      <c r="CL33" s="59">
        <f t="shared" si="75"/>
        <v>0.56222710364225459</v>
      </c>
      <c r="CM33" s="59">
        <f t="shared" si="75"/>
        <v>0.53801339951443072</v>
      </c>
      <c r="CN33" s="59">
        <f t="shared" si="75"/>
        <v>0.60665782242993871</v>
      </c>
      <c r="CO33" s="59">
        <f t="shared" si="75"/>
        <v>0.70706508690616121</v>
      </c>
      <c r="CP33" s="59">
        <f t="shared" si="75"/>
        <v>0.67546181110096903</v>
      </c>
      <c r="CQ33" s="59">
        <f t="shared" si="75"/>
        <v>0.62875524742307409</v>
      </c>
      <c r="CR33" s="59">
        <f t="shared" si="75"/>
        <v>0.58976553449984204</v>
      </c>
      <c r="CS33" s="59">
        <f t="shared" si="75"/>
        <v>0.5951091794217529</v>
      </c>
      <c r="CT33" s="59">
        <f t="shared" si="75"/>
        <v>0.59311529268909635</v>
      </c>
      <c r="CU33" s="59">
        <f t="shared" si="75"/>
        <v>0.62006134286112524</v>
      </c>
      <c r="CV33" s="59">
        <f t="shared" si="75"/>
        <v>0.65021438614030813</v>
      </c>
      <c r="CW33" s="59">
        <f t="shared" si="75"/>
        <v>0.79666893736802391</v>
      </c>
      <c r="CX33" s="59">
        <f t="shared" si="75"/>
        <v>0.86468027073074782</v>
      </c>
      <c r="CY33" s="59" t="e">
        <f t="shared" si="75"/>
        <v>#VALUE!</v>
      </c>
      <c r="CZ33" s="117"/>
      <c r="DB33" s="117"/>
      <c r="DC33" s="59">
        <f t="shared" ref="DC33:DV33" si="76">SUMPRODUCT(DC$5:DC$29,$AQ$5:$AQ$29)</f>
        <v>0.33419352172556993</v>
      </c>
      <c r="DD33" s="59">
        <f t="shared" si="76"/>
        <v>0.31000580031620406</v>
      </c>
      <c r="DE33" s="59">
        <f t="shared" si="76"/>
        <v>0.31292386727580962</v>
      </c>
      <c r="DF33" s="59">
        <f t="shared" si="76"/>
        <v>0.31510429922437955</v>
      </c>
      <c r="DG33" s="59">
        <f t="shared" si="76"/>
        <v>0.31202270838183616</v>
      </c>
      <c r="DH33" s="59">
        <f t="shared" si="76"/>
        <v>0.3254832983606521</v>
      </c>
      <c r="DI33" s="59">
        <f t="shared" si="76"/>
        <v>0.35156358120034942</v>
      </c>
      <c r="DJ33" s="59">
        <f t="shared" si="76"/>
        <v>0.34595650013879514</v>
      </c>
      <c r="DK33" s="59">
        <f t="shared" si="76"/>
        <v>0.34052799987372012</v>
      </c>
      <c r="DL33" s="59">
        <f t="shared" si="76"/>
        <v>0.32751800455503494</v>
      </c>
      <c r="DM33" s="59">
        <f t="shared" si="76"/>
        <v>0.33021862075046676</v>
      </c>
      <c r="DN33" s="59">
        <f t="shared" si="76"/>
        <v>0.3269671131478083</v>
      </c>
      <c r="DO33" s="59">
        <f t="shared" si="76"/>
        <v>0.33719597521133687</v>
      </c>
      <c r="DP33" s="59">
        <f t="shared" si="76"/>
        <v>0.35372881493614766</v>
      </c>
      <c r="DQ33" s="59">
        <f t="shared" si="76"/>
        <v>0.40492689784501795</v>
      </c>
      <c r="DR33" s="59">
        <f t="shared" si="76"/>
        <v>0.40829845700533851</v>
      </c>
      <c r="DS33" s="59" t="e">
        <f t="shared" si="76"/>
        <v>#VALUE!</v>
      </c>
      <c r="DT33" s="59"/>
      <c r="DU33" s="215">
        <f t="shared" si="76"/>
        <v>0.34457786697160647</v>
      </c>
      <c r="DV33" s="205">
        <f t="shared" si="76"/>
        <v>0.40829845700533851</v>
      </c>
      <c r="DW33" s="117"/>
      <c r="DX33" s="171"/>
      <c r="DY33" s="59"/>
      <c r="DZ33" s="6">
        <f t="shared" ref="DZ33:ES33" si="77">SUMPRODUCT(DZ$5:DZ$29,$AQ$5:$AQ$29)</f>
        <v>2.9824372038681886</v>
      </c>
      <c r="EA33" s="6">
        <f t="shared" si="77"/>
        <v>2.9832282445333225</v>
      </c>
      <c r="EB33" s="6">
        <f t="shared" si="77"/>
        <v>3.0414141215518669</v>
      </c>
      <c r="EC33" s="6">
        <f t="shared" si="77"/>
        <v>3.0272850764841697</v>
      </c>
      <c r="ED33" s="6">
        <f t="shared" si="77"/>
        <v>3.2344363939684815</v>
      </c>
      <c r="EE33" s="6">
        <f t="shared" si="77"/>
        <v>3.3397725084394665</v>
      </c>
      <c r="EF33" s="6">
        <f t="shared" si="77"/>
        <v>3.2745751572652679</v>
      </c>
      <c r="EG33" s="6">
        <f t="shared" si="77"/>
        <v>3.2120372600582758</v>
      </c>
      <c r="EH33" s="6">
        <f t="shared" si="77"/>
        <v>2.7766387518427864</v>
      </c>
      <c r="EI33" s="6">
        <f t="shared" si="77"/>
        <v>2.7050801039640322</v>
      </c>
      <c r="EJ33" s="6">
        <f t="shared" si="77"/>
        <v>2.7269193094065352</v>
      </c>
      <c r="EK33" s="6">
        <f t="shared" si="77"/>
        <v>2.6875703476016586</v>
      </c>
      <c r="EL33" s="6">
        <f t="shared" si="77"/>
        <v>2.7955076045657403</v>
      </c>
      <c r="EM33" s="6">
        <f t="shared" si="77"/>
        <v>2.8762216934423286</v>
      </c>
      <c r="EN33" s="6">
        <f t="shared" si="77"/>
        <v>3.0599217571383948</v>
      </c>
      <c r="EO33" s="6">
        <f t="shared" si="77"/>
        <v>3.0329351727789251</v>
      </c>
      <c r="EP33" s="6" t="e">
        <f t="shared" si="77"/>
        <v>#VALUE!</v>
      </c>
      <c r="EQ33" s="59"/>
      <c r="ER33" s="212">
        <f>SUMPRODUCT(ER$5:ER$29,$AQ$5:$AQ$29)</f>
        <v>2.9806847028427743</v>
      </c>
      <c r="ES33" s="210">
        <f t="shared" si="77"/>
        <v>3.0329351727789251</v>
      </c>
      <c r="ET33" s="117"/>
      <c r="EU33" s="171"/>
      <c r="EV33" s="171"/>
      <c r="EW33" s="171"/>
      <c r="EX33" s="171"/>
    </row>
    <row r="34" spans="1:154">
      <c r="A34" s="118" t="s">
        <v>378</v>
      </c>
      <c r="B34" s="118" t="s">
        <v>316</v>
      </c>
      <c r="C34" s="141"/>
      <c r="D34" s="151"/>
      <c r="E34" s="117"/>
      <c r="F34" s="61">
        <f>SUMPRODUCT(F$5:F$29,$AW$5:$AW$29)</f>
        <v>0.31180574009071738</v>
      </c>
      <c r="G34" s="204">
        <f>SUMPRODUCT(G$5:G$29,$AW$5:$AW$29)</f>
        <v>0.31065848120077466</v>
      </c>
      <c r="H34" s="61"/>
      <c r="I34" s="17"/>
      <c r="J34" s="6"/>
      <c r="K34" s="17"/>
      <c r="L34" s="6"/>
      <c r="M34" s="17"/>
      <c r="N34" s="6"/>
      <c r="O34" s="17"/>
      <c r="P34" s="151"/>
      <c r="Q34" s="117"/>
      <c r="R34" s="66">
        <f>SUMPRODUCT(R$5:R$29,$AW$5:$AW$29)</f>
        <v>6537.1652304140998</v>
      </c>
      <c r="S34" s="394">
        <f>SUMPRODUCT(S$5:S$29,$AW$5:$AW$29)</f>
        <v>5785.3788599243162</v>
      </c>
      <c r="T34" s="17"/>
      <c r="U34" s="6"/>
      <c r="V34" s="17"/>
      <c r="W34" s="6"/>
      <c r="X34" s="17"/>
      <c r="Y34" s="6"/>
      <c r="Z34" s="17"/>
      <c r="AA34" s="151"/>
      <c r="AB34" s="117"/>
      <c r="AC34" s="24">
        <f>SUMPRODUCT(AC$5:AC$29,$AW$5:$AW$29)</f>
        <v>8.5720093626108884</v>
      </c>
      <c r="AD34" s="532">
        <f>SUMPRODUCT(AD$5:AD$29,$AW$5:$AW$29)</f>
        <v>7.832313977578985</v>
      </c>
      <c r="AE34" s="17"/>
      <c r="AF34" s="6"/>
      <c r="AG34" s="17"/>
      <c r="AH34" s="6"/>
      <c r="AI34" s="17"/>
      <c r="AJ34" s="6"/>
      <c r="AK34" s="17"/>
      <c r="AL34" s="151"/>
      <c r="AM34" s="151"/>
      <c r="AN34" s="117"/>
      <c r="AO34" s="14"/>
      <c r="AP34" s="14"/>
      <c r="AQ34" s="60"/>
      <c r="AR34" s="117"/>
      <c r="AS34" s="151"/>
      <c r="AT34" s="14"/>
      <c r="AU34" s="14"/>
      <c r="AV34" s="14">
        <f>SUM(AV5:AV29)</f>
        <v>2.1752815637522924</v>
      </c>
      <c r="AW34" s="14"/>
      <c r="AX34" s="14"/>
      <c r="AY34" s="151"/>
      <c r="AZ34" s="14"/>
      <c r="BA34" s="14"/>
      <c r="BB34" s="14"/>
      <c r="BC34" s="14"/>
      <c r="BD34" s="117"/>
      <c r="BF34" s="117"/>
      <c r="BG34" s="208">
        <f>SUMPRODUCT(BG$5:BG$29,$AW$5:$AW$29)</f>
        <v>3.1626431869157536</v>
      </c>
      <c r="BH34" s="208">
        <f>SUMPRODUCT(BH$5:BH$29,$AW$5:$AW$29)</f>
        <v>0.20196590428347633</v>
      </c>
      <c r="BI34" s="205">
        <f>SUMPRODUCT(BI$5:BI$29,$AW$5:$AW$29)</f>
        <v>9.1031624478936396E-2</v>
      </c>
      <c r="BJ34" s="209"/>
      <c r="BK34" s="208">
        <f>SUMPRODUCT(BK$5:BK$29,$AW$5:$AW$29)</f>
        <v>2.9488991869667838</v>
      </c>
      <c r="BL34" s="208">
        <f>SUMPRODUCT(BL$5:BL$29,$AW$5:$AW$29)</f>
        <v>3.3646090911992301</v>
      </c>
      <c r="BM34" s="117"/>
      <c r="BN34" s="215">
        <f>SUMPRODUCT(BN$5:BN$29,$AW$5:$AW$29)</f>
        <v>0.34695416962929143</v>
      </c>
      <c r="BO34" s="215">
        <f>SUMPRODUCT(BO$5:BO$29,$AW$5:$AW$29)</f>
        <v>2.5520581227968811E-2</v>
      </c>
      <c r="BP34" s="205">
        <f>SUMPRODUCT(BP$5:BP$29,$AW$5:$AW$29)</f>
        <v>9.4376701336956234E-2</v>
      </c>
      <c r="BQ34" s="209"/>
      <c r="BS34" s="117"/>
      <c r="BT34" s="208">
        <f>SUMPRODUCT(BT$5:BT$29,$AW$5:$AW$29)</f>
        <v>0.15339842773484264</v>
      </c>
      <c r="BU34" s="533">
        <f>SUMPRODUCT(BU$5:BU$29,$AW$5:$AW$29)</f>
        <v>9.1911271520339705E-2</v>
      </c>
      <c r="BV34" s="488">
        <f t="shared" si="71"/>
        <v>4.3408422373795261E-2</v>
      </c>
      <c r="BW34" s="488">
        <f t="shared" si="71"/>
        <v>2.5996636540259202E-2</v>
      </c>
      <c r="BX34" s="208">
        <f>SUMPRODUCT(BX$5:BX$29,$AW$5:$AW$29)</f>
        <v>0</v>
      </c>
      <c r="BY34" s="208">
        <f>SUMPRODUCT(BY$5:BY$29,$AW$5:$AW$29)</f>
        <v>3.5338401938202204</v>
      </c>
      <c r="BZ34" s="210">
        <f>SUMPRODUCT(BZ$5:BZ$29,$AW$5:$AW$29)</f>
        <v>3.5355062712825576</v>
      </c>
      <c r="CA34" s="209"/>
      <c r="CB34" s="209"/>
      <c r="CC34" s="379">
        <f>SUMPRODUCT(CC$5:CC$29,$AW$5:$AW$29)</f>
        <v>3.4699809229100348E-2</v>
      </c>
      <c r="CD34" s="209"/>
      <c r="CE34" s="221">
        <f>SUMPRODUCT(CE$5:CE$29,$AW$5:$AW$29)</f>
        <v>3.038205058202087E-2</v>
      </c>
      <c r="CF34" s="294"/>
      <c r="CH34" s="117"/>
      <c r="CI34" s="59">
        <f t="shared" ref="CI34:CY34" si="78">SUMPRODUCT(CI$5:CI$29,$AW$5:$AW$29)</f>
        <v>0.65480161156253547</v>
      </c>
      <c r="CJ34" s="59">
        <f t="shared" si="78"/>
        <v>0.56694731222630468</v>
      </c>
      <c r="CK34" s="59">
        <f t="shared" si="78"/>
        <v>0.57022604454600379</v>
      </c>
      <c r="CL34" s="59">
        <f t="shared" si="78"/>
        <v>0.63653811911916081</v>
      </c>
      <c r="CM34" s="59">
        <f t="shared" si="78"/>
        <v>0.63219117794370439</v>
      </c>
      <c r="CN34" s="59">
        <f t="shared" si="78"/>
        <v>0.75244063884669588</v>
      </c>
      <c r="CO34" s="59">
        <f t="shared" si="78"/>
        <v>0.79304304744871068</v>
      </c>
      <c r="CP34" s="59">
        <f t="shared" si="78"/>
        <v>0.69287241928530585</v>
      </c>
      <c r="CQ34" s="59">
        <f t="shared" si="78"/>
        <v>0.66753362022948215</v>
      </c>
      <c r="CR34" s="59">
        <f t="shared" si="78"/>
        <v>0.64637074125191829</v>
      </c>
      <c r="CS34" s="59">
        <f t="shared" si="78"/>
        <v>0.6390605611333654</v>
      </c>
      <c r="CT34" s="59">
        <f t="shared" si="78"/>
        <v>0.61721225772444255</v>
      </c>
      <c r="CU34" s="59">
        <f t="shared" si="78"/>
        <v>0.6082733956314913</v>
      </c>
      <c r="CV34" s="59">
        <f t="shared" si="78"/>
        <v>0.60043109816219509</v>
      </c>
      <c r="CW34" s="59">
        <f t="shared" si="78"/>
        <v>0.8243892937655084</v>
      </c>
      <c r="CX34" s="59">
        <f t="shared" si="78"/>
        <v>0.77144082408899761</v>
      </c>
      <c r="CY34" s="59" t="e">
        <f t="shared" si="78"/>
        <v>#VALUE!</v>
      </c>
      <c r="CZ34" s="117"/>
      <c r="DB34" s="117"/>
      <c r="DC34" s="59">
        <f t="shared" ref="DC34:DV34" si="79">SUMPRODUCT(DC$5:DC$29,$AW$5:$AW$29)</f>
        <v>0.37347615893643121</v>
      </c>
      <c r="DD34" s="59">
        <f t="shared" si="79"/>
        <v>0.34396715998282557</v>
      </c>
      <c r="DE34" s="59">
        <f t="shared" si="79"/>
        <v>0.34578207577103959</v>
      </c>
      <c r="DF34" s="59">
        <f t="shared" si="79"/>
        <v>0.35701886432895585</v>
      </c>
      <c r="DG34" s="59">
        <f t="shared" si="79"/>
        <v>0.35858046664507237</v>
      </c>
      <c r="DH34" s="59">
        <f t="shared" si="79"/>
        <v>0.39559255264682469</v>
      </c>
      <c r="DI34" s="59">
        <f t="shared" si="79"/>
        <v>0.41401427618173636</v>
      </c>
      <c r="DJ34" s="59">
        <f t="shared" si="79"/>
        <v>0.38848792398494936</v>
      </c>
      <c r="DK34" s="59">
        <f t="shared" si="79"/>
        <v>0.38283385310550905</v>
      </c>
      <c r="DL34" s="59">
        <f t="shared" si="79"/>
        <v>0.37424634122617351</v>
      </c>
      <c r="DM34" s="59">
        <f t="shared" si="79"/>
        <v>0.37375183497792974</v>
      </c>
      <c r="DN34" s="59">
        <f t="shared" si="79"/>
        <v>0.36681058343344675</v>
      </c>
      <c r="DO34" s="59">
        <f t="shared" si="79"/>
        <v>0.36760966992348965</v>
      </c>
      <c r="DP34" s="59">
        <f t="shared" si="79"/>
        <v>0.36840444957087687</v>
      </c>
      <c r="DQ34" s="59">
        <f t="shared" si="79"/>
        <v>0.43974515812936488</v>
      </c>
      <c r="DR34" s="59">
        <f t="shared" si="79"/>
        <v>0.42492620770981193</v>
      </c>
      <c r="DS34" s="59" t="e">
        <f t="shared" si="79"/>
        <v>#VALUE!</v>
      </c>
      <c r="DT34" s="59"/>
      <c r="DU34" s="215">
        <f t="shared" si="79"/>
        <v>0.38554016783570316</v>
      </c>
      <c r="DV34" s="205">
        <f t="shared" si="79"/>
        <v>0.42492620770981193</v>
      </c>
      <c r="DW34" s="117"/>
      <c r="DX34" s="171"/>
      <c r="DY34" s="59"/>
      <c r="DZ34" s="6">
        <f t="shared" ref="DZ34:ES34" si="80">SUMPRODUCT(DZ$5:DZ$29,$AW$5:$AW$29)</f>
        <v>3.7720444579821946</v>
      </c>
      <c r="EA34" s="6">
        <f t="shared" si="80"/>
        <v>3.5382731115586039</v>
      </c>
      <c r="EB34" s="6">
        <f t="shared" si="80"/>
        <v>3.548349916250725</v>
      </c>
      <c r="EC34" s="6">
        <f t="shared" si="80"/>
        <v>3.4681134289599376</v>
      </c>
      <c r="ED34" s="6">
        <f t="shared" si="80"/>
        <v>4.1280599176697494</v>
      </c>
      <c r="EE34" s="6">
        <f t="shared" si="80"/>
        <v>4.5859627897750208</v>
      </c>
      <c r="EF34" s="6">
        <f t="shared" si="80"/>
        <v>4.5053627381842727</v>
      </c>
      <c r="EG34" s="6">
        <f t="shared" si="80"/>
        <v>4.4972039054315021</v>
      </c>
      <c r="EH34" s="6">
        <f t="shared" si="80"/>
        <v>3.4414264913315891</v>
      </c>
      <c r="EI34" s="6">
        <f t="shared" si="80"/>
        <v>3.3278944133492478</v>
      </c>
      <c r="EJ34" s="6">
        <f t="shared" si="80"/>
        <v>3.3555949281695319</v>
      </c>
      <c r="EK34" s="6">
        <f t="shared" si="80"/>
        <v>3.2226877923875072</v>
      </c>
      <c r="EL34" s="6">
        <f t="shared" si="80"/>
        <v>3.2726492146223958</v>
      </c>
      <c r="EM34" s="6">
        <f t="shared" si="80"/>
        <v>3.2289096981215799</v>
      </c>
      <c r="EN34" s="6">
        <f t="shared" si="80"/>
        <v>3.7705509303779703</v>
      </c>
      <c r="EO34" s="6">
        <f t="shared" si="80"/>
        <v>3.7355062712825577</v>
      </c>
      <c r="EP34" s="6" t="e">
        <f t="shared" si="80"/>
        <v>#VALUE!</v>
      </c>
      <c r="EQ34" s="59"/>
      <c r="ER34" s="212">
        <f>SUMPRODUCT(ER$5:ER$29,$AW$5:$AW$29)</f>
        <v>3.7338401938202197</v>
      </c>
      <c r="ES34" s="210">
        <f t="shared" si="80"/>
        <v>3.7355062712825577</v>
      </c>
      <c r="ET34" s="117"/>
      <c r="EU34" s="171"/>
      <c r="EV34" s="171"/>
      <c r="EW34" s="171"/>
      <c r="EX34" s="171"/>
    </row>
    <row r="35" spans="1:154" s="181" customFormat="1">
      <c r="A35" s="119" t="s">
        <v>378</v>
      </c>
      <c r="B35" s="119" t="s">
        <v>395</v>
      </c>
      <c r="C35" s="141"/>
      <c r="D35" s="151"/>
      <c r="E35" s="119"/>
      <c r="F35" s="60">
        <f>(F33-F6*$AQ6)/(1-$AQ6)</f>
        <v>0.41501488992207636</v>
      </c>
      <c r="G35" s="196">
        <f>(G33-G6*$AQ6)/(1-$AQ6)</f>
        <v>0.41555363250093791</v>
      </c>
      <c r="H35" s="60"/>
      <c r="I35" s="17"/>
      <c r="J35" s="14"/>
      <c r="K35" s="17"/>
      <c r="L35" s="14"/>
      <c r="M35" s="17"/>
      <c r="N35" s="14"/>
      <c r="O35" s="17"/>
      <c r="P35" s="151"/>
      <c r="Q35" s="119"/>
      <c r="R35" s="108">
        <f>(R33-R6*$AQ6)/(1-$AQ6)</f>
        <v>11990.669959214583</v>
      </c>
      <c r="S35" s="108">
        <f>(S33-S6*$AQ6)/(1-$AQ6)</f>
        <v>9395.4989519950777</v>
      </c>
      <c r="T35" s="17"/>
      <c r="U35" s="14"/>
      <c r="V35" s="17"/>
      <c r="W35" s="14"/>
      <c r="X35" s="17"/>
      <c r="Y35" s="14"/>
      <c r="Z35" s="17"/>
      <c r="AA35" s="151"/>
      <c r="AB35" s="119"/>
      <c r="AC35" s="14">
        <f>(AC33-AC6*$AQ6)/(1-$AQ6)</f>
        <v>7.8456975183781248</v>
      </c>
      <c r="AD35" s="475">
        <f>(AD33-AD6*$AQ6)/(1-$AQ6)</f>
        <v>7.0336931195288361</v>
      </c>
      <c r="AE35" s="17"/>
      <c r="AF35" s="14"/>
      <c r="AG35" s="17"/>
      <c r="AH35" s="14"/>
      <c r="AI35" s="17"/>
      <c r="AJ35" s="14"/>
      <c r="AK35" s="17"/>
      <c r="AL35" s="151"/>
      <c r="AM35" s="151"/>
      <c r="AN35" s="119"/>
      <c r="AO35" s="14"/>
      <c r="AP35" s="14"/>
      <c r="AQ35" s="60"/>
      <c r="AR35" s="119"/>
      <c r="AS35" s="151"/>
      <c r="AT35" s="14"/>
      <c r="AU35" s="14"/>
      <c r="AV35" s="14"/>
      <c r="AW35" s="14"/>
      <c r="AX35" s="14"/>
      <c r="AY35" s="151"/>
      <c r="AZ35" s="14"/>
      <c r="BA35" s="14"/>
      <c r="BB35" s="14"/>
      <c r="BC35" s="14"/>
      <c r="BD35" s="119"/>
      <c r="BF35" s="119"/>
      <c r="BG35" s="109">
        <f>(BG33-BG6*$AQ6)/(1-$AQ6)</f>
        <v>2.7012651771126333</v>
      </c>
      <c r="BH35" s="109">
        <f>(BH33-BH6*$AQ6)/(1-$AQ6)</f>
        <v>0.1954077489637544</v>
      </c>
      <c r="BI35" s="60">
        <f>(BI33-BI6*$AQ6)/(1-$AQ6)</f>
        <v>0.11989047831103475</v>
      </c>
      <c r="BJ35" s="119"/>
      <c r="BK35" s="109">
        <f>(BK33-BK6*$AQ6)/(1-$AQ6)</f>
        <v>2.7102312275818172</v>
      </c>
      <c r="BL35" s="109">
        <f>(BL33-BL6*$AQ6)/(1-$AQ6)</f>
        <v>2.8966729260763877</v>
      </c>
      <c r="BM35" s="119"/>
      <c r="BN35" s="196">
        <f>(BN33-BN6*$AQ6)/(1-$AQ6)</f>
        <v>0.35337012432367176</v>
      </c>
      <c r="BO35" s="196">
        <f>(BO33-BO6*$AQ6)/(1-$AQ6)</f>
        <v>2.3456411030385121E-2</v>
      </c>
      <c r="BP35" s="196">
        <f>(BP33-BP6*$AQ6)/(1-$AQ6)</f>
        <v>0.11749876080432331</v>
      </c>
      <c r="BQ35" s="119"/>
      <c r="BS35" s="119"/>
      <c r="BT35" s="109">
        <f>(BT33-BT6*$AQ6)/(1-$AQ6)</f>
        <v>0.25479048231887003</v>
      </c>
      <c r="BU35" s="109">
        <f>(BU33-BU6*$AQ6)/(1-$AQ6)</f>
        <v>0.19442922645862631</v>
      </c>
      <c r="BV35" s="536">
        <f t="shared" si="71"/>
        <v>7.9702551627766613E-2</v>
      </c>
      <c r="BW35" s="536">
        <f t="shared" si="71"/>
        <v>5.9113245670218161E-2</v>
      </c>
      <c r="BX35" s="14"/>
      <c r="BY35" s="109">
        <f>(BY33-BY6*$AQ6)/(1-$AQ6)</f>
        <v>3.1967669430310517</v>
      </c>
      <c r="BZ35" s="109">
        <f>(BZ33-BZ6*$AQ6)/(1-$AQ6)</f>
        <v>3.2890974646073561</v>
      </c>
      <c r="CA35" s="119"/>
      <c r="CB35" s="119"/>
      <c r="CC35" s="380">
        <f>(CC33-CC6*$AQ6)/(1-$AQ6)</f>
        <v>2.7266370992062982E-2</v>
      </c>
      <c r="CD35" s="119"/>
      <c r="CE35" s="37">
        <f>(CE33-CE6*$AQ6)/(1-$AQ6)</f>
        <v>2.5668921632123948E-2</v>
      </c>
      <c r="CF35" s="202"/>
      <c r="CH35" s="119"/>
      <c r="CI35" s="196">
        <f>(CI33-CI6*$AQ6)/(1-$AQ6)</f>
        <v>0.78015963661086463</v>
      </c>
      <c r="CJ35" s="196">
        <f t="shared" ref="CJ35:CU35" si="81">(CJ33-CJ6*$AQ6)/(1-$AQ6)</f>
        <v>0.65582176109484058</v>
      </c>
      <c r="CK35" s="196">
        <f t="shared" si="81"/>
        <v>0.64425227589381373</v>
      </c>
      <c r="CL35" s="196">
        <f t="shared" si="81"/>
        <v>0.68191125160727317</v>
      </c>
      <c r="CM35" s="196">
        <f t="shared" si="81"/>
        <v>0.64029401550828069</v>
      </c>
      <c r="CN35" s="196">
        <f t="shared" si="81"/>
        <v>0.73547719137159195</v>
      </c>
      <c r="CO35" s="196">
        <f t="shared" si="81"/>
        <v>0.85650601399027382</v>
      </c>
      <c r="CP35" s="196">
        <f t="shared" si="81"/>
        <v>0.82073040684375442</v>
      </c>
      <c r="CQ35" s="196">
        <f t="shared" si="81"/>
        <v>0.75635831410033605</v>
      </c>
      <c r="CR35" s="196">
        <f t="shared" si="81"/>
        <v>0.71548312640207701</v>
      </c>
      <c r="CS35" s="196">
        <f t="shared" si="81"/>
        <v>0.71432851721323365</v>
      </c>
      <c r="CT35" s="196">
        <f t="shared" si="81"/>
        <v>0.71666412763700893</v>
      </c>
      <c r="CU35" s="196">
        <f t="shared" si="81"/>
        <v>0.73475656538832668</v>
      </c>
      <c r="CV35" s="196">
        <f t="shared" ref="CV35:CY35" si="82">(CV33-CV6*$AQ6)/(1-$AQ6)</f>
        <v>0.77090914723972082</v>
      </c>
      <c r="CW35" s="196">
        <f t="shared" si="82"/>
        <v>0.92366993174288536</v>
      </c>
      <c r="CX35" s="196">
        <f t="shared" si="82"/>
        <v>1.0298381405649557</v>
      </c>
      <c r="CY35" s="196" t="e">
        <f t="shared" si="82"/>
        <v>#VALUE!</v>
      </c>
      <c r="CZ35" s="119"/>
      <c r="DB35" s="119"/>
      <c r="DC35" s="59">
        <f t="shared" ref="DC35:DU35" si="83">(DC33-DC6*$AQ6)/(1-$AQ6)</f>
        <v>0.38400743660777487</v>
      </c>
      <c r="DD35" s="59">
        <f t="shared" ref="DD35:DS35" si="84">(DD33-DD6*$AQ6)/(1-$AQ6)</f>
        <v>0.3563974749342233</v>
      </c>
      <c r="DE35" s="59">
        <f t="shared" si="84"/>
        <v>0.35681267995534816</v>
      </c>
      <c r="DF35" s="59">
        <f t="shared" si="84"/>
        <v>0.36555619566492431</v>
      </c>
      <c r="DG35" s="59">
        <f t="shared" si="84"/>
        <v>0.35474624754196105</v>
      </c>
      <c r="DH35" s="59">
        <f t="shared" si="84"/>
        <v>0.37574217233666796</v>
      </c>
      <c r="DI35" s="59">
        <f t="shared" si="84"/>
        <v>0.40252870511568045</v>
      </c>
      <c r="DJ35" s="59">
        <f t="shared" si="84"/>
        <v>0.39903214362965567</v>
      </c>
      <c r="DK35" s="59">
        <f t="shared" si="84"/>
        <v>0.38997247945026808</v>
      </c>
      <c r="DL35" s="59">
        <f t="shared" si="84"/>
        <v>0.37999701606457603</v>
      </c>
      <c r="DM35" s="59">
        <f t="shared" si="84"/>
        <v>0.3779233898283183</v>
      </c>
      <c r="DN35" s="59">
        <f t="shared" si="84"/>
        <v>0.3770218226843095</v>
      </c>
      <c r="DO35" s="59">
        <f t="shared" si="84"/>
        <v>0.37900719578903047</v>
      </c>
      <c r="DP35" s="59">
        <f t="shared" si="84"/>
        <v>0.39855317041348393</v>
      </c>
      <c r="DQ35" s="59">
        <f t="shared" si="84"/>
        <v>0.44334490215432254</v>
      </c>
      <c r="DR35" s="59">
        <f t="shared" si="84"/>
        <v>0.45662374521538246</v>
      </c>
      <c r="DS35" s="59" t="e">
        <f t="shared" si="84"/>
        <v>#VALUE!</v>
      </c>
      <c r="DT35" s="59"/>
      <c r="DU35" s="59">
        <f t="shared" si="83"/>
        <v>0.39231147583758319</v>
      </c>
      <c r="DV35" s="59">
        <f t="shared" ref="DV35" si="85">(DV33-DV6*$AQ6)/(1-$AQ6)</f>
        <v>0.45662374521538246</v>
      </c>
      <c r="DW35" s="119"/>
      <c r="DX35" s="184"/>
      <c r="DY35" s="60"/>
      <c r="DZ35" s="6">
        <f t="shared" ref="DZ35:ES35" si="86">(DZ33-DZ6*$AQ6)/(1-$AQ6)</f>
        <v>3.3700222468094991</v>
      </c>
      <c r="EA35" s="6">
        <f t="shared" si="86"/>
        <v>3.378049092366127</v>
      </c>
      <c r="EB35" s="6">
        <f t="shared" si="86"/>
        <v>3.4460600467978257</v>
      </c>
      <c r="EC35" s="6">
        <f t="shared" si="86"/>
        <v>3.398011218774124</v>
      </c>
      <c r="ED35" s="6">
        <f t="shared" si="86"/>
        <v>3.7042290915373539</v>
      </c>
      <c r="EE35" s="6">
        <f t="shared" si="86"/>
        <v>3.8415723726460693</v>
      </c>
      <c r="EF35" s="6">
        <f t="shared" si="86"/>
        <v>3.7462320055603984</v>
      </c>
      <c r="EG35" s="6">
        <f t="shared" si="86"/>
        <v>3.7111178963215714</v>
      </c>
      <c r="EH35" s="6">
        <f t="shared" si="86"/>
        <v>3.1771901330246286</v>
      </c>
      <c r="EI35" s="6">
        <f t="shared" si="86"/>
        <v>3.0562132084495777</v>
      </c>
      <c r="EJ35" s="6">
        <f t="shared" si="86"/>
        <v>3.0682446273048307</v>
      </c>
      <c r="EK35" s="6">
        <f t="shared" si="86"/>
        <v>3.0488252941734615</v>
      </c>
      <c r="EL35" s="6">
        <f t="shared" ref="EL35:EP35" si="87">(EL33-EL6*$AQ6)/(1-$AQ6)</f>
        <v>3.1562710478202329</v>
      </c>
      <c r="EM35" s="6">
        <f t="shared" si="87"/>
        <v>3.2613597266947822</v>
      </c>
      <c r="EN35" s="6">
        <f t="shared" si="87"/>
        <v>3.4996061724892824</v>
      </c>
      <c r="EO35" s="6">
        <f t="shared" si="87"/>
        <v>3.4890974646073563</v>
      </c>
      <c r="EP35" s="6" t="e">
        <f t="shared" si="87"/>
        <v>#VALUE!</v>
      </c>
      <c r="EQ35" s="59"/>
      <c r="ER35" s="14">
        <f>(ER33-ER6*$AQ6)/(1-$AQ6)</f>
        <v>3.3967669430310519</v>
      </c>
      <c r="ES35" s="6">
        <f t="shared" si="86"/>
        <v>3.4890974646073563</v>
      </c>
      <c r="ET35" s="119"/>
      <c r="EU35" s="184"/>
      <c r="EV35" s="184"/>
      <c r="EW35" s="184"/>
      <c r="EX35" s="184"/>
    </row>
    <row r="36" spans="1:154" s="181" customFormat="1">
      <c r="A36" s="119" t="s">
        <v>378</v>
      </c>
      <c r="B36" s="119" t="s">
        <v>394</v>
      </c>
      <c r="C36" s="141"/>
      <c r="D36" s="151"/>
      <c r="E36" s="119"/>
      <c r="F36" s="60">
        <f>(F34-F7*$AW7)/(1-$AW7)</f>
        <v>0.33666859731591336</v>
      </c>
      <c r="G36" s="196">
        <f>(G34-G7*$AW7)/(1-$AW7)</f>
        <v>0.34292476994144039</v>
      </c>
      <c r="H36" s="60"/>
      <c r="I36" s="17"/>
      <c r="J36" s="14"/>
      <c r="K36" s="17"/>
      <c r="L36" s="14"/>
      <c r="M36" s="17"/>
      <c r="N36" s="14"/>
      <c r="O36" s="17"/>
      <c r="P36" s="151"/>
      <c r="Q36" s="119"/>
      <c r="R36" s="108">
        <f>(R34-R7*$AW7)/(1-$AW7)</f>
        <v>6845.8701720144181</v>
      </c>
      <c r="S36" s="108">
        <f>(S34-S7*$AW7)/(1-$AW7)</f>
        <v>5891.1952720470081</v>
      </c>
      <c r="T36" s="17"/>
      <c r="U36" s="14"/>
      <c r="V36" s="17"/>
      <c r="W36" s="14"/>
      <c r="X36" s="17"/>
      <c r="Y36" s="14"/>
      <c r="Z36" s="17"/>
      <c r="AA36" s="151"/>
      <c r="AB36" s="119"/>
      <c r="AC36" s="14">
        <f>(AC34-AC7*$AW7)/(1-$AW7)</f>
        <v>8.0884900923247791</v>
      </c>
      <c r="AD36" s="475">
        <f>(AD34-AD7*$AW7)/(1-$AW7)</f>
        <v>7.64477202413706</v>
      </c>
      <c r="AE36" s="17"/>
      <c r="AF36" s="14"/>
      <c r="AG36" s="17"/>
      <c r="AH36" s="14"/>
      <c r="AI36" s="17"/>
      <c r="AJ36" s="14"/>
      <c r="AK36" s="17"/>
      <c r="AL36" s="151"/>
      <c r="AM36" s="151"/>
      <c r="AN36" s="119"/>
      <c r="AO36" s="14"/>
      <c r="AP36" s="14"/>
      <c r="AQ36" s="60"/>
      <c r="AR36" s="119"/>
      <c r="AS36" s="151"/>
      <c r="AT36" s="14"/>
      <c r="AU36" s="14"/>
      <c r="AV36" s="14"/>
      <c r="AW36" s="14"/>
      <c r="AX36" s="14"/>
      <c r="AY36" s="151"/>
      <c r="AZ36" s="14"/>
      <c r="BA36" s="14"/>
      <c r="BB36" s="14"/>
      <c r="BC36" s="14"/>
      <c r="BD36" s="119"/>
      <c r="BF36" s="119"/>
      <c r="BG36" s="109">
        <f>(BG34-BG7*$AW7)/(1-$AW7)</f>
        <v>2.6686718452491021</v>
      </c>
      <c r="BH36" s="109">
        <f>(BH34-BH7*$AW7)/(1-$AW7)</f>
        <v>0.28427047823313806</v>
      </c>
      <c r="BI36" s="60">
        <f>(BI34-BI7*$AW7)/(1-$AW7)</f>
        <v>0.1310073468442092</v>
      </c>
      <c r="BJ36" s="119"/>
      <c r="BK36" s="109">
        <f>(BK34-BK7*$AW7)/(1-$AW7)</f>
        <v>2.4460326270764776</v>
      </c>
      <c r="BL36" s="109">
        <f>(BL34-BL7*$AW7)/(1-$AW7)</f>
        <v>2.9529423234822407</v>
      </c>
      <c r="BM36" s="119"/>
      <c r="BN36" s="196">
        <f>(BN34-BN7*$AW7)/(1-$AW7)</f>
        <v>0.31278894601049567</v>
      </c>
      <c r="BO36" s="196">
        <f>(BO34-BO7*$AW7)/(1-$AW7)</f>
        <v>3.5984101293384051E-2</v>
      </c>
      <c r="BP36" s="196">
        <f>(BP34-BP7*$AW7)/(1-$AW7)</f>
        <v>0.13522919152874704</v>
      </c>
      <c r="BQ36" s="119"/>
      <c r="BS36" s="119"/>
      <c r="BT36" s="109">
        <f>(BT34-BT7*$AW7)/(1-$AW7)</f>
        <v>0.17841328874993873</v>
      </c>
      <c r="BU36" s="109">
        <f>(BU34-BU7*$AW7)/(1-$AW7)</f>
        <v>0.10431647035556073</v>
      </c>
      <c r="BV36" s="536">
        <f t="shared" si="71"/>
        <v>5.6345893918662168E-2</v>
      </c>
      <c r="BW36" s="536">
        <f t="shared" si="71"/>
        <v>3.1072559448385894E-2</v>
      </c>
      <c r="BX36" s="14"/>
      <c r="BY36" s="109">
        <f>(BY34-BY7*$AW7)/(1-$AW7)</f>
        <v>3.1663937927311321</v>
      </c>
      <c r="BZ36" s="109">
        <f>(BZ34-BZ7*$AW7)/(1-$AW7)</f>
        <v>3.3571895012008608</v>
      </c>
      <c r="CA36" s="119"/>
      <c r="CB36" s="119"/>
      <c r="CC36" s="380">
        <f>(CC34-CC7*$AW7)/(1-$AW7)</f>
        <v>3.0318496376130512E-2</v>
      </c>
      <c r="CD36" s="119"/>
      <c r="CE36" s="37">
        <f>(CE34-CE7*$AW7)/(1-$AW7)</f>
        <v>2.3952023010981722E-2</v>
      </c>
      <c r="CF36" s="199"/>
      <c r="CH36" s="119"/>
      <c r="CI36" s="196">
        <f>(CI34-CI7*$AW7)/(1-$AW7)</f>
        <v>0.65249737678775954</v>
      </c>
      <c r="CJ36" s="196">
        <f t="shared" ref="CJ36:CU36" si="88">(CJ34-CJ7*$AW7)/(1-$AW7)</f>
        <v>0.54698459948283484</v>
      </c>
      <c r="CK36" s="196">
        <f t="shared" si="88"/>
        <v>0.54544471229442038</v>
      </c>
      <c r="CL36" s="196">
        <f t="shared" si="88"/>
        <v>0.66089769780964724</v>
      </c>
      <c r="CM36" s="196">
        <f t="shared" si="88"/>
        <v>0.6435718412328294</v>
      </c>
      <c r="CN36" s="196">
        <f t="shared" si="88"/>
        <v>0.67020414284963947</v>
      </c>
      <c r="CO36" s="196">
        <f t="shared" si="88"/>
        <v>0.68949690985924517</v>
      </c>
      <c r="CP36" s="196">
        <f t="shared" si="88"/>
        <v>0.60682963121400746</v>
      </c>
      <c r="CQ36" s="196">
        <f t="shared" si="88"/>
        <v>0.61344157615311423</v>
      </c>
      <c r="CR36" s="196">
        <f t="shared" si="88"/>
        <v>0.60192064125015765</v>
      </c>
      <c r="CS36" s="196">
        <f t="shared" si="88"/>
        <v>0.57521843396009398</v>
      </c>
      <c r="CT36" s="196">
        <f t="shared" si="88"/>
        <v>0.56282492304214393</v>
      </c>
      <c r="CU36" s="196">
        <f t="shared" si="88"/>
        <v>0.56461312367118555</v>
      </c>
      <c r="CV36" s="196">
        <f t="shared" ref="CV36:CY36" si="89">(CV34-CV7*$AW7)/(1-$AW7)</f>
        <v>0.52953141077965893</v>
      </c>
      <c r="CW36" s="196">
        <f t="shared" si="89"/>
        <v>0.72489634961910687</v>
      </c>
      <c r="CX36" s="196">
        <f t="shared" si="89"/>
        <v>0.71949447473433537</v>
      </c>
      <c r="CY36" s="196" t="e">
        <f t="shared" si="89"/>
        <v>#VALUE!</v>
      </c>
      <c r="CZ36" s="119"/>
      <c r="DB36" s="119"/>
      <c r="DC36" s="59">
        <f t="shared" ref="DC36:DU36" si="90">(DC34-DC7*$AW7)/(1-$AW7)</f>
        <v>0.36209323465628662</v>
      </c>
      <c r="DD36" s="59">
        <f t="shared" ref="DD36:DS36" si="91">(DD34-DD7*$AW7)/(1-$AW7)</f>
        <v>0.32758014054595502</v>
      </c>
      <c r="DE36" s="59">
        <f t="shared" si="91"/>
        <v>0.32781445940618387</v>
      </c>
      <c r="DF36" s="59">
        <f t="shared" si="91"/>
        <v>0.35125595327431991</v>
      </c>
      <c r="DG36" s="59">
        <f t="shared" si="91"/>
        <v>0.3492764598674537</v>
      </c>
      <c r="DH36" s="59">
        <f t="shared" si="91"/>
        <v>0.3551989508639411</v>
      </c>
      <c r="DI36" s="59">
        <f t="shared" si="91"/>
        <v>0.37188576678724466</v>
      </c>
      <c r="DJ36" s="59">
        <f t="shared" si="91"/>
        <v>0.35149969675072962</v>
      </c>
      <c r="DK36" s="59">
        <f t="shared" si="91"/>
        <v>0.35633265897048055</v>
      </c>
      <c r="DL36" s="59">
        <f t="shared" si="91"/>
        <v>0.35002006523004575</v>
      </c>
      <c r="DM36" s="59">
        <f t="shared" si="91"/>
        <v>0.34413131329842872</v>
      </c>
      <c r="DN36" s="59">
        <f t="shared" si="91"/>
        <v>0.34034968245722541</v>
      </c>
      <c r="DO36" s="59">
        <f t="shared" si="91"/>
        <v>0.34661123284214246</v>
      </c>
      <c r="DP36" s="59">
        <f t="shared" si="91"/>
        <v>0.33987848609758531</v>
      </c>
      <c r="DQ36" s="59">
        <f t="shared" si="91"/>
        <v>0.40718076653079049</v>
      </c>
      <c r="DR36" s="59">
        <f t="shared" si="91"/>
        <v>0.40432446688628515</v>
      </c>
      <c r="DS36" s="59" t="e">
        <f t="shared" si="91"/>
        <v>#VALUE!</v>
      </c>
      <c r="DT36" s="59"/>
      <c r="DU36" s="59">
        <f t="shared" si="90"/>
        <v>0.35907273075820562</v>
      </c>
      <c r="DV36" s="59">
        <f t="shared" ref="DV36" si="92">(DV34-DV7*$AW7)/(1-$AW7)</f>
        <v>0.40432446688628515</v>
      </c>
      <c r="DW36" s="119"/>
      <c r="DX36" s="184"/>
      <c r="DY36" s="60"/>
      <c r="DZ36" s="6">
        <f t="shared" ref="DZ36:ES36" si="93">(DZ34-DZ7*$AW7)/(1-$AW7)</f>
        <v>3.4672334820128361</v>
      </c>
      <c r="EA36" s="6">
        <f t="shared" si="93"/>
        <v>3.1053787285287817</v>
      </c>
      <c r="EB36" s="6">
        <f t="shared" si="93"/>
        <v>3.1678500189731529</v>
      </c>
      <c r="EC36" s="6">
        <f t="shared" si="93"/>
        <v>3.0630709889873189</v>
      </c>
      <c r="ED36" s="6">
        <f t="shared" si="93"/>
        <v>4.0349850624509749</v>
      </c>
      <c r="EE36" s="6">
        <f t="shared" si="93"/>
        <v>4.1828549621672995</v>
      </c>
      <c r="EF36" s="6">
        <f t="shared" si="93"/>
        <v>4.2592744352487237</v>
      </c>
      <c r="EG36" s="6">
        <f t="shared" si="93"/>
        <v>4.4013575688246904</v>
      </c>
      <c r="EH36" s="6">
        <f t="shared" si="93"/>
        <v>2.8805395843877486</v>
      </c>
      <c r="EI36" s="6">
        <f t="shared" si="93"/>
        <v>2.7605424990219696</v>
      </c>
      <c r="EJ36" s="6">
        <f t="shared" si="93"/>
        <v>2.7725627690506283</v>
      </c>
      <c r="EK36" s="6">
        <f t="shared" si="93"/>
        <v>2.6881335784120504</v>
      </c>
      <c r="EL36" s="6">
        <f t="shared" ref="EL36:EP36" si="94">(EL34-EL7*$AW7)/(1-$AW7)</f>
        <v>2.8129570499777783</v>
      </c>
      <c r="EM36" s="6">
        <f t="shared" si="94"/>
        <v>2.7796844761300652</v>
      </c>
      <c r="EN36" s="6">
        <f t="shared" si="94"/>
        <v>3.5699668296446001</v>
      </c>
      <c r="EO36" s="6">
        <f t="shared" si="94"/>
        <v>3.557189501200861</v>
      </c>
      <c r="EP36" s="6" t="e">
        <f t="shared" si="94"/>
        <v>#VALUE!</v>
      </c>
      <c r="EQ36" s="59"/>
      <c r="ER36" s="14">
        <f>(ER34-ER7*$AW7)/(1-$AW7)</f>
        <v>3.3663937927311314</v>
      </c>
      <c r="ES36" s="6">
        <f t="shared" si="93"/>
        <v>3.557189501200861</v>
      </c>
      <c r="ET36" s="119"/>
      <c r="EU36" s="184"/>
      <c r="EV36" s="184"/>
      <c r="EW36" s="184"/>
      <c r="EX36" s="184"/>
    </row>
    <row r="37" spans="1:154" s="521" customFormat="1">
      <c r="A37" s="137" t="s">
        <v>378</v>
      </c>
      <c r="B37" s="137" t="s">
        <v>544</v>
      </c>
      <c r="C37" s="519"/>
      <c r="D37" s="520"/>
      <c r="E37" s="137"/>
      <c r="F37" s="474">
        <f>(F34-F9*$AW9)/(1-$AW9)</f>
        <v>0.31484460803189662</v>
      </c>
      <c r="G37" s="474">
        <f>(G34-G9*$AW9)/(1-$AW9)</f>
        <v>0.30886877623991482</v>
      </c>
      <c r="H37" s="474"/>
      <c r="I37" s="475"/>
      <c r="J37" s="475"/>
      <c r="K37" s="475"/>
      <c r="L37" s="475"/>
      <c r="M37" s="475"/>
      <c r="N37" s="475"/>
      <c r="O37" s="475"/>
      <c r="P37" s="520"/>
      <c r="Q37" s="137"/>
      <c r="R37" s="394">
        <f>(R34-R9*$AW9)/(1-$AW9)</f>
        <v>7301.2558552902601</v>
      </c>
      <c r="S37" s="394">
        <f>(S34-S9*$AW9)/(1-$AW9)</f>
        <v>5892.6561146644999</v>
      </c>
      <c r="T37" s="475"/>
      <c r="U37" s="475"/>
      <c r="V37" s="475"/>
      <c r="W37" s="475"/>
      <c r="X37" s="475"/>
      <c r="Y37" s="475"/>
      <c r="Z37" s="475"/>
      <c r="AA37" s="520"/>
      <c r="AB37" s="137"/>
      <c r="AC37" s="475">
        <f t="shared" ref="AC37:AD37" si="95">(AC34-AC9*$AW9)/(1-$AW9)</f>
        <v>8.383618360349999</v>
      </c>
      <c r="AD37" s="475">
        <f t="shared" si="95"/>
        <v>7.0620912001527714</v>
      </c>
      <c r="AE37" s="475"/>
      <c r="AF37" s="475"/>
      <c r="AG37" s="475"/>
      <c r="AH37" s="475"/>
      <c r="AI37" s="475"/>
      <c r="AJ37" s="475"/>
      <c r="AK37" s="475"/>
      <c r="AL37" s="520"/>
      <c r="AM37" s="520"/>
      <c r="AN37" s="137"/>
      <c r="AO37" s="475"/>
      <c r="AP37" s="475"/>
      <c r="AQ37" s="474"/>
      <c r="AR37" s="137"/>
      <c r="AS37" s="520"/>
      <c r="AT37" s="475"/>
      <c r="AU37" s="475"/>
      <c r="AV37" s="475"/>
      <c r="AW37" s="475"/>
      <c r="AX37" s="475"/>
      <c r="AY37" s="520"/>
      <c r="AZ37" s="475"/>
      <c r="BA37" s="475"/>
      <c r="BB37" s="475"/>
      <c r="BC37" s="475"/>
      <c r="BD37" s="137"/>
      <c r="BF37" s="137"/>
      <c r="BG37" s="475">
        <f t="shared" ref="BG37:BL37" si="96">(BG34-BG9*$AW9)/(1-$AW9)</f>
        <v>2.8625398009666232</v>
      </c>
      <c r="BH37" s="475">
        <f t="shared" si="96"/>
        <v>0.13628251173000014</v>
      </c>
      <c r="BI37" s="475">
        <f t="shared" si="96"/>
        <v>8.860586887391185E-2</v>
      </c>
      <c r="BJ37" s="475">
        <f t="shared" si="96"/>
        <v>0</v>
      </c>
      <c r="BK37" s="475">
        <f t="shared" si="96"/>
        <v>2.9296517506612929</v>
      </c>
      <c r="BL37" s="475">
        <f t="shared" si="96"/>
        <v>2.9988223126966238</v>
      </c>
      <c r="BM37" s="137"/>
      <c r="BN37" s="474">
        <f t="shared" ref="BN37:BP37" si="97">(BN34-BN9*$AW9)/(1-$AW9)</f>
        <v>0.31308717603598513</v>
      </c>
      <c r="BO37" s="474">
        <f t="shared" si="97"/>
        <v>1.6420082161137779E-2</v>
      </c>
      <c r="BP37" s="474">
        <f t="shared" si="97"/>
        <v>8.6563630115594661E-2</v>
      </c>
      <c r="BQ37" s="137"/>
      <c r="BS37" s="137"/>
      <c r="BT37" s="475">
        <f t="shared" ref="BT37:BZ37" si="98">(BT34-BT9*$AW9)/(1-$AW9)</f>
        <v>0.139119730363962</v>
      </c>
      <c r="BU37" s="475">
        <f t="shared" si="98"/>
        <v>6.9748416661393087E-2</v>
      </c>
      <c r="BV37" s="523">
        <f t="shared" si="71"/>
        <v>4.4503842521200397E-2</v>
      </c>
      <c r="BW37" s="523">
        <f t="shared" si="71"/>
        <v>2.3696978074835846E-2</v>
      </c>
      <c r="BX37" s="475"/>
      <c r="BY37" s="475">
        <f t="shared" si="98"/>
        <v>3.1260161478795725</v>
      </c>
      <c r="BZ37" s="475">
        <f t="shared" si="98"/>
        <v>2.943346465575706</v>
      </c>
      <c r="CA37" s="137"/>
      <c r="CB37" s="137"/>
      <c r="CC37" s="44">
        <f t="shared" ref="CC37:CE37" si="99">(CC34-CC9*$AW9)/(1-$AW9)</f>
        <v>3.1637711215915063E-2</v>
      </c>
      <c r="CD37" s="137"/>
      <c r="CE37" s="44">
        <f t="shared" si="99"/>
        <v>3.1637711215915063E-2</v>
      </c>
      <c r="CF37" s="474"/>
      <c r="CH37" s="137"/>
      <c r="CI37" s="523">
        <f>(CI34-CI9*$AW9)/(1-$AW9)</f>
        <v>0.52265750830526725</v>
      </c>
      <c r="CJ37" s="523">
        <f t="shared" ref="CJ37:CY37" si="100">(CJ34-CJ9*$AW9)/(1-$AW9)</f>
        <v>0.46293941523072796</v>
      </c>
      <c r="CK37" s="523">
        <f t="shared" si="100"/>
        <v>0.46520750521956394</v>
      </c>
      <c r="CL37" s="523">
        <f t="shared" si="100"/>
        <v>0.43892922997825184</v>
      </c>
      <c r="CM37" s="523">
        <f t="shared" si="100"/>
        <v>0.44856772383990895</v>
      </c>
      <c r="CN37" s="523">
        <f t="shared" si="100"/>
        <v>0.58248576303390975</v>
      </c>
      <c r="CO37" s="523">
        <f t="shared" si="100"/>
        <v>0.65687594727583931</v>
      </c>
      <c r="CP37" s="523">
        <f t="shared" si="100"/>
        <v>0.5953498340526262</v>
      </c>
      <c r="CQ37" s="523">
        <f t="shared" si="100"/>
        <v>0.56803848346588837</v>
      </c>
      <c r="CR37" s="523">
        <f t="shared" si="100"/>
        <v>0.53850239827175062</v>
      </c>
      <c r="CS37" s="523">
        <f t="shared" si="100"/>
        <v>0.55369521860497606</v>
      </c>
      <c r="CT37" s="523">
        <f t="shared" si="100"/>
        <v>0.5304262423385846</v>
      </c>
      <c r="CU37" s="523">
        <f t="shared" si="100"/>
        <v>0.53395456923161377</v>
      </c>
      <c r="CV37" s="523">
        <f t="shared" si="100"/>
        <v>0.58944440743450943</v>
      </c>
      <c r="CW37" s="523">
        <f t="shared" si="100"/>
        <v>0.75044717584138942</v>
      </c>
      <c r="CX37" s="523">
        <f t="shared" si="100"/>
        <v>0.68437682183790027</v>
      </c>
      <c r="CY37" s="523" t="e">
        <f t="shared" si="100"/>
        <v>#VALUE!</v>
      </c>
      <c r="CZ37" s="137"/>
      <c r="DB37" s="137"/>
      <c r="DC37" s="523">
        <f>(DC34-DC9*$AW9)/(1-$AW9)</f>
        <v>0.3272156935335227</v>
      </c>
      <c r="DD37" s="523">
        <f t="shared" ref="DD37:DV37" si="101">(DD34-DD9*$AW9)/(1-$AW9)</f>
        <v>0.30275254946957286</v>
      </c>
      <c r="DE37" s="523">
        <f t="shared" si="101"/>
        <v>0.30457810776445587</v>
      </c>
      <c r="DF37" s="523">
        <f t="shared" si="101"/>
        <v>0.29234042638046476</v>
      </c>
      <c r="DG37" s="523">
        <f t="shared" si="101"/>
        <v>0.29758121275404353</v>
      </c>
      <c r="DH37" s="523">
        <f t="shared" si="101"/>
        <v>0.34157359429494671</v>
      </c>
      <c r="DI37" s="523">
        <f t="shared" si="101"/>
        <v>0.37017614954005157</v>
      </c>
      <c r="DJ37" s="523">
        <f t="shared" si="101"/>
        <v>0.35259723034728974</v>
      </c>
      <c r="DK37" s="523">
        <f t="shared" si="101"/>
        <v>0.34671296159367149</v>
      </c>
      <c r="DL37" s="523">
        <f t="shared" si="101"/>
        <v>0.33492833549124018</v>
      </c>
      <c r="DM37" s="523">
        <f t="shared" si="101"/>
        <v>0.34093629662717623</v>
      </c>
      <c r="DN37" s="523">
        <f t="shared" si="101"/>
        <v>0.33332780022539921</v>
      </c>
      <c r="DO37" s="523">
        <f t="shared" si="101"/>
        <v>0.33887399854076394</v>
      </c>
      <c r="DP37" s="523">
        <f t="shared" si="101"/>
        <v>0.36195904750146396</v>
      </c>
      <c r="DQ37" s="523">
        <f t="shared" si="101"/>
        <v>0.41592779544110331</v>
      </c>
      <c r="DR37" s="523">
        <f t="shared" si="101"/>
        <v>0.39726004625939015</v>
      </c>
      <c r="DS37" s="523" t="e">
        <f t="shared" si="101"/>
        <v>#VALUE!</v>
      </c>
      <c r="DT37" s="523">
        <f t="shared" si="101"/>
        <v>0</v>
      </c>
      <c r="DU37" s="523">
        <f t="shared" si="101"/>
        <v>0.34801499192284652</v>
      </c>
      <c r="DV37" s="523">
        <f t="shared" si="101"/>
        <v>0.39726004625939015</v>
      </c>
      <c r="DW37" s="137"/>
      <c r="DX37" s="522"/>
      <c r="DY37" s="474"/>
      <c r="DZ37" s="475">
        <f>(DZ34-DZ9*$AW9)/(1-$AW9)</f>
        <v>3.3350679079506591</v>
      </c>
      <c r="EA37" s="475">
        <f t="shared" ref="EA37:ES37" si="102">(EA34-EA9*$AW9)/(1-$AW9)</f>
        <v>3.3702507085196167</v>
      </c>
      <c r="EB37" s="475">
        <f t="shared" si="102"/>
        <v>3.3937257036422603</v>
      </c>
      <c r="EC37" s="475">
        <f t="shared" si="102"/>
        <v>3.3164710881086998</v>
      </c>
      <c r="ED37" s="475">
        <f t="shared" si="102"/>
        <v>3.2845152460943012</v>
      </c>
      <c r="EE37" s="475">
        <f t="shared" si="102"/>
        <v>3.7689711484069921</v>
      </c>
      <c r="EF37" s="475">
        <f t="shared" si="102"/>
        <v>3.5843929154744321</v>
      </c>
      <c r="EG37" s="475">
        <f t="shared" si="102"/>
        <v>3.405195941124898</v>
      </c>
      <c r="EH37" s="475">
        <f t="shared" si="102"/>
        <v>3.3810346036283008</v>
      </c>
      <c r="EI37" s="475">
        <f t="shared" si="102"/>
        <v>3.2472944975653983</v>
      </c>
      <c r="EJ37" s="475">
        <f t="shared" si="102"/>
        <v>3.2965740342927323</v>
      </c>
      <c r="EK37" s="475">
        <f t="shared" si="102"/>
        <v>3.1762863587658519</v>
      </c>
      <c r="EL37" s="475">
        <f t="shared" si="102"/>
        <v>3.2260714599935509</v>
      </c>
      <c r="EM37" s="475">
        <f t="shared" si="102"/>
        <v>3.1835694461348267</v>
      </c>
      <c r="EN37" s="475">
        <f t="shared" si="102"/>
        <v>3.2244867172687508</v>
      </c>
      <c r="EO37" s="475">
        <f t="shared" si="102"/>
        <v>3.1433464655757062</v>
      </c>
      <c r="EP37" s="475" t="e">
        <f t="shared" si="102"/>
        <v>#VALUE!</v>
      </c>
      <c r="EQ37" s="475">
        <f t="shared" si="102"/>
        <v>0</v>
      </c>
      <c r="ER37" s="475">
        <f t="shared" si="102"/>
        <v>3.3260161478795718</v>
      </c>
      <c r="ES37" s="475">
        <f t="shared" si="102"/>
        <v>3.1433464655757062</v>
      </c>
      <c r="ET37" s="137"/>
      <c r="EU37" s="522"/>
      <c r="EV37" s="522"/>
      <c r="EW37" s="522"/>
      <c r="EX37" s="522"/>
    </row>
    <row r="38" spans="1:154">
      <c r="A38" s="119"/>
      <c r="B38" s="119"/>
      <c r="C38" s="141"/>
      <c r="D38" s="151"/>
      <c r="E38" s="117"/>
      <c r="F38" s="59"/>
      <c r="G38" s="59"/>
      <c r="H38" s="59"/>
      <c r="I38" s="17"/>
      <c r="J38" s="6"/>
      <c r="K38" s="17"/>
      <c r="L38" s="6"/>
      <c r="M38" s="17"/>
      <c r="N38" s="6"/>
      <c r="O38" s="17"/>
      <c r="P38" s="151"/>
      <c r="Q38" s="117"/>
      <c r="R38" s="66"/>
      <c r="S38" s="66"/>
      <c r="T38" s="17"/>
      <c r="U38" s="6"/>
      <c r="V38" s="17"/>
      <c r="W38" s="6"/>
      <c r="X38" s="17"/>
      <c r="Y38" s="6"/>
      <c r="Z38" s="17"/>
      <c r="AA38" s="151"/>
      <c r="AB38" s="117"/>
      <c r="AC38" s="6"/>
      <c r="AD38" s="6"/>
      <c r="AE38" s="17"/>
      <c r="AF38" s="6"/>
      <c r="AG38" s="17"/>
      <c r="AH38" s="6"/>
      <c r="AI38" s="17"/>
      <c r="AJ38" s="6"/>
      <c r="AK38" s="17"/>
      <c r="AL38" s="151"/>
      <c r="AM38" s="151"/>
      <c r="AN38" s="117"/>
      <c r="AO38" s="6"/>
      <c r="AP38" s="119"/>
      <c r="AQ38" s="60"/>
      <c r="AR38" s="117"/>
      <c r="AS38" s="151"/>
      <c r="AT38" s="117"/>
      <c r="AU38" s="6"/>
      <c r="AV38" s="119"/>
      <c r="AW38" s="119"/>
      <c r="AX38" s="117"/>
      <c r="AY38" s="151"/>
      <c r="AZ38" s="117"/>
      <c r="BA38" s="14"/>
      <c r="BB38" s="119"/>
      <c r="BC38" s="148"/>
      <c r="BD38" s="117"/>
      <c r="BF38" s="117"/>
      <c r="BG38" s="6"/>
      <c r="BH38" s="60"/>
      <c r="BI38" s="60"/>
      <c r="BJ38" s="117"/>
      <c r="BK38" s="6"/>
      <c r="BL38" s="6"/>
      <c r="BM38" s="117"/>
      <c r="BN38" s="59"/>
      <c r="BO38" s="59"/>
      <c r="BP38" s="59"/>
      <c r="BQ38" s="117"/>
      <c r="BS38" s="117"/>
      <c r="BT38" s="6"/>
      <c r="BU38" s="6"/>
      <c r="BV38" s="6"/>
      <c r="BW38" s="6"/>
      <c r="BX38" s="117"/>
      <c r="BY38" s="6"/>
      <c r="BZ38" s="6"/>
      <c r="CA38" s="117"/>
      <c r="CB38" s="117"/>
      <c r="CC38" s="202"/>
      <c r="CD38" s="117"/>
      <c r="CE38" s="202"/>
      <c r="CF38" s="199"/>
      <c r="CH38" s="117"/>
      <c r="CI38" s="59"/>
      <c r="CJ38" s="59"/>
      <c r="CK38" s="59"/>
      <c r="CL38" s="59"/>
      <c r="CM38" s="59"/>
      <c r="CN38" s="59"/>
      <c r="CO38" s="59"/>
      <c r="CP38" s="59"/>
      <c r="CQ38" s="59"/>
      <c r="CR38" s="59"/>
      <c r="CS38" s="59"/>
      <c r="CT38" s="59"/>
      <c r="CU38" s="59"/>
      <c r="CV38" s="59"/>
      <c r="CW38" s="59"/>
      <c r="CX38" s="59"/>
      <c r="CY38" s="59"/>
      <c r="CZ38" s="117"/>
      <c r="DB38" s="117"/>
      <c r="DC38" s="59"/>
      <c r="DD38" s="59"/>
      <c r="DE38" s="59"/>
      <c r="DF38" s="59"/>
      <c r="DG38" s="59"/>
      <c r="DH38" s="59"/>
      <c r="DI38" s="59"/>
      <c r="DJ38" s="59"/>
      <c r="DK38" s="59"/>
      <c r="DL38" s="59"/>
      <c r="DM38" s="59"/>
      <c r="DN38" s="59"/>
      <c r="DO38" s="59"/>
      <c r="DP38" s="59"/>
      <c r="DQ38" s="59"/>
      <c r="DR38" s="59"/>
      <c r="DS38" s="59"/>
      <c r="DT38" s="59"/>
      <c r="DU38" s="59"/>
      <c r="DV38" s="59"/>
      <c r="DW38" s="117"/>
      <c r="DX38" s="171"/>
      <c r="DY38" s="59"/>
      <c r="DZ38" s="6"/>
      <c r="EA38" s="6"/>
      <c r="EB38" s="6"/>
      <c r="EC38" s="6"/>
      <c r="ED38" s="6"/>
      <c r="EE38" s="6"/>
      <c r="EF38" s="6"/>
      <c r="EG38" s="6"/>
      <c r="EH38" s="6"/>
      <c r="EI38" s="6"/>
      <c r="EJ38" s="6"/>
      <c r="EK38" s="6"/>
      <c r="EL38" s="6"/>
      <c r="EM38" s="6"/>
      <c r="EN38" s="6"/>
      <c r="EO38" s="6"/>
      <c r="EP38" s="6"/>
      <c r="EQ38" s="59"/>
      <c r="ER38" s="24"/>
      <c r="ES38" s="6"/>
      <c r="ET38" s="117"/>
      <c r="EU38" s="171"/>
      <c r="EV38" s="171"/>
      <c r="EW38" s="171"/>
      <c r="EX38" s="171"/>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1F9E-33CF-4447-918D-F96D284AF4FE}">
  <dimension ref="A1:AC182"/>
  <sheetViews>
    <sheetView showGridLines="0" showZeros="0" zoomScale="90" zoomScaleNormal="90" workbookViewId="0">
      <pane ySplit="2" topLeftCell="A3" activePane="bottomLeft" state="frozen"/>
      <selection pane="bottomLeft" activeCell="I17" sqref="I17"/>
    </sheetView>
  </sheetViews>
  <sheetFormatPr baseColWidth="10" defaultRowHeight="13.2"/>
  <cols>
    <col min="1" max="1" width="3" style="260" bestFit="1" customWidth="1"/>
    <col min="2" max="3" width="11.5546875" style="50"/>
    <col min="4" max="4" width="12.21875" style="50" bestFit="1" customWidth="1"/>
    <col min="5" max="6" width="11.5546875" style="50"/>
    <col min="7" max="7" width="12.21875" style="50" bestFit="1" customWidth="1"/>
    <col min="8" max="8" width="12.21875" style="50" customWidth="1"/>
    <col min="9" max="11" width="11.5546875" style="50"/>
    <col min="12" max="12" width="12.44140625" style="50" customWidth="1"/>
    <col min="13" max="16" width="11.5546875" style="50"/>
    <col min="17" max="20" width="12.109375" style="50" customWidth="1"/>
    <col min="21" max="22" width="11.5546875" style="50"/>
    <col min="23" max="23" width="12.21875" style="50" bestFit="1" customWidth="1"/>
    <col min="24" max="16384" width="11.5546875" style="50"/>
  </cols>
  <sheetData>
    <row r="1" spans="1:29">
      <c r="A1" s="135" t="s">
        <v>411</v>
      </c>
      <c r="B1" s="135"/>
      <c r="C1" s="136"/>
      <c r="D1" s="22"/>
      <c r="E1"/>
      <c r="F1"/>
      <c r="G1"/>
      <c r="H1"/>
      <c r="I1"/>
      <c r="J1" s="22"/>
      <c r="K1"/>
      <c r="L1"/>
      <c r="M1"/>
      <c r="N1"/>
      <c r="O1"/>
      <c r="P1"/>
      <c r="Q1"/>
      <c r="R1"/>
      <c r="S1"/>
      <c r="T1"/>
    </row>
    <row r="2" spans="1:29">
      <c r="A2" s="13"/>
      <c r="B2"/>
      <c r="C2"/>
      <c r="D2" s="1"/>
      <c r="E2"/>
      <c r="F2"/>
      <c r="G2"/>
      <c r="H2"/>
      <c r="I2"/>
      <c r="J2"/>
      <c r="K2"/>
      <c r="L2"/>
      <c r="M2"/>
      <c r="N2"/>
      <c r="O2"/>
      <c r="P2"/>
      <c r="Q2"/>
      <c r="R2"/>
      <c r="S2"/>
      <c r="T2"/>
    </row>
    <row r="4" spans="1:29">
      <c r="A4" s="66"/>
      <c r="B4" s="267" t="s">
        <v>410</v>
      </c>
      <c r="C4"/>
      <c r="D4" s="1"/>
      <c r="E4"/>
      <c r="F4"/>
      <c r="G4"/>
      <c r="H4"/>
      <c r="I4"/>
      <c r="J4" s="267" t="s">
        <v>418</v>
      </c>
      <c r="K4"/>
      <c r="L4" s="1"/>
      <c r="M4" s="22"/>
      <c r="N4" s="22"/>
      <c r="O4" s="22"/>
      <c r="P4" s="22"/>
      <c r="Q4"/>
      <c r="R4"/>
      <c r="S4"/>
      <c r="T4"/>
    </row>
    <row r="5" spans="1:29">
      <c r="A5" s="66"/>
      <c r="B5" s="217" t="s">
        <v>389</v>
      </c>
      <c r="C5" s="259"/>
      <c r="D5" s="22" t="s">
        <v>375</v>
      </c>
      <c r="E5" s="22" t="s">
        <v>195</v>
      </c>
      <c r="F5" s="22" t="s">
        <v>376</v>
      </c>
      <c r="G5" s="22" t="s">
        <v>377</v>
      </c>
      <c r="H5" s="22" t="s">
        <v>393</v>
      </c>
      <c r="I5"/>
      <c r="J5" s="217" t="s">
        <v>413</v>
      </c>
      <c r="K5" s="258"/>
      <c r="L5" s="22" t="s">
        <v>375</v>
      </c>
      <c r="M5" s="22" t="s">
        <v>195</v>
      </c>
      <c r="N5" s="22" t="s">
        <v>376</v>
      </c>
      <c r="O5" s="22" t="s">
        <v>377</v>
      </c>
      <c r="P5" s="22" t="s">
        <v>393</v>
      </c>
      <c r="Q5"/>
      <c r="R5"/>
      <c r="S5"/>
      <c r="T5"/>
    </row>
    <row r="6" spans="1:29">
      <c r="A6" s="66">
        <v>1</v>
      </c>
      <c r="B6" s="213" t="s">
        <v>31</v>
      </c>
      <c r="C6" s="239" t="s">
        <v>352</v>
      </c>
      <c r="D6" s="208">
        <f>'WACC2 Results'!AF5</f>
        <v>0.18879929907801052</v>
      </c>
      <c r="E6" s="208">
        <f>'WACC2 Results'!J5</f>
        <v>1.5165555425079962</v>
      </c>
      <c r="F6" s="208">
        <f>'WACC2 Results'!U5</f>
        <v>6.7666192318018261</v>
      </c>
      <c r="G6" s="208">
        <f>'WACC2 Results'!AO5</f>
        <v>2.3000180221189486</v>
      </c>
      <c r="H6" s="261">
        <f>'WACC2 Results'!AQ5</f>
        <v>0</v>
      </c>
      <c r="I6" s="6"/>
      <c r="J6" s="6" t="s">
        <v>31</v>
      </c>
      <c r="K6" s="6" t="s">
        <v>351</v>
      </c>
      <c r="L6" s="6">
        <v>0</v>
      </c>
      <c r="M6" s="6">
        <v>0</v>
      </c>
      <c r="N6" s="6">
        <v>0</v>
      </c>
      <c r="O6" s="6">
        <v>0</v>
      </c>
      <c r="P6" s="165">
        <v>0.2546022607793727</v>
      </c>
      <c r="Q6" s="6"/>
      <c r="R6" s="6"/>
      <c r="S6"/>
      <c r="T6"/>
      <c r="X6" s="266"/>
      <c r="Y6" s="262"/>
      <c r="Z6" s="262"/>
      <c r="AA6" s="262"/>
      <c r="AB6" s="262"/>
      <c r="AC6" s="262"/>
    </row>
    <row r="7" spans="1:29">
      <c r="A7" s="66">
        <v>2</v>
      </c>
      <c r="B7" s="213" t="s">
        <v>31</v>
      </c>
      <c r="C7" s="239" t="s">
        <v>351</v>
      </c>
      <c r="D7" s="208">
        <f>'WACC2 Results'!AF6</f>
        <v>0</v>
      </c>
      <c r="E7" s="208">
        <f>'WACC2 Results'!J6</f>
        <v>0</v>
      </c>
      <c r="F7" s="208">
        <f>'WACC2 Results'!U6</f>
        <v>0</v>
      </c>
      <c r="G7" s="208">
        <f>'WACC2 Results'!AO6</f>
        <v>0</v>
      </c>
      <c r="H7" s="261">
        <f>'WACC2 Results'!AQ6</f>
        <v>0.24080463896528942</v>
      </c>
      <c r="I7" s="6"/>
      <c r="J7" s="6" t="s">
        <v>14</v>
      </c>
      <c r="K7" s="6" t="s">
        <v>319</v>
      </c>
      <c r="L7" s="6">
        <v>0.24291594682279283</v>
      </c>
      <c r="M7" s="6">
        <v>0.18525179856115104</v>
      </c>
      <c r="N7" s="6">
        <v>0.23363441439353339</v>
      </c>
      <c r="O7" s="6">
        <v>0.22618325966444036</v>
      </c>
      <c r="P7" s="165">
        <v>0.17233544754935209</v>
      </c>
      <c r="Q7" s="6"/>
      <c r="R7" s="6"/>
      <c r="S7"/>
      <c r="T7"/>
      <c r="X7" s="266"/>
      <c r="Y7" s="262"/>
      <c r="Z7" s="262"/>
      <c r="AA7" s="262"/>
      <c r="AB7" s="262"/>
      <c r="AC7" s="262"/>
    </row>
    <row r="8" spans="1:29">
      <c r="A8" s="66">
        <v>3</v>
      </c>
      <c r="B8" s="213" t="s">
        <v>31</v>
      </c>
      <c r="C8" s="239" t="s">
        <v>316</v>
      </c>
      <c r="D8" s="208">
        <f>'WACC2 Results'!AF7</f>
        <v>0.50328258346265331</v>
      </c>
      <c r="E8" s="208">
        <f>'WACC2 Results'!J7</f>
        <v>0.45072764428638745</v>
      </c>
      <c r="F8" s="208">
        <f>'WACC2 Results'!U7</f>
        <v>0.49561370506237523</v>
      </c>
      <c r="G8" s="208">
        <f>'WACC2 Results'!AO7</f>
        <v>0.48732528412945902</v>
      </c>
      <c r="H8" s="261">
        <f>'WACC2 Results'!AQ7</f>
        <v>7.316151167464445E-2</v>
      </c>
      <c r="I8" s="6"/>
      <c r="J8" s="6" t="s">
        <v>68</v>
      </c>
      <c r="K8" s="6" t="s">
        <v>321</v>
      </c>
      <c r="L8" s="6">
        <v>2.9158271671788638E-2</v>
      </c>
      <c r="M8" s="6">
        <v>0.12209889001009078</v>
      </c>
      <c r="N8" s="6">
        <v>0.89276975360945765</v>
      </c>
      <c r="O8" s="6">
        <v>0.29100918862233466</v>
      </c>
      <c r="P8" s="165">
        <v>0.14875712173534797</v>
      </c>
      <c r="Q8" s="6"/>
      <c r="R8" s="6"/>
      <c r="S8"/>
      <c r="T8"/>
      <c r="X8" s="266"/>
      <c r="Y8" s="262"/>
      <c r="Z8" s="262"/>
      <c r="AA8" s="262"/>
      <c r="AB8" s="262"/>
      <c r="AC8" s="262"/>
    </row>
    <row r="9" spans="1:29">
      <c r="A9" s="66">
        <v>4</v>
      </c>
      <c r="B9" s="119" t="s">
        <v>44</v>
      </c>
      <c r="C9" s="119" t="s">
        <v>315</v>
      </c>
      <c r="D9" s="6">
        <f>'WACC2 Results'!AF8</f>
        <v>0.26394524633331318</v>
      </c>
      <c r="E9" s="6">
        <f>'WACC2 Results'!J8</f>
        <v>0.61804597707788278</v>
      </c>
      <c r="F9" s="6">
        <f>'WACC2 Results'!U8</f>
        <v>1.1122202883793104</v>
      </c>
      <c r="G9" s="6">
        <f>'WACC2 Results'!AO8</f>
        <v>0.52924276259583758</v>
      </c>
      <c r="H9" s="165">
        <f>'WACC2 Results'!AQ8</f>
        <v>5.8741621291170769E-2</v>
      </c>
      <c r="I9" s="6"/>
      <c r="J9" s="6" t="s">
        <v>70</v>
      </c>
      <c r="K9" s="6" t="s">
        <v>323</v>
      </c>
      <c r="L9" s="6">
        <v>0.31063487456965655</v>
      </c>
      <c r="M9" s="6">
        <v>0.37320143884892065</v>
      </c>
      <c r="N9" s="6">
        <v>0.4213939436705969</v>
      </c>
      <c r="O9" s="6">
        <v>0.3426915448960493</v>
      </c>
      <c r="P9" s="165">
        <v>0.12995934352150118</v>
      </c>
      <c r="Q9" s="6"/>
      <c r="R9" s="6"/>
      <c r="S9"/>
      <c r="T9"/>
      <c r="X9" s="266"/>
      <c r="Y9" s="262"/>
      <c r="Z9" s="262"/>
      <c r="AA9" s="262"/>
      <c r="AB9" s="262"/>
      <c r="AC9" s="262"/>
    </row>
    <row r="10" spans="1:29">
      <c r="A10" s="66">
        <v>5</v>
      </c>
      <c r="B10" s="119" t="s">
        <v>74</v>
      </c>
      <c r="C10" s="119" t="s">
        <v>317</v>
      </c>
      <c r="D10" s="6">
        <f>'WACC2 Results'!AF9</f>
        <v>0.4326027879615526</v>
      </c>
      <c r="E10" s="6">
        <f>'WACC2 Results'!J9</f>
        <v>0.24347479348859347</v>
      </c>
      <c r="F10" s="6">
        <f>'WACC2 Results'!U9</f>
        <v>1.0798344971619378</v>
      </c>
      <c r="G10" s="6">
        <f>'WACC2 Results'!AO9</f>
        <v>0.49666422252529557</v>
      </c>
      <c r="H10" s="165">
        <f>'WACC2 Results'!AQ9</f>
        <v>6.9948854976460889E-2</v>
      </c>
      <c r="I10" s="6"/>
      <c r="J10" s="6" t="s">
        <v>31</v>
      </c>
      <c r="K10" s="6" t="s">
        <v>316</v>
      </c>
      <c r="L10" s="6">
        <v>0.50328258346265331</v>
      </c>
      <c r="M10" s="6">
        <v>0.32835527586393987</v>
      </c>
      <c r="N10" s="6">
        <v>0.49561370506237523</v>
      </c>
      <c r="O10" s="6">
        <v>0.45703880131885549</v>
      </c>
      <c r="P10" s="165">
        <v>8.8369243522693902E-2</v>
      </c>
      <c r="Q10" s="6"/>
      <c r="R10" s="6"/>
      <c r="S10"/>
      <c r="T10"/>
      <c r="X10" s="266"/>
      <c r="Y10" s="262"/>
      <c r="Z10" s="262"/>
      <c r="AA10" s="262"/>
      <c r="AB10" s="262"/>
      <c r="AC10" s="262"/>
    </row>
    <row r="11" spans="1:29">
      <c r="A11" s="66">
        <v>6</v>
      </c>
      <c r="B11" s="119" t="s">
        <v>23</v>
      </c>
      <c r="C11" s="119" t="s">
        <v>330</v>
      </c>
      <c r="D11" s="6">
        <f>'WACC2 Results'!AF10</f>
        <v>0.78317324988753412</v>
      </c>
      <c r="E11" s="6">
        <f>'WACC2 Results'!J10</f>
        <v>0.65458646215117233</v>
      </c>
      <c r="F11" s="6">
        <f>'WACC2 Results'!U10</f>
        <v>0.59998672420667942</v>
      </c>
      <c r="G11" s="6">
        <f>'WACC2 Results'!AO10</f>
        <v>0.72976684047409535</v>
      </c>
      <c r="H11" s="165">
        <f>'WACC2 Results'!AQ10</f>
        <v>0</v>
      </c>
      <c r="I11" s="6"/>
      <c r="J11" s="6" t="s">
        <v>74</v>
      </c>
      <c r="K11" s="6" t="s">
        <v>317</v>
      </c>
      <c r="L11" s="6">
        <v>0.43207141416404515</v>
      </c>
      <c r="M11" s="6">
        <v>0.23972044876833731</v>
      </c>
      <c r="N11" s="6">
        <v>1.0935124868432182</v>
      </c>
      <c r="O11" s="6">
        <v>0.49882677165338929</v>
      </c>
      <c r="P11" s="165">
        <v>7.3170226779045805E-2</v>
      </c>
      <c r="Q11" s="6"/>
      <c r="R11" s="6"/>
      <c r="S11"/>
      <c r="T11"/>
      <c r="X11" s="266"/>
      <c r="Y11" s="262"/>
      <c r="Z11" s="262"/>
      <c r="AA11" s="262"/>
      <c r="AB11" s="262"/>
      <c r="AC11" s="262"/>
    </row>
    <row r="12" spans="1:29">
      <c r="A12" s="66">
        <v>7</v>
      </c>
      <c r="B12" s="119" t="s">
        <v>14</v>
      </c>
      <c r="C12" s="119" t="s">
        <v>319</v>
      </c>
      <c r="D12" s="6">
        <f>'WACC2 Results'!AF11</f>
        <v>0.24291594682279283</v>
      </c>
      <c r="E12" s="6">
        <f>'WACC2 Results'!J11</f>
        <v>0.17029507603966687</v>
      </c>
      <c r="F12" s="6">
        <f>'WACC2 Results'!U11</f>
        <v>0.23363441439353339</v>
      </c>
      <c r="G12" s="6">
        <f>'WACC2 Results'!AO11</f>
        <v>0.22262866430088479</v>
      </c>
      <c r="H12" s="165">
        <f>'WACC2 Results'!AQ11</f>
        <v>0.164218903064862</v>
      </c>
      <c r="I12" s="6"/>
      <c r="J12" s="6" t="s">
        <v>70</v>
      </c>
      <c r="K12" s="6" t="s">
        <v>333</v>
      </c>
      <c r="L12" s="6">
        <v>0.56412000118742101</v>
      </c>
      <c r="M12" s="6">
        <v>2.9399794960514036E-2</v>
      </c>
      <c r="N12" s="6">
        <v>0.83883589245682932</v>
      </c>
      <c r="O12" s="6">
        <v>0.51143200454636994</v>
      </c>
      <c r="P12" s="165">
        <v>0</v>
      </c>
      <c r="Q12" s="6"/>
      <c r="R12" s="6"/>
      <c r="S12"/>
      <c r="T12"/>
      <c r="X12" s="266"/>
      <c r="Y12" s="262"/>
      <c r="Z12" s="262"/>
      <c r="AA12" s="262"/>
      <c r="AB12" s="262"/>
      <c r="AC12" s="262"/>
    </row>
    <row r="13" spans="1:29">
      <c r="A13" s="66">
        <v>8</v>
      </c>
      <c r="B13" s="119" t="s">
        <v>14</v>
      </c>
      <c r="C13" s="119" t="s">
        <v>320</v>
      </c>
      <c r="D13" s="6">
        <f>'WACC2 Results'!AF12</f>
        <v>3.5615648817909351E-2</v>
      </c>
      <c r="E13" s="6">
        <f>'WACC2 Results'!J12</f>
        <v>8.9476096598470001E-2</v>
      </c>
      <c r="F13" s="6">
        <f>'WACC2 Results'!U12</f>
        <v>3.3643133337632305</v>
      </c>
      <c r="G13" s="6">
        <f>'WACC2 Results'!AO12</f>
        <v>1.0653747213994182</v>
      </c>
      <c r="H13" s="165">
        <f>'WACC2 Results'!AQ12</f>
        <v>0</v>
      </c>
      <c r="I13" s="6"/>
      <c r="J13" s="6" t="s">
        <v>44</v>
      </c>
      <c r="K13" s="6" t="s">
        <v>315</v>
      </c>
      <c r="L13" s="6">
        <v>0.26394524633331318</v>
      </c>
      <c r="M13" s="6">
        <v>0.61870503597122273</v>
      </c>
      <c r="N13" s="6">
        <v>1.1122202883793104</v>
      </c>
      <c r="O13" s="6">
        <v>0.5294737286082033</v>
      </c>
      <c r="P13" s="165">
        <v>6.202339174089757E-2</v>
      </c>
      <c r="Q13" s="6"/>
      <c r="R13" s="6"/>
      <c r="S13"/>
      <c r="T13"/>
      <c r="X13" s="266"/>
      <c r="Y13" s="262"/>
      <c r="Z13" s="262"/>
      <c r="AA13" s="262"/>
      <c r="AB13" s="262"/>
      <c r="AC13" s="262"/>
    </row>
    <row r="14" spans="1:29">
      <c r="A14" s="66">
        <v>9</v>
      </c>
      <c r="B14" s="119" t="s">
        <v>67</v>
      </c>
      <c r="C14" s="119" t="s">
        <v>331</v>
      </c>
      <c r="D14" s="6">
        <f>'WACC2 Results'!AF13</f>
        <v>0.84614480252234014</v>
      </c>
      <c r="E14" s="6">
        <f>'WACC2 Results'!J13</f>
        <v>1.4355845555231088</v>
      </c>
      <c r="F14" s="6">
        <f>'WACC2 Results'!U13</f>
        <v>1.564524471574583</v>
      </c>
      <c r="G14" s="6">
        <f>'WACC2 Results'!AO13</f>
        <v>1.1369350039179282</v>
      </c>
      <c r="H14" s="165">
        <f>'WACC2 Results'!AQ13</f>
        <v>0</v>
      </c>
      <c r="I14" s="6"/>
      <c r="J14" s="6" t="s">
        <v>72</v>
      </c>
      <c r="K14" s="6" t="s">
        <v>338</v>
      </c>
      <c r="L14" s="6">
        <v>0.49028548632730939</v>
      </c>
      <c r="M14" s="6">
        <v>0.47354197859986136</v>
      </c>
      <c r="N14" s="6">
        <v>1.0168584177011035</v>
      </c>
      <c r="O14" s="6">
        <v>0.56116006689336373</v>
      </c>
      <c r="P14" s="165">
        <v>5.0498515507723517E-2</v>
      </c>
      <c r="Q14" s="6"/>
      <c r="R14" s="6"/>
      <c r="S14"/>
      <c r="T14"/>
      <c r="X14" s="266"/>
      <c r="Y14" s="262"/>
      <c r="Z14" s="262"/>
      <c r="AA14" s="262"/>
      <c r="AB14" s="262"/>
      <c r="AC14" s="262"/>
    </row>
    <row r="15" spans="1:29">
      <c r="A15" s="66">
        <v>10</v>
      </c>
      <c r="B15" s="119" t="s">
        <v>67</v>
      </c>
      <c r="C15" s="119" t="s">
        <v>332</v>
      </c>
      <c r="D15" s="6">
        <f>'WACC2 Results'!AF14</f>
        <v>0.28142024835455093</v>
      </c>
      <c r="E15" s="6">
        <f>'WACC2 Results'!J14</f>
        <v>1.3402775245886311</v>
      </c>
      <c r="F15" s="6">
        <f>'WACC2 Results'!U14</f>
        <v>0.43896150004855028</v>
      </c>
      <c r="G15" s="6">
        <f>'WACC2 Results'!AO14</f>
        <v>0.77826106573442189</v>
      </c>
      <c r="H15" s="165">
        <f>'WACC2 Results'!AQ14</f>
        <v>0</v>
      </c>
      <c r="I15" s="6"/>
      <c r="J15" s="6" t="s">
        <v>73</v>
      </c>
      <c r="K15" s="6" t="s">
        <v>339</v>
      </c>
      <c r="L15" s="6">
        <v>0.22445869926071405</v>
      </c>
      <c r="M15" s="6">
        <v>0.70914404839764544</v>
      </c>
      <c r="N15" s="6">
        <v>1.5295030452593537</v>
      </c>
      <c r="O15" s="6">
        <v>0.6442302116195664</v>
      </c>
      <c r="P15" s="165">
        <v>2.0284448864065108E-2</v>
      </c>
      <c r="Q15" s="6"/>
      <c r="R15" s="6"/>
      <c r="S15"/>
      <c r="T15"/>
      <c r="X15" s="266"/>
      <c r="Y15" s="262"/>
      <c r="Z15" s="262"/>
      <c r="AA15" s="262"/>
      <c r="AB15" s="262"/>
      <c r="AC15" s="262"/>
    </row>
    <row r="16" spans="1:29">
      <c r="A16" s="66">
        <v>11</v>
      </c>
      <c r="B16" s="119" t="s">
        <v>68</v>
      </c>
      <c r="C16" s="119" t="s">
        <v>321</v>
      </c>
      <c r="D16" s="6">
        <f>'WACC2 Results'!AF15</f>
        <v>2.9158271671788638E-2</v>
      </c>
      <c r="E16" s="6">
        <f>'WACC2 Results'!J15</f>
        <v>0.20924889248572343</v>
      </c>
      <c r="F16" s="6">
        <f>'WACC2 Results'!U15</f>
        <v>0.89276975360945765</v>
      </c>
      <c r="G16" s="6">
        <f>'WACC2 Results'!AO15</f>
        <v>0.30553139917538957</v>
      </c>
      <c r="H16" s="165">
        <f>'WACC2 Results'!AQ15</f>
        <v>0.13569981286387597</v>
      </c>
      <c r="I16" s="6"/>
      <c r="J16" s="6" t="s">
        <v>15</v>
      </c>
      <c r="K16" s="6" t="s">
        <v>336</v>
      </c>
      <c r="L16" s="6">
        <v>0.13766119604643601</v>
      </c>
      <c r="M16" s="6">
        <v>0.4826666666666668</v>
      </c>
      <c r="N16" s="6">
        <v>2.0638328295645887</v>
      </c>
      <c r="O16" s="6">
        <v>0.71218051862596765</v>
      </c>
      <c r="P16" s="165">
        <v>0</v>
      </c>
      <c r="Q16" s="6"/>
      <c r="R16" s="6"/>
      <c r="S16"/>
      <c r="T16"/>
      <c r="X16" s="266"/>
      <c r="Y16" s="262"/>
      <c r="Z16" s="262"/>
      <c r="AA16" s="262"/>
      <c r="AB16" s="262"/>
      <c r="AC16" s="262"/>
    </row>
    <row r="17" spans="1:29">
      <c r="A17" s="66">
        <v>12</v>
      </c>
      <c r="B17" s="119" t="s">
        <v>70</v>
      </c>
      <c r="C17" s="119" t="s">
        <v>333</v>
      </c>
      <c r="D17" s="6">
        <f>'WACC2 Results'!AF16</f>
        <v>0.56412000118742101</v>
      </c>
      <c r="E17" s="6">
        <f>'WACC2 Results'!J16</f>
        <v>4.5121291641063932E-2</v>
      </c>
      <c r="F17" s="6">
        <f>'WACC2 Results'!U16</f>
        <v>0.83883589245682932</v>
      </c>
      <c r="G17" s="6">
        <f>'WACC2 Results'!AO16</f>
        <v>0.51177550759977708</v>
      </c>
      <c r="H17" s="165">
        <f>'WACC2 Results'!AQ16</f>
        <v>0</v>
      </c>
      <c r="I17" s="6"/>
      <c r="J17" s="6" t="s">
        <v>23</v>
      </c>
      <c r="K17" s="6" t="s">
        <v>330</v>
      </c>
      <c r="L17" s="6">
        <v>0.78317324988753412</v>
      </c>
      <c r="M17" s="6">
        <v>0.67985611510791322</v>
      </c>
      <c r="N17" s="6">
        <v>0.59998672420667942</v>
      </c>
      <c r="O17" s="6">
        <v>0.73666540009759829</v>
      </c>
      <c r="P17" s="165">
        <v>0</v>
      </c>
      <c r="Q17" s="6"/>
      <c r="R17" s="6"/>
      <c r="S17"/>
      <c r="T17"/>
      <c r="X17" s="266"/>
      <c r="Y17" s="262"/>
      <c r="Z17" s="262"/>
      <c r="AA17" s="262"/>
      <c r="AB17" s="262"/>
      <c r="AC17" s="262"/>
    </row>
    <row r="18" spans="1:29">
      <c r="A18" s="13">
        <v>13</v>
      </c>
      <c r="B18" s="119" t="s">
        <v>70</v>
      </c>
      <c r="C18" s="119" t="s">
        <v>323</v>
      </c>
      <c r="D18" s="6">
        <f>'WACC2 Results'!AF17</f>
        <v>0.31063487456965655</v>
      </c>
      <c r="E18" s="6">
        <f>'WACC2 Results'!J17</f>
        <v>4.8309463891775817E-2</v>
      </c>
      <c r="F18" s="6">
        <f>'WACC2 Results'!U17</f>
        <v>0.4213939436705969</v>
      </c>
      <c r="G18" s="6">
        <f>'WACC2 Results'!AO17</f>
        <v>0.27632198979817518</v>
      </c>
      <c r="H18" s="165">
        <f>'WACC2 Results'!AQ17</f>
        <v>0.14574804326311805</v>
      </c>
      <c r="I18" s="6"/>
      <c r="J18" s="6" t="s">
        <v>73</v>
      </c>
      <c r="K18" s="6" t="s">
        <v>340</v>
      </c>
      <c r="L18" s="6">
        <v>0.23801668519694563</v>
      </c>
      <c r="M18" s="6">
        <v>0.79316546762589923</v>
      </c>
      <c r="N18" s="6">
        <v>1.994349554227282</v>
      </c>
      <c r="O18" s="6">
        <v>0.78769766891505044</v>
      </c>
      <c r="P18" s="165">
        <v>0</v>
      </c>
      <c r="Q18" s="6"/>
      <c r="R18" s="6"/>
      <c r="S18"/>
      <c r="T18"/>
      <c r="X18" s="266"/>
      <c r="Y18" s="262"/>
      <c r="Z18" s="262"/>
      <c r="AA18" s="262"/>
      <c r="AB18" s="262"/>
      <c r="AC18" s="262"/>
    </row>
    <row r="19" spans="1:29">
      <c r="A19" s="66">
        <v>14</v>
      </c>
      <c r="B19" s="119" t="s">
        <v>69</v>
      </c>
      <c r="C19" s="119" t="s">
        <v>322</v>
      </c>
      <c r="D19" s="6">
        <f>'WACC2 Results'!AF18</f>
        <v>6.8048458449654348E-3</v>
      </c>
      <c r="E19" s="6">
        <f>'WACC2 Results'!J18</f>
        <v>1.2134965572354286</v>
      </c>
      <c r="F19" s="6">
        <f>'WACC2 Results'!U18</f>
        <v>1.7322269521408105</v>
      </c>
      <c r="G19" s="6">
        <f>'WACC2 Results'!AO18</f>
        <v>0.86131351623851793</v>
      </c>
      <c r="H19" s="165">
        <f>'WACC2 Results'!AQ18</f>
        <v>0</v>
      </c>
      <c r="I19" s="6"/>
      <c r="J19" s="6" t="s">
        <v>67</v>
      </c>
      <c r="K19" s="6" t="s">
        <v>332</v>
      </c>
      <c r="L19" s="6">
        <v>0.28142024835455093</v>
      </c>
      <c r="M19" s="6">
        <v>1.3678057553956835</v>
      </c>
      <c r="N19" s="6">
        <v>0.43896150004855028</v>
      </c>
      <c r="O19" s="6">
        <v>0.79249915388656189</v>
      </c>
      <c r="P19" s="165">
        <v>0</v>
      </c>
      <c r="Q19" s="6"/>
      <c r="R19" s="6"/>
      <c r="S19"/>
      <c r="T19"/>
      <c r="X19" s="266"/>
      <c r="Y19" s="262"/>
      <c r="Z19" s="262"/>
      <c r="AA19" s="262"/>
      <c r="AB19" s="262"/>
      <c r="AC19" s="262"/>
    </row>
    <row r="20" spans="1:29">
      <c r="A20" s="66">
        <v>15</v>
      </c>
      <c r="B20" s="119" t="s">
        <v>71</v>
      </c>
      <c r="C20" s="119" t="s">
        <v>335</v>
      </c>
      <c r="D20" s="6">
        <f>'WACC2 Results'!AF19</f>
        <v>2.9813480599439446E-2</v>
      </c>
      <c r="E20" s="6">
        <f>'WACC2 Results'!J19</f>
        <v>0.5237943927251274</v>
      </c>
      <c r="F20" s="6">
        <f>'WACC2 Results'!U19</f>
        <v>4.118136999487934</v>
      </c>
      <c r="G20" s="6">
        <f>'WACC2 Results'!AO19</f>
        <v>1.3336966336410638</v>
      </c>
      <c r="H20" s="165">
        <f>'WACC2 Results'!AQ19</f>
        <v>0</v>
      </c>
      <c r="I20" s="6"/>
      <c r="J20" s="6" t="s">
        <v>69</v>
      </c>
      <c r="K20" s="6" t="s">
        <v>322</v>
      </c>
      <c r="L20" s="6">
        <v>6.8048458449654348E-3</v>
      </c>
      <c r="M20" s="6">
        <v>1.2473021582733814</v>
      </c>
      <c r="N20" s="6">
        <v>1.7322269521408105</v>
      </c>
      <c r="O20" s="6">
        <v>0.87568122461231235</v>
      </c>
      <c r="P20" s="165">
        <v>0</v>
      </c>
      <c r="Q20" s="6"/>
      <c r="R20" s="6"/>
      <c r="S20"/>
      <c r="T20"/>
      <c r="X20" s="266"/>
      <c r="Y20" s="262"/>
      <c r="Z20" s="262"/>
      <c r="AA20" s="262"/>
      <c r="AB20" s="262"/>
      <c r="AC20" s="262"/>
    </row>
    <row r="21" spans="1:29">
      <c r="A21" s="66">
        <v>16</v>
      </c>
      <c r="B21" s="119" t="s">
        <v>15</v>
      </c>
      <c r="C21" s="119" t="s">
        <v>336</v>
      </c>
      <c r="D21" s="6">
        <f>'WACC2 Results'!AF20</f>
        <v>0.13766119604643601</v>
      </c>
      <c r="E21" s="6">
        <f>'WACC2 Results'!J20</f>
        <v>0.50531067649887795</v>
      </c>
      <c r="F21" s="6">
        <f>'WACC2 Results'!U20</f>
        <v>2.0638328295645887</v>
      </c>
      <c r="G21" s="6">
        <f>'WACC2 Results'!AO20</f>
        <v>0.71687699203708932</v>
      </c>
      <c r="H21" s="165">
        <f>'WACC2 Results'!AQ20</f>
        <v>0</v>
      </c>
      <c r="I21" s="6"/>
      <c r="J21" s="6" t="s">
        <v>14</v>
      </c>
      <c r="K21" s="6" t="s">
        <v>320</v>
      </c>
      <c r="L21" s="6">
        <v>3.5615648817909351E-2</v>
      </c>
      <c r="M21" s="6">
        <v>0.10611510791366885</v>
      </c>
      <c r="N21" s="6">
        <v>3.3643133337632305</v>
      </c>
      <c r="O21" s="6">
        <v>1.0658328341144296</v>
      </c>
      <c r="P21" s="165">
        <v>0</v>
      </c>
      <c r="Q21" s="6"/>
      <c r="R21" s="6"/>
      <c r="S21"/>
      <c r="T21"/>
      <c r="X21" s="266"/>
      <c r="Y21" s="262"/>
      <c r="Z21" s="262"/>
      <c r="AA21" s="262"/>
      <c r="AB21" s="262"/>
      <c r="AC21" s="262"/>
    </row>
    <row r="22" spans="1:29">
      <c r="A22" s="66">
        <v>17</v>
      </c>
      <c r="B22" s="119" t="s">
        <v>76</v>
      </c>
      <c r="C22" s="119" t="s">
        <v>326</v>
      </c>
      <c r="D22" s="6">
        <f>'WACC2 Results'!AF21</f>
        <v>0.36578467990459651</v>
      </c>
      <c r="E22" s="6">
        <f>'WACC2 Results'!J21</f>
        <v>0.47437844477399849</v>
      </c>
      <c r="F22" s="6">
        <f>'WACC2 Results'!U21</f>
        <v>16.331664936713139</v>
      </c>
      <c r="G22" s="6">
        <f>'WACC2 Results'!AO21</f>
        <v>5.1788142940636659</v>
      </c>
      <c r="H22" s="165">
        <f>'WACC2 Results'!AQ21</f>
        <v>0</v>
      </c>
      <c r="I22" s="6"/>
      <c r="J22" s="6" t="s">
        <v>16</v>
      </c>
      <c r="K22" s="6" t="s">
        <v>324</v>
      </c>
      <c r="L22" s="6">
        <v>4.3738252100736785E-2</v>
      </c>
      <c r="M22" s="6">
        <v>0.71591164970647925</v>
      </c>
      <c r="N22" s="6">
        <v>3.3768993826585811</v>
      </c>
      <c r="O22" s="6">
        <v>1.1380912142415138</v>
      </c>
      <c r="P22" s="165">
        <v>0</v>
      </c>
      <c r="Q22" s="6"/>
      <c r="R22" s="6"/>
      <c r="S22"/>
      <c r="T22"/>
      <c r="X22" s="266"/>
      <c r="Y22" s="262"/>
      <c r="Z22" s="262"/>
      <c r="AA22" s="262"/>
      <c r="AB22" s="262"/>
      <c r="AC22" s="262"/>
    </row>
    <row r="23" spans="1:29">
      <c r="A23" s="66">
        <v>18</v>
      </c>
      <c r="B23" s="119" t="s">
        <v>30</v>
      </c>
      <c r="C23" s="119" t="s">
        <v>318</v>
      </c>
      <c r="D23" s="6">
        <f>'WACC2 Results'!AF22</f>
        <v>0.16403739720930921</v>
      </c>
      <c r="E23" s="6">
        <f>'WACC2 Results'!J22</f>
        <v>0.92916986861094952</v>
      </c>
      <c r="F23" s="6">
        <f>'WACC2 Results'!U22</f>
        <v>4.1075340562625531</v>
      </c>
      <c r="G23" s="6">
        <f>'WACC2 Results'!AO22</f>
        <v>1.400833878932809</v>
      </c>
      <c r="H23" s="165">
        <f>'WACC2 Results'!AQ22</f>
        <v>0</v>
      </c>
      <c r="I23" s="6"/>
      <c r="J23" s="6" t="s">
        <v>67</v>
      </c>
      <c r="K23" s="6" t="s">
        <v>331</v>
      </c>
      <c r="L23" s="6">
        <v>0.84614480252234014</v>
      </c>
      <c r="M23" s="6">
        <v>1.4863001655701913</v>
      </c>
      <c r="N23" s="6">
        <v>1.564524471574583</v>
      </c>
      <c r="O23" s="6">
        <v>1.1563203504950987</v>
      </c>
      <c r="P23" s="165">
        <v>0</v>
      </c>
      <c r="Q23" s="6"/>
      <c r="R23" s="6"/>
      <c r="S23"/>
      <c r="T23"/>
      <c r="X23" s="266"/>
      <c r="Y23" s="262"/>
      <c r="Z23" s="262"/>
      <c r="AA23" s="262"/>
      <c r="AB23" s="262"/>
      <c r="AC23" s="262"/>
    </row>
    <row r="24" spans="1:29">
      <c r="A24" s="66">
        <v>19</v>
      </c>
      <c r="B24" s="119" t="s">
        <v>72</v>
      </c>
      <c r="C24" s="119" t="s">
        <v>337</v>
      </c>
      <c r="D24" s="6">
        <f>'WACC2 Results'!AF23</f>
        <v>1.3318848268229</v>
      </c>
      <c r="E24" s="6">
        <f>'WACC2 Results'!J23</f>
        <v>1.2678783091742911</v>
      </c>
      <c r="F24" s="6">
        <f>'WACC2 Results'!U23</f>
        <v>1.0023822106656453</v>
      </c>
      <c r="G24" s="6">
        <f>'WACC2 Results'!AO23</f>
        <v>1.2833869045774668</v>
      </c>
      <c r="H24" s="165">
        <f>'WACC2 Results'!AQ23</f>
        <v>0</v>
      </c>
      <c r="I24" s="6"/>
      <c r="J24" s="6" t="s">
        <v>72</v>
      </c>
      <c r="K24" s="6" t="s">
        <v>337</v>
      </c>
      <c r="L24" s="6">
        <v>1.3318848268229</v>
      </c>
      <c r="M24" s="6">
        <v>1.3030575539568345</v>
      </c>
      <c r="N24" s="6">
        <v>1.0023822106656453</v>
      </c>
      <c r="O24" s="6">
        <v>1.2939146113464075</v>
      </c>
      <c r="P24" s="165">
        <v>0</v>
      </c>
      <c r="Q24" s="6"/>
      <c r="R24" s="6"/>
      <c r="S24"/>
      <c r="T24"/>
      <c r="X24" s="266"/>
      <c r="Y24" s="262"/>
      <c r="Z24" s="262"/>
      <c r="AA24" s="262"/>
      <c r="AB24" s="262"/>
      <c r="AC24" s="262"/>
    </row>
    <row r="25" spans="1:29">
      <c r="A25" s="66">
        <v>20</v>
      </c>
      <c r="B25" s="119" t="s">
        <v>72</v>
      </c>
      <c r="C25" s="119" t="s">
        <v>338</v>
      </c>
      <c r="D25" s="6">
        <f>'WACC2 Results'!AF24</f>
        <v>0.49028548632730939</v>
      </c>
      <c r="E25" s="6">
        <f>'WACC2 Results'!J24</f>
        <v>0.45137585729844498</v>
      </c>
      <c r="F25" s="6">
        <f>'WACC2 Results'!U24</f>
        <v>1.0168584177011035</v>
      </c>
      <c r="G25" s="6">
        <f>'WACC2 Results'!AO24</f>
        <v>0.55565283081475869</v>
      </c>
      <c r="H25" s="165">
        <f>'WACC2 Results'!AQ24</f>
        <v>4.9656382801876536E-2</v>
      </c>
      <c r="I25" s="6"/>
      <c r="J25" s="6" t="s">
        <v>71</v>
      </c>
      <c r="K25" s="6" t="s">
        <v>335</v>
      </c>
      <c r="L25" s="6">
        <v>2.9813480599439446E-2</v>
      </c>
      <c r="M25" s="6">
        <v>0.54706652528659494</v>
      </c>
      <c r="N25" s="6">
        <v>4.118136999487934</v>
      </c>
      <c r="O25" s="6">
        <v>1.3364965678059801</v>
      </c>
      <c r="P25" s="165">
        <v>0</v>
      </c>
      <c r="Q25" s="6"/>
      <c r="R25" s="6"/>
      <c r="S25"/>
      <c r="T25"/>
      <c r="X25" s="266"/>
      <c r="Y25" s="262"/>
      <c r="Z25" s="262"/>
      <c r="AA25" s="262"/>
      <c r="AB25" s="262"/>
      <c r="AC25" s="262"/>
    </row>
    <row r="26" spans="1:29">
      <c r="A26" s="66">
        <v>21</v>
      </c>
      <c r="B26" s="119" t="s">
        <v>73</v>
      </c>
      <c r="C26" s="119" t="s">
        <v>339</v>
      </c>
      <c r="D26" s="6">
        <f>'WACC2 Results'!AF25</f>
        <v>0.22445869926071405</v>
      </c>
      <c r="E26" s="6">
        <f>'WACC2 Results'!J25</f>
        <v>0.14063770976188028</v>
      </c>
      <c r="F26" s="6">
        <f>'WACC2 Results'!U25</f>
        <v>1.5295030452593537</v>
      </c>
      <c r="G26" s="6">
        <f>'WACC2 Results'!AO25</f>
        <v>0.51971210373837817</v>
      </c>
      <c r="H26" s="165">
        <f>'WACC2 Results'!AQ25</f>
        <v>6.2020231098701979E-2</v>
      </c>
      <c r="I26" s="6"/>
      <c r="J26" s="6" t="s">
        <v>30</v>
      </c>
      <c r="K26" s="6" t="s">
        <v>318</v>
      </c>
      <c r="L26" s="6">
        <v>0.16403739720930921</v>
      </c>
      <c r="M26" s="6">
        <v>0.95863309352517967</v>
      </c>
      <c r="N26" s="6">
        <v>4.1075340562625531</v>
      </c>
      <c r="O26" s="6">
        <v>1.4067770915628708</v>
      </c>
      <c r="P26" s="165">
        <v>0</v>
      </c>
      <c r="Q26" s="6"/>
      <c r="R26" s="6"/>
      <c r="S26"/>
      <c r="T26"/>
      <c r="X26" s="266"/>
      <c r="Y26" s="262"/>
      <c r="Z26" s="262"/>
      <c r="AA26" s="262"/>
      <c r="AB26" s="262"/>
      <c r="AC26" s="262"/>
    </row>
    <row r="27" spans="1:29">
      <c r="A27" s="66">
        <v>22</v>
      </c>
      <c r="B27" s="119" t="s">
        <v>73</v>
      </c>
      <c r="C27" s="119" t="s">
        <v>340</v>
      </c>
      <c r="D27" s="6">
        <f>'WACC2 Results'!AF26</f>
        <v>0.23801668519694563</v>
      </c>
      <c r="E27" s="6">
        <f>'WACC2 Results'!J26</f>
        <v>0.77559806242320817</v>
      </c>
      <c r="F27" s="6">
        <f>'WACC2 Results'!U26</f>
        <v>1.994349554227282</v>
      </c>
      <c r="G27" s="6">
        <f>'WACC2 Results'!AO26</f>
        <v>0.78243203298071295</v>
      </c>
      <c r="H27" s="165">
        <f>'WACC2 Results'!AQ26</f>
        <v>0</v>
      </c>
      <c r="I27" s="6"/>
      <c r="J27" s="6" t="s">
        <v>31</v>
      </c>
      <c r="K27" s="6" t="s">
        <v>352</v>
      </c>
      <c r="L27" s="6">
        <v>0.18879929907801052</v>
      </c>
      <c r="M27" s="6">
        <v>1.5684832895770398</v>
      </c>
      <c r="N27" s="6">
        <v>6.7666192318018261</v>
      </c>
      <c r="O27" s="6">
        <v>2.310442086900939</v>
      </c>
      <c r="P27" s="165">
        <v>0</v>
      </c>
      <c r="Q27" s="6"/>
      <c r="R27" s="6"/>
      <c r="S27"/>
      <c r="T27"/>
      <c r="X27" s="266"/>
      <c r="Y27" s="262"/>
      <c r="Z27" s="262"/>
      <c r="AA27" s="262"/>
      <c r="AB27" s="262"/>
      <c r="AC27" s="262"/>
    </row>
    <row r="28" spans="1:29">
      <c r="A28" s="66">
        <v>23</v>
      </c>
      <c r="B28" s="119" t="s">
        <v>16</v>
      </c>
      <c r="C28" s="119" t="s">
        <v>324</v>
      </c>
      <c r="D28" s="6">
        <f>'WACC2 Results'!AF27</f>
        <v>4.3738252100736785E-2</v>
      </c>
      <c r="E28" s="6">
        <f>'WACC2 Results'!J27</f>
        <v>0.74211789089386193</v>
      </c>
      <c r="F28" s="6">
        <f>'WACC2 Results'!U27</f>
        <v>3.3768993826585811</v>
      </c>
      <c r="G28" s="6">
        <f>'WACC2 Results'!AO27</f>
        <v>1.1431161157439402</v>
      </c>
      <c r="H28" s="165">
        <f>'WACC2 Results'!AQ27</f>
        <v>0</v>
      </c>
      <c r="I28" s="6"/>
      <c r="J28" s="6" t="s">
        <v>16</v>
      </c>
      <c r="K28" s="6" t="s">
        <v>325</v>
      </c>
      <c r="L28" s="6">
        <v>0.16408809608820385</v>
      </c>
      <c r="M28" s="6">
        <v>1.0270717917556782</v>
      </c>
      <c r="N28" s="6">
        <v>7.8471580137752479</v>
      </c>
      <c r="O28" s="6">
        <v>2.547627675094712</v>
      </c>
      <c r="P28" s="165">
        <v>0</v>
      </c>
      <c r="Q28" s="6"/>
      <c r="R28" s="6"/>
      <c r="S28"/>
      <c r="T28"/>
      <c r="X28" s="266"/>
      <c r="Y28" s="262"/>
      <c r="Z28" s="262"/>
      <c r="AA28" s="262"/>
      <c r="AB28" s="262"/>
      <c r="AC28" s="262"/>
    </row>
    <row r="29" spans="1:29">
      <c r="A29" s="66">
        <v>24</v>
      </c>
      <c r="B29" s="119" t="s">
        <v>16</v>
      </c>
      <c r="C29" s="119" t="s">
        <v>341</v>
      </c>
      <c r="D29" s="6">
        <f>'WACC2 Results'!AF28</f>
        <v>1.2556763996958651</v>
      </c>
      <c r="E29" s="6">
        <f>'WACC2 Results'!J28</f>
        <v>7.3257044372970341</v>
      </c>
      <c r="F29" s="6">
        <f>'WACC2 Results'!U28</f>
        <v>2.8042831157485</v>
      </c>
      <c r="G29" s="6">
        <f>'WACC2 Results'!AO28</f>
        <v>4.2228210905233894</v>
      </c>
      <c r="H29" s="165">
        <f>'WACC2 Results'!AQ28</f>
        <v>0</v>
      </c>
      <c r="I29" s="6"/>
      <c r="J29" s="6" t="s">
        <v>16</v>
      </c>
      <c r="K29" s="6" t="s">
        <v>341</v>
      </c>
      <c r="L29" s="6">
        <v>1.2556763996958651</v>
      </c>
      <c r="M29" s="6">
        <v>7.2004629598521763</v>
      </c>
      <c r="N29" s="6">
        <v>2.8042831157485</v>
      </c>
      <c r="O29" s="6">
        <v>4.1576957996755919</v>
      </c>
      <c r="P29" s="165">
        <v>0</v>
      </c>
      <c r="Q29" s="6"/>
      <c r="R29" s="6"/>
      <c r="S29"/>
      <c r="T29"/>
      <c r="X29" s="266"/>
      <c r="Y29" s="262"/>
      <c r="Z29" s="262"/>
      <c r="AA29" s="262"/>
      <c r="AB29" s="262"/>
      <c r="AC29" s="262"/>
    </row>
    <row r="30" spans="1:29">
      <c r="A30" s="66">
        <v>25</v>
      </c>
      <c r="B30" s="119" t="s">
        <v>16</v>
      </c>
      <c r="C30" s="119" t="s">
        <v>325</v>
      </c>
      <c r="D30" s="6">
        <f>'WACC2 Results'!AF29</f>
        <v>0.16408809608820385</v>
      </c>
      <c r="E30" s="6">
        <f>'WACC2 Results'!J29</f>
        <v>1.0180133385626053</v>
      </c>
      <c r="F30" s="6">
        <f>'WACC2 Results'!U29</f>
        <v>7.8471580137752479</v>
      </c>
      <c r="G30" s="6">
        <f>'WACC2 Results'!AO29</f>
        <v>2.5465367027651173</v>
      </c>
      <c r="H30" s="165">
        <f>'WACC2 Results'!AQ29</f>
        <v>0</v>
      </c>
      <c r="I30" s="6"/>
      <c r="J30" s="6" t="s">
        <v>76</v>
      </c>
      <c r="K30" s="6" t="s">
        <v>326</v>
      </c>
      <c r="L30" s="6">
        <v>0.36578467990459651</v>
      </c>
      <c r="M30" s="6">
        <v>0.49689587283145986</v>
      </c>
      <c r="N30" s="6">
        <v>16.331664936713139</v>
      </c>
      <c r="O30" s="6">
        <v>5.1794477188469976</v>
      </c>
      <c r="P30" s="165">
        <v>0</v>
      </c>
      <c r="Q30" s="6"/>
      <c r="R30" s="6"/>
      <c r="S30"/>
      <c r="T30"/>
      <c r="X30" s="266"/>
      <c r="Y30" s="262"/>
      <c r="Z30" s="262"/>
      <c r="AA30" s="262"/>
      <c r="AB30" s="262"/>
      <c r="AC30" s="262"/>
    </row>
    <row r="31" spans="1:29">
      <c r="A31" s="66"/>
      <c r="B31" s="119"/>
      <c r="C31" s="119"/>
      <c r="D31" s="6"/>
      <c r="E31" s="6"/>
      <c r="F31" s="6"/>
      <c r="G31" s="6"/>
      <c r="H31" s="6"/>
      <c r="I31" s="6"/>
      <c r="J31" s="6"/>
      <c r="K31" s="6"/>
      <c r="L31" s="6"/>
      <c r="M31" s="6"/>
      <c r="N31" s="6"/>
      <c r="O31" s="6"/>
      <c r="P31" s="6"/>
      <c r="Q31" s="6"/>
      <c r="R31" s="6"/>
      <c r="S31" s="119"/>
      <c r="T31" s="119"/>
      <c r="U31" s="266"/>
      <c r="V31" s="266"/>
      <c r="W31" s="266"/>
      <c r="X31" s="266"/>
      <c r="Y31" s="262"/>
      <c r="Z31" s="262"/>
      <c r="AA31" s="262"/>
      <c r="AB31" s="262"/>
      <c r="AC31" s="262"/>
    </row>
    <row r="32" spans="1:29">
      <c r="B32" s="181"/>
      <c r="C32" s="181"/>
      <c r="D32" s="262"/>
      <c r="F32" s="262"/>
      <c r="G32" s="262"/>
      <c r="H32" s="262"/>
      <c r="I32" s="262"/>
      <c r="J32" s="262"/>
      <c r="K32" s="262"/>
      <c r="L32" s="262"/>
      <c r="M32" s="262"/>
      <c r="N32" s="262"/>
      <c r="O32" s="262"/>
      <c r="P32" s="262"/>
      <c r="Q32" s="262"/>
      <c r="R32" s="262"/>
      <c r="U32" s="263"/>
      <c r="V32" s="263"/>
      <c r="W32" s="263"/>
      <c r="X32" s="262"/>
      <c r="Y32" s="262"/>
      <c r="Z32" s="262"/>
      <c r="AA32" s="262"/>
      <c r="AB32" s="262"/>
      <c r="AC32" s="262"/>
    </row>
    <row r="33" spans="1:29">
      <c r="A33" s="66"/>
      <c r="B33" s="267" t="s">
        <v>410</v>
      </c>
      <c r="C33"/>
      <c r="D33" s="1"/>
      <c r="E33"/>
      <c r="F33"/>
      <c r="G33"/>
      <c r="H33"/>
      <c r="I33"/>
      <c r="J33" s="267" t="s">
        <v>418</v>
      </c>
      <c r="K33"/>
      <c r="L33" s="1"/>
      <c r="M33" s="22"/>
      <c r="N33" s="22"/>
      <c r="O33" s="22"/>
      <c r="P33" s="22"/>
      <c r="Q33"/>
      <c r="R33"/>
      <c r="S33"/>
      <c r="T33"/>
    </row>
    <row r="34" spans="1:29">
      <c r="A34" s="66"/>
      <c r="B34" s="217" t="s">
        <v>390</v>
      </c>
      <c r="C34" s="259"/>
      <c r="D34" s="22" t="s">
        <v>375</v>
      </c>
      <c r="E34" s="22" t="s">
        <v>195</v>
      </c>
      <c r="F34" s="22" t="s">
        <v>376</v>
      </c>
      <c r="G34" s="22" t="s">
        <v>377</v>
      </c>
      <c r="H34" s="22" t="s">
        <v>393</v>
      </c>
      <c r="I34" s="6"/>
      <c r="J34" s="217" t="s">
        <v>413</v>
      </c>
      <c r="K34" s="258"/>
      <c r="L34" s="22" t="s">
        <v>375</v>
      </c>
      <c r="M34" s="22" t="s">
        <v>195</v>
      </c>
      <c r="N34" s="22" t="s">
        <v>376</v>
      </c>
      <c r="O34" s="22" t="s">
        <v>377</v>
      </c>
      <c r="P34" s="22" t="s">
        <v>393</v>
      </c>
      <c r="Q34" s="22"/>
      <c r="R34" s="22"/>
      <c r="S34" s="22"/>
      <c r="T34"/>
      <c r="X34" s="262"/>
      <c r="Y34" s="262"/>
      <c r="Z34" s="262"/>
      <c r="AA34" s="262"/>
      <c r="AB34" s="262"/>
      <c r="AC34" s="262"/>
    </row>
    <row r="35" spans="1:29">
      <c r="A35" s="66">
        <v>1</v>
      </c>
      <c r="B35" s="213" t="s">
        <v>31</v>
      </c>
      <c r="C35" s="239" t="s">
        <v>352</v>
      </c>
      <c r="D35" s="208">
        <f>'WACC2 Results'!AH5</f>
        <v>0.78710128153658299</v>
      </c>
      <c r="E35" s="208">
        <f>'WACC2 Results'!L5</f>
        <v>2.6508366938984769</v>
      </c>
      <c r="F35" s="208">
        <f>'WACC2 Results'!W5</f>
        <v>4.1929313067359972</v>
      </c>
      <c r="G35" s="208">
        <f>'WACC2 Results'!AU5</f>
        <v>2.0586075157868691</v>
      </c>
      <c r="H35" s="211">
        <f>'WACC2 Results'!AW5</f>
        <v>0</v>
      </c>
      <c r="I35" s="6"/>
      <c r="J35" s="6" t="s">
        <v>31</v>
      </c>
      <c r="K35" s="6" t="s">
        <v>316</v>
      </c>
      <c r="L35" s="6">
        <v>0</v>
      </c>
      <c r="M35" s="6">
        <v>0</v>
      </c>
      <c r="N35" s="6">
        <v>0</v>
      </c>
      <c r="O35" s="6">
        <v>0</v>
      </c>
      <c r="P35" s="165">
        <v>0.32318290549664552</v>
      </c>
      <c r="Q35" s="6"/>
      <c r="R35" s="6"/>
      <c r="S35"/>
      <c r="T35"/>
      <c r="X35" s="262"/>
      <c r="Y35" s="262"/>
      <c r="Z35" s="262"/>
      <c r="AA35" s="262"/>
      <c r="AB35" s="262"/>
      <c r="AC35" s="262"/>
    </row>
    <row r="36" spans="1:29">
      <c r="A36" s="66">
        <v>2</v>
      </c>
      <c r="B36" s="213" t="s">
        <v>31</v>
      </c>
      <c r="C36" s="239" t="s">
        <v>351</v>
      </c>
      <c r="D36" s="208">
        <f>'WACC2 Results'!AH6</f>
        <v>0.50328258346265331</v>
      </c>
      <c r="E36" s="208">
        <f>'WACC2 Results'!L6</f>
        <v>0.45072764428638745</v>
      </c>
      <c r="F36" s="208">
        <f>'WACC2 Results'!W6</f>
        <v>0.49561370506237523</v>
      </c>
      <c r="G36" s="208">
        <f>'WACC2 Results'!AU6</f>
        <v>0.48732528412945902</v>
      </c>
      <c r="H36" s="211">
        <f>'WACC2 Results'!AW6</f>
        <v>9.7768821937553554E-2</v>
      </c>
      <c r="I36" s="6"/>
      <c r="J36" t="s">
        <v>74</v>
      </c>
      <c r="K36" t="s">
        <v>317</v>
      </c>
      <c r="L36" s="6">
        <v>4.9725990334201997E-2</v>
      </c>
      <c r="M36" s="6">
        <v>7.1495817612479806E-2</v>
      </c>
      <c r="N36" s="6">
        <v>0.39976818864193753</v>
      </c>
      <c r="O36" s="6">
        <v>0.13783526585986244</v>
      </c>
      <c r="P36" s="165">
        <v>0.25954576021022702</v>
      </c>
      <c r="Q36" s="6"/>
      <c r="R36" s="6"/>
      <c r="S36"/>
      <c r="T36"/>
      <c r="X36" s="262"/>
      <c r="Y36" s="262"/>
      <c r="Z36" s="262"/>
      <c r="AA36" s="262"/>
      <c r="AB36" s="262"/>
      <c r="AC36" s="262"/>
    </row>
    <row r="37" spans="1:29">
      <c r="A37" s="66">
        <v>3</v>
      </c>
      <c r="B37" s="213" t="s">
        <v>31</v>
      </c>
      <c r="C37" s="239" t="s">
        <v>316</v>
      </c>
      <c r="D37" s="208">
        <f>'WACC2 Results'!AH7</f>
        <v>0</v>
      </c>
      <c r="E37" s="208">
        <f>'WACC2 Results'!L7</f>
        <v>0</v>
      </c>
      <c r="F37" s="208">
        <f>'WACC2 Results'!W7</f>
        <v>0</v>
      </c>
      <c r="G37" s="208">
        <f>'WACC2 Results'!AU7</f>
        <v>0</v>
      </c>
      <c r="H37" s="211">
        <f>'WACC2 Results'!AW7</f>
        <v>0.32179742230358532</v>
      </c>
      <c r="I37" s="6"/>
      <c r="J37" t="s">
        <v>15</v>
      </c>
      <c r="K37" t="s">
        <v>336</v>
      </c>
      <c r="L37" s="6">
        <v>0.32137985253150325</v>
      </c>
      <c r="M37" s="6">
        <v>0.11616725856895882</v>
      </c>
      <c r="N37" s="6">
        <v>1.0485455697511208</v>
      </c>
      <c r="O37" s="6">
        <v>0.41948091320273551</v>
      </c>
      <c r="P37" s="165">
        <v>0.12951281931200803</v>
      </c>
      <c r="Q37" s="6"/>
      <c r="R37" s="6"/>
      <c r="S37"/>
      <c r="T37"/>
      <c r="X37" s="262"/>
      <c r="Y37" s="262"/>
      <c r="Z37" s="262"/>
      <c r="AA37" s="262"/>
      <c r="AB37" s="262"/>
      <c r="AC37" s="262"/>
    </row>
    <row r="38" spans="1:29">
      <c r="A38" s="66">
        <v>4</v>
      </c>
      <c r="B38" s="119" t="s">
        <v>44</v>
      </c>
      <c r="C38" s="119" t="s">
        <v>315</v>
      </c>
      <c r="D38" s="6">
        <f>'WACC2 Results'!AH8</f>
        <v>0.90006687526328255</v>
      </c>
      <c r="E38" s="6">
        <f>'WACC2 Results'!L8</f>
        <v>1.347344028673263</v>
      </c>
      <c r="F38" s="6">
        <f>'WACC2 Results'!W8</f>
        <v>0.41227663348486043</v>
      </c>
      <c r="G38" s="6">
        <f>'WACC2 Results'!AU8</f>
        <v>1.0235576240251139</v>
      </c>
      <c r="H38" s="59">
        <f>'WACC2 Results'!AW8</f>
        <v>0</v>
      </c>
      <c r="I38" s="6"/>
      <c r="J38" s="6" t="s">
        <v>14</v>
      </c>
      <c r="K38" s="6" t="s">
        <v>319</v>
      </c>
      <c r="L38" s="6">
        <v>0.20948048603401004</v>
      </c>
      <c r="M38" s="6">
        <v>0.57443547984592858</v>
      </c>
      <c r="N38" s="6">
        <v>0.84504053720356609</v>
      </c>
      <c r="O38" s="6">
        <v>0.44354417087918407</v>
      </c>
      <c r="P38" s="165">
        <v>0.11840305712402359</v>
      </c>
      <c r="Q38" s="6"/>
      <c r="R38" s="6"/>
      <c r="S38"/>
      <c r="T38"/>
      <c r="X38" s="262"/>
      <c r="Y38" s="262"/>
      <c r="Z38" s="262"/>
      <c r="AA38" s="262"/>
      <c r="AB38" s="262"/>
      <c r="AC38" s="262"/>
    </row>
    <row r="39" spans="1:29">
      <c r="A39" s="66">
        <v>5</v>
      </c>
      <c r="B39" s="119" t="s">
        <v>74</v>
      </c>
      <c r="C39" s="119" t="s">
        <v>317</v>
      </c>
      <c r="D39" s="6">
        <f>'WACC2 Results'!AH9</f>
        <v>4.9336631266557074E-2</v>
      </c>
      <c r="E39" s="6">
        <f>'WACC2 Results'!L9</f>
        <v>0.16667233777722346</v>
      </c>
      <c r="F39" s="6">
        <f>'WACC2 Results'!W9</f>
        <v>0.39062278589858024</v>
      </c>
      <c r="G39" s="6">
        <f>'WACC2 Results'!AU9</f>
        <v>0.15828132691885546</v>
      </c>
      <c r="H39" s="59">
        <f>'WACC2 Results'!AW9</f>
        <v>0.24903381801604424</v>
      </c>
      <c r="I39" s="6"/>
      <c r="J39" s="6" t="s">
        <v>31</v>
      </c>
      <c r="K39" s="6" t="s">
        <v>351</v>
      </c>
      <c r="L39" s="6">
        <v>0.50328258346265331</v>
      </c>
      <c r="M39" s="6">
        <v>0.32835527586393987</v>
      </c>
      <c r="N39" s="6">
        <v>0.49561370506237523</v>
      </c>
      <c r="O39" s="6">
        <v>0.45703880131885549</v>
      </c>
      <c r="P39" s="165">
        <v>0.11217272301817147</v>
      </c>
      <c r="Q39" s="6"/>
      <c r="R39" s="6"/>
      <c r="S39"/>
      <c r="T39"/>
      <c r="X39" s="262"/>
      <c r="Y39" s="262"/>
      <c r="Z39" s="262"/>
      <c r="AA39" s="262"/>
      <c r="AB39" s="262"/>
      <c r="AC39" s="262"/>
    </row>
    <row r="40" spans="1:29">
      <c r="A40" s="66">
        <v>6</v>
      </c>
      <c r="B40" s="119" t="s">
        <v>23</v>
      </c>
      <c r="C40" s="119" t="s">
        <v>330</v>
      </c>
      <c r="D40" s="6">
        <f>'WACC2 Results'!AH10</f>
        <v>0.18618632950578196</v>
      </c>
      <c r="E40" s="6">
        <f>'WACC2 Results'!L10</f>
        <v>1.4003543205047184</v>
      </c>
      <c r="F40" s="6">
        <f>'WACC2 Results'!W10</f>
        <v>6.978608098536454E-2</v>
      </c>
      <c r="G40" s="6">
        <f>'WACC2 Results'!AU10</f>
        <v>0.78075853256541516</v>
      </c>
      <c r="H40" s="59">
        <f>'WACC2 Results'!AW10</f>
        <v>0</v>
      </c>
      <c r="I40" s="6"/>
      <c r="J40" s="6" t="s">
        <v>70</v>
      </c>
      <c r="K40" s="6" t="s">
        <v>333</v>
      </c>
      <c r="L40" s="6">
        <v>4.0469715005035933E-2</v>
      </c>
      <c r="M40" s="6">
        <v>0.29041727263496608</v>
      </c>
      <c r="N40" s="6">
        <v>1.7501881621190383</v>
      </c>
      <c r="O40" s="6">
        <v>0.57671587168651317</v>
      </c>
      <c r="P40" s="165">
        <v>0</v>
      </c>
      <c r="Q40" s="6"/>
      <c r="R40" s="6"/>
      <c r="S40"/>
      <c r="T40"/>
      <c r="X40" s="262"/>
      <c r="Y40" s="262"/>
      <c r="Z40" s="262"/>
      <c r="AA40" s="262"/>
      <c r="AB40" s="262"/>
      <c r="AC40" s="262"/>
    </row>
    <row r="41" spans="1:29">
      <c r="A41" s="66">
        <v>7</v>
      </c>
      <c r="B41" s="119" t="s">
        <v>14</v>
      </c>
      <c r="C41" s="119" t="s">
        <v>319</v>
      </c>
      <c r="D41" s="6">
        <f>'WACC2 Results'!AH11</f>
        <v>0.20948048603401004</v>
      </c>
      <c r="E41" s="6">
        <f>'WACC2 Results'!L11</f>
        <v>0.69777941878298466</v>
      </c>
      <c r="F41" s="6">
        <f>'WACC2 Results'!W11</f>
        <v>0.84504053720356609</v>
      </c>
      <c r="G41" s="6">
        <f>'WACC2 Results'!AU11</f>
        <v>0.49376860020893609</v>
      </c>
      <c r="H41" s="59">
        <f>'WACC2 Results'!AW11</f>
        <v>9.4806761215463609E-2</v>
      </c>
      <c r="I41" s="6"/>
      <c r="J41" s="6" t="s">
        <v>70</v>
      </c>
      <c r="K41" s="6" t="s">
        <v>323</v>
      </c>
      <c r="L41" s="6">
        <v>0.14698808389045181</v>
      </c>
      <c r="M41" s="6">
        <v>0.82409937611891726</v>
      </c>
      <c r="N41" s="6">
        <v>1.1258562624464026</v>
      </c>
      <c r="O41" s="6">
        <v>0.58605500165797308</v>
      </c>
      <c r="P41" s="165">
        <v>5.2607250901409573E-2</v>
      </c>
      <c r="Q41" s="6"/>
      <c r="R41" s="6"/>
      <c r="S41"/>
      <c r="T41"/>
      <c r="X41" s="262"/>
      <c r="Y41" s="262"/>
      <c r="Z41" s="262"/>
      <c r="AA41" s="262"/>
      <c r="AB41" s="262"/>
      <c r="AC41" s="262"/>
    </row>
    <row r="42" spans="1:29">
      <c r="A42" s="66">
        <v>8</v>
      </c>
      <c r="B42" s="119" t="s">
        <v>14</v>
      </c>
      <c r="C42" s="119" t="s">
        <v>320</v>
      </c>
      <c r="D42" s="6">
        <f>'WACC2 Results'!AH12</f>
        <v>0.55682296802933862</v>
      </c>
      <c r="E42" s="6">
        <f>'WACC2 Results'!L12</f>
        <v>0.58053309112462714</v>
      </c>
      <c r="F42" s="6">
        <f>'WACC2 Results'!W12</f>
        <v>5.5273268351627518</v>
      </c>
      <c r="G42" s="6">
        <f>'WACC2 Results'!AU12</f>
        <v>1.8281878694142033</v>
      </c>
      <c r="H42" s="59">
        <f>'WACC2 Results'!AW12</f>
        <v>0</v>
      </c>
      <c r="I42" s="6"/>
      <c r="J42" t="s">
        <v>23</v>
      </c>
      <c r="K42" t="s">
        <v>330</v>
      </c>
      <c r="L42" s="6">
        <v>0.18618632950578196</v>
      </c>
      <c r="M42" s="6">
        <v>1.2314457331958986</v>
      </c>
      <c r="N42" s="6">
        <v>6.978608098536454E-2</v>
      </c>
      <c r="O42" s="6">
        <v>0.69008970245088153</v>
      </c>
      <c r="P42" s="165">
        <v>4.575483937514827E-3</v>
      </c>
      <c r="Q42" s="6"/>
      <c r="R42" s="6"/>
      <c r="S42"/>
      <c r="T42"/>
      <c r="X42" s="262"/>
      <c r="Y42" s="262"/>
      <c r="Z42" s="262"/>
      <c r="AA42" s="262"/>
      <c r="AB42" s="262"/>
      <c r="AC42" s="262"/>
    </row>
    <row r="43" spans="1:29">
      <c r="A43" s="66">
        <v>9</v>
      </c>
      <c r="B43" s="119" t="s">
        <v>67</v>
      </c>
      <c r="C43" s="119" t="s">
        <v>331</v>
      </c>
      <c r="D43" s="6">
        <f>'WACC2 Results'!AH13</f>
        <v>0.22807569437140662</v>
      </c>
      <c r="E43" s="6">
        <f>'WACC2 Results'!L13</f>
        <v>2.5333698446943478</v>
      </c>
      <c r="F43" s="6">
        <f>'WACC2 Results'!W13</f>
        <v>0.71469709250065239</v>
      </c>
      <c r="G43" s="6">
        <f>'WACC2 Results'!AU13</f>
        <v>1.4169259464850967</v>
      </c>
      <c r="H43" s="59">
        <f>'WACC2 Results'!AW13</f>
        <v>0</v>
      </c>
      <c r="I43" s="6"/>
      <c r="J43" s="6" t="s">
        <v>68</v>
      </c>
      <c r="K43" s="6" t="s">
        <v>321</v>
      </c>
      <c r="L43" s="6">
        <v>0.54711570543072541</v>
      </c>
      <c r="M43" s="6">
        <v>0.18381302012694634</v>
      </c>
      <c r="N43" s="6">
        <v>1.8308523840258402</v>
      </c>
      <c r="O43" s="6">
        <v>0.72452713558371518</v>
      </c>
      <c r="P43" s="165">
        <v>0</v>
      </c>
      <c r="Q43" s="6"/>
      <c r="R43" s="6"/>
      <c r="S43"/>
      <c r="T43"/>
      <c r="X43" s="262"/>
      <c r="Y43" s="262"/>
      <c r="Z43" s="262"/>
      <c r="AA43" s="262"/>
      <c r="AB43" s="262"/>
      <c r="AC43" s="262"/>
    </row>
    <row r="44" spans="1:29">
      <c r="A44" s="66">
        <v>10</v>
      </c>
      <c r="B44" s="119" t="s">
        <v>67</v>
      </c>
      <c r="C44" s="119" t="s">
        <v>332</v>
      </c>
      <c r="D44" s="6">
        <f>'WACC2 Results'!AH14</f>
        <v>0.17313784091752238</v>
      </c>
      <c r="E44" s="6">
        <f>'WACC2 Results'!L14</f>
        <v>2.3951053002228435</v>
      </c>
      <c r="F44" s="6">
        <f>'WACC2 Results'!W14</f>
        <v>1.1521305405297255</v>
      </c>
      <c r="G44" s="6">
        <f>'WACC2 Results'!AU14</f>
        <v>1.3680955102489547</v>
      </c>
      <c r="H44" s="59">
        <f>'WACC2 Results'!AW14</f>
        <v>0</v>
      </c>
      <c r="I44" s="6"/>
      <c r="J44" s="6" t="s">
        <v>72</v>
      </c>
      <c r="K44" s="6" t="s">
        <v>338</v>
      </c>
      <c r="L44" s="6">
        <v>8.7212129854221665E-3</v>
      </c>
      <c r="M44" s="6">
        <v>0.95738726148011444</v>
      </c>
      <c r="N44" s="6">
        <v>2.0164410906841868</v>
      </c>
      <c r="O44" s="6">
        <v>0.82560657306421903</v>
      </c>
      <c r="P44" s="165">
        <v>0</v>
      </c>
      <c r="Q44" s="6"/>
      <c r="R44" s="6"/>
      <c r="S44"/>
      <c r="T44"/>
      <c r="X44" s="262"/>
      <c r="Y44" s="262"/>
      <c r="Z44" s="262"/>
      <c r="AA44" s="262"/>
      <c r="AB44" s="262"/>
      <c r="AC44" s="262"/>
    </row>
    <row r="45" spans="1:29">
      <c r="A45" s="66">
        <v>11</v>
      </c>
      <c r="B45" s="119" t="s">
        <v>68</v>
      </c>
      <c r="C45" s="119" t="s">
        <v>321</v>
      </c>
      <c r="D45" s="6">
        <f>'WACC2 Results'!AH15</f>
        <v>0.54711570543072541</v>
      </c>
      <c r="E45" s="6">
        <f>'WACC2 Results'!L15</f>
        <v>0.75429079715173653</v>
      </c>
      <c r="F45" s="6">
        <f>'WACC2 Results'!W15</f>
        <v>1.8308523840258402</v>
      </c>
      <c r="G45" s="6">
        <f>'WACC2 Results'!AU15</f>
        <v>0.82794310449874942</v>
      </c>
      <c r="H45" s="59">
        <f>'WACC2 Results'!AW15</f>
        <v>0</v>
      </c>
      <c r="I45" s="6"/>
      <c r="J45" s="6" t="s">
        <v>73</v>
      </c>
      <c r="K45" s="6" t="s">
        <v>340</v>
      </c>
      <c r="L45" s="6">
        <v>0.21426682001746111</v>
      </c>
      <c r="M45" s="6">
        <v>1.3819608094178921</v>
      </c>
      <c r="N45" s="6">
        <v>1.0020875337608657</v>
      </c>
      <c r="O45" s="6">
        <v>0.83720296718192366</v>
      </c>
      <c r="P45" s="165">
        <v>0</v>
      </c>
      <c r="Q45" s="6"/>
      <c r="R45" s="6"/>
      <c r="S45"/>
      <c r="T45"/>
      <c r="X45" s="262"/>
      <c r="Y45" s="262"/>
      <c r="Z45" s="262"/>
      <c r="AA45" s="262"/>
      <c r="AB45" s="262"/>
      <c r="AC45" s="262"/>
    </row>
    <row r="46" spans="1:29">
      <c r="A46" s="13">
        <v>12</v>
      </c>
      <c r="B46" s="119" t="s">
        <v>70</v>
      </c>
      <c r="C46" s="119" t="s">
        <v>333</v>
      </c>
      <c r="D46" s="6">
        <f>'WACC2 Results'!AH16</f>
        <v>4.0469715005035933E-2</v>
      </c>
      <c r="E46" s="6">
        <f>'WACC2 Results'!L16</f>
        <v>0.38809500475149128</v>
      </c>
      <c r="F46" s="6">
        <f>'WACC2 Results'!W16</f>
        <v>1.7501881621190383</v>
      </c>
      <c r="G46" s="6">
        <f>'WACC2 Results'!AU16</f>
        <v>0.59370351085001427</v>
      </c>
      <c r="H46" s="59">
        <f>'WACC2 Results'!AW16</f>
        <v>0</v>
      </c>
      <c r="I46" s="6"/>
      <c r="J46" s="6" t="s">
        <v>44</v>
      </c>
      <c r="K46" s="6" t="s">
        <v>315</v>
      </c>
      <c r="L46" s="6">
        <v>0.90006687526328255</v>
      </c>
      <c r="M46" s="6">
        <v>1.1502153745999024</v>
      </c>
      <c r="N46" s="6">
        <v>0.41227663348486043</v>
      </c>
      <c r="O46" s="6">
        <v>0.94866646014776179</v>
      </c>
      <c r="P46" s="165">
        <v>0</v>
      </c>
      <c r="Q46" s="6"/>
      <c r="R46" s="6"/>
      <c r="S46"/>
      <c r="T46"/>
      <c r="X46" s="262"/>
      <c r="Y46" s="262"/>
      <c r="Z46" s="262"/>
      <c r="AA46" s="262"/>
      <c r="AB46" s="262"/>
      <c r="AC46" s="262"/>
    </row>
    <row r="47" spans="1:29">
      <c r="A47" s="13">
        <v>13</v>
      </c>
      <c r="B47" s="119" t="s">
        <v>70</v>
      </c>
      <c r="C47" s="119" t="s">
        <v>323</v>
      </c>
      <c r="D47" s="6">
        <f>'WACC2 Results'!AH17</f>
        <v>0.14698808389045181</v>
      </c>
      <c r="E47" s="6">
        <f>'WACC2 Results'!L17</f>
        <v>0.52081151903484169</v>
      </c>
      <c r="F47" s="6">
        <f>'WACC2 Results'!W17</f>
        <v>1.1258562624464026</v>
      </c>
      <c r="G47" s="6">
        <f>'WACC2 Results'!AU17</f>
        <v>0.4702041279702508</v>
      </c>
      <c r="H47" s="59">
        <f>'WACC2 Results'!AW17</f>
        <v>0.10563959896453978</v>
      </c>
      <c r="I47" s="6"/>
      <c r="J47" t="s">
        <v>71</v>
      </c>
      <c r="K47" t="s">
        <v>335</v>
      </c>
      <c r="L47" s="6">
        <v>0.45976199747124546</v>
      </c>
      <c r="M47" s="6">
        <v>1.0550539809769419</v>
      </c>
      <c r="N47" s="6">
        <v>2.4220982210606845</v>
      </c>
      <c r="O47" s="6">
        <v>1.0234384723423149</v>
      </c>
      <c r="P47" s="165">
        <v>0</v>
      </c>
      <c r="Q47" s="6"/>
      <c r="R47" s="6"/>
      <c r="S47"/>
      <c r="T47"/>
      <c r="X47" s="262"/>
      <c r="Y47" s="262"/>
      <c r="Z47" s="262"/>
      <c r="AA47" s="262"/>
      <c r="AB47" s="262"/>
      <c r="AC47" s="262"/>
    </row>
    <row r="48" spans="1:29">
      <c r="A48" s="13">
        <v>14</v>
      </c>
      <c r="B48" s="119" t="s">
        <v>69</v>
      </c>
      <c r="C48" s="119" t="s">
        <v>322</v>
      </c>
      <c r="D48" s="6">
        <f>'WACC2 Results'!AH18</f>
        <v>0.49312211762450997</v>
      </c>
      <c r="E48" s="6">
        <f>'WACC2 Results'!L18</f>
        <v>2.2111806461141823</v>
      </c>
      <c r="F48" s="6">
        <f>'WACC2 Results'!W18</f>
        <v>3.0863560749625982</v>
      </c>
      <c r="G48" s="6">
        <f>'WACC2 Results'!AU18</f>
        <v>1.6016419671091047</v>
      </c>
      <c r="H48" s="59">
        <f>'WACC2 Results'!AW18</f>
        <v>0</v>
      </c>
      <c r="I48" s="6"/>
      <c r="J48" s="6" t="s">
        <v>73</v>
      </c>
      <c r="K48" s="6" t="s">
        <v>339</v>
      </c>
      <c r="L48" s="6">
        <v>0.22771195498082819</v>
      </c>
      <c r="M48" s="6">
        <v>1.2703505139004654</v>
      </c>
      <c r="N48" s="6">
        <v>2.7831594214869027</v>
      </c>
      <c r="O48" s="6">
        <v>1.1357140510075583</v>
      </c>
      <c r="P48" s="165">
        <v>0</v>
      </c>
      <c r="Q48" s="6"/>
      <c r="R48" s="6"/>
      <c r="S48"/>
      <c r="T48"/>
      <c r="X48" s="262"/>
      <c r="Y48" s="262"/>
      <c r="Z48" s="262"/>
      <c r="AA48" s="262"/>
      <c r="AB48" s="262"/>
      <c r="AC48" s="262"/>
    </row>
    <row r="49" spans="1:29">
      <c r="A49" s="66">
        <v>15</v>
      </c>
      <c r="B49" s="119" t="s">
        <v>71</v>
      </c>
      <c r="C49" s="119" t="s">
        <v>335</v>
      </c>
      <c r="D49" s="6">
        <f>'WACC2 Results'!AH19</f>
        <v>0.45976199747124546</v>
      </c>
      <c r="E49" s="6">
        <f>'WACC2 Results'!L19</f>
        <v>1.2106106497349303</v>
      </c>
      <c r="F49" s="6">
        <f>'WACC2 Results'!W19</f>
        <v>2.4220982210606845</v>
      </c>
      <c r="G49" s="6">
        <f>'WACC2 Results'!AU19</f>
        <v>1.0738519820781969</v>
      </c>
      <c r="H49" s="59">
        <f>'WACC2 Results'!AW19</f>
        <v>0</v>
      </c>
      <c r="I49" s="6"/>
      <c r="J49" s="6" t="s">
        <v>72</v>
      </c>
      <c r="K49" s="6" t="s">
        <v>337</v>
      </c>
      <c r="L49" s="6">
        <v>0.55119526593040713</v>
      </c>
      <c r="M49" s="6">
        <v>2.0592786524168614</v>
      </c>
      <c r="N49" s="6">
        <v>0.33883649493713008</v>
      </c>
      <c r="O49" s="6">
        <v>1.210768070371252</v>
      </c>
      <c r="P49" s="165">
        <v>0</v>
      </c>
      <c r="Q49" s="6"/>
      <c r="R49" s="6"/>
      <c r="S49"/>
      <c r="T49"/>
      <c r="X49" s="262"/>
      <c r="Y49" s="262"/>
      <c r="Z49" s="262"/>
      <c r="AA49" s="262"/>
      <c r="AB49" s="262"/>
      <c r="AC49" s="262"/>
    </row>
    <row r="50" spans="1:29">
      <c r="A50" s="66">
        <v>16</v>
      </c>
      <c r="B50" s="119" t="s">
        <v>15</v>
      </c>
      <c r="C50" s="119" t="s">
        <v>336</v>
      </c>
      <c r="D50" s="6">
        <f>'WACC2 Results'!AH20</f>
        <v>0.32137985253150325</v>
      </c>
      <c r="E50" s="6">
        <f>'WACC2 Results'!L20</f>
        <v>3.7624589582657242E-2</v>
      </c>
      <c r="F50" s="6">
        <f>'WACC2 Results'!W20</f>
        <v>1.0485455697511208</v>
      </c>
      <c r="G50" s="6">
        <f>'WACC2 Results'!AU20</f>
        <v>0.41513909702020563</v>
      </c>
      <c r="H50" s="59">
        <f>'WACC2 Results'!AW20</f>
        <v>0.13095357756281362</v>
      </c>
      <c r="I50" s="6"/>
      <c r="J50" s="6" t="s">
        <v>67</v>
      </c>
      <c r="K50" s="6" t="s">
        <v>332</v>
      </c>
      <c r="L50" s="6">
        <v>0.17313784091752238</v>
      </c>
      <c r="M50" s="6">
        <v>2.1452872674008576</v>
      </c>
      <c r="N50" s="6">
        <v>1.1521305405297255</v>
      </c>
      <c r="O50" s="6">
        <v>1.2374989871989197</v>
      </c>
      <c r="P50" s="165">
        <v>0</v>
      </c>
      <c r="Q50" s="6"/>
      <c r="R50" s="6"/>
      <c r="S50"/>
      <c r="T50"/>
      <c r="X50" s="262"/>
      <c r="Y50" s="262"/>
      <c r="Z50" s="262"/>
      <c r="AA50" s="262"/>
      <c r="AB50" s="262"/>
      <c r="AC50" s="262"/>
    </row>
    <row r="51" spans="1:29">
      <c r="A51" s="66">
        <v>17</v>
      </c>
      <c r="B51" s="119" t="s">
        <v>76</v>
      </c>
      <c r="C51" s="119" t="s">
        <v>326</v>
      </c>
      <c r="D51" s="6">
        <f>'WACC2 Results'!AH21</f>
        <v>1.0531603220606947</v>
      </c>
      <c r="E51" s="6">
        <f>'WACC2 Results'!L21</f>
        <v>1.1389215679736107</v>
      </c>
      <c r="F51" s="6">
        <f>'WACC2 Results'!W21</f>
        <v>10.588329846168609</v>
      </c>
      <c r="G51" s="6">
        <f>'WACC2 Results'!AU21</f>
        <v>3.5022712049330114</v>
      </c>
      <c r="H51" s="59">
        <f>'WACC2 Results'!AW21</f>
        <v>0</v>
      </c>
      <c r="I51" s="6"/>
      <c r="J51" s="6" t="s">
        <v>67</v>
      </c>
      <c r="K51" s="6" t="s">
        <v>331</v>
      </c>
      <c r="L51" s="6">
        <v>0.22807569437140662</v>
      </c>
      <c r="M51" s="6">
        <v>2.302689942316551</v>
      </c>
      <c r="N51" s="6">
        <v>0.71469709250065239</v>
      </c>
      <c r="O51" s="6">
        <v>1.2934467897654038</v>
      </c>
      <c r="P51" s="165">
        <v>0</v>
      </c>
      <c r="Q51" s="6"/>
      <c r="R51" s="6"/>
      <c r="S51"/>
      <c r="T51"/>
      <c r="X51" s="262"/>
      <c r="Y51" s="262"/>
      <c r="Z51" s="262"/>
      <c r="AA51" s="262"/>
      <c r="AB51" s="262"/>
      <c r="AC51" s="262"/>
    </row>
    <row r="52" spans="1:29">
      <c r="A52" s="66">
        <v>18</v>
      </c>
      <c r="B52" s="119" t="s">
        <v>30</v>
      </c>
      <c r="C52" s="119" t="s">
        <v>318</v>
      </c>
      <c r="D52" s="6">
        <f>'WACC2 Results'!AH22</f>
        <v>0.29143839112614289</v>
      </c>
      <c r="E52" s="6">
        <f>'WACC2 Results'!L22</f>
        <v>1.7987000589182425</v>
      </c>
      <c r="F52" s="6">
        <f>'WACC2 Results'!W22</f>
        <v>6.6388979336190994</v>
      </c>
      <c r="G52" s="6">
        <f>'WACC2 Results'!AU22</f>
        <v>2.3300332507027144</v>
      </c>
      <c r="H52" s="59">
        <f>'WACC2 Results'!AW22</f>
        <v>0</v>
      </c>
      <c r="I52" s="6"/>
      <c r="J52" s="6" t="s">
        <v>69</v>
      </c>
      <c r="K52" s="6" t="s">
        <v>322</v>
      </c>
      <c r="L52" s="6">
        <v>0.49312211762450997</v>
      </c>
      <c r="M52" s="6">
        <v>1.9852156784028647</v>
      </c>
      <c r="N52" s="6">
        <v>3.0863560749625982</v>
      </c>
      <c r="O52" s="6">
        <v>1.510226944142206</v>
      </c>
      <c r="P52" s="165">
        <v>0</v>
      </c>
      <c r="Q52" s="6"/>
      <c r="R52" s="6"/>
      <c r="S52"/>
      <c r="T52"/>
      <c r="X52" s="262"/>
      <c r="Y52" s="262"/>
      <c r="Z52" s="262"/>
      <c r="AA52" s="262"/>
      <c r="AB52" s="262"/>
      <c r="AC52" s="262"/>
    </row>
    <row r="53" spans="1:29">
      <c r="A53" s="66">
        <v>19</v>
      </c>
      <c r="B53" s="119" t="s">
        <v>72</v>
      </c>
      <c r="C53" s="119" t="s">
        <v>337</v>
      </c>
      <c r="D53" s="6">
        <f>'WACC2 Results'!AH23</f>
        <v>0.55119526593040713</v>
      </c>
      <c r="E53" s="6">
        <f>'WACC2 Results'!L23</f>
        <v>2.2900737569966148</v>
      </c>
      <c r="F53" s="6">
        <f>'WACC2 Results'!W23</f>
        <v>0.33883649493713008</v>
      </c>
      <c r="G53" s="6">
        <f>'WACC2 Results'!AU23</f>
        <v>1.3293239234610805</v>
      </c>
      <c r="H53" s="59">
        <f>'WACC2 Results'!AW23</f>
        <v>0</v>
      </c>
      <c r="I53" s="6"/>
      <c r="J53" s="6" t="s">
        <v>16</v>
      </c>
      <c r="K53" s="6" t="s">
        <v>324</v>
      </c>
      <c r="L53" s="6">
        <v>0.44028694975678961</v>
      </c>
      <c r="M53" s="6">
        <v>0.2917565660967314</v>
      </c>
      <c r="N53" s="6">
        <v>5.5461507023832235</v>
      </c>
      <c r="O53" s="6">
        <v>1.7938302284186323</v>
      </c>
      <c r="P53" s="165">
        <v>0</v>
      </c>
      <c r="Q53" s="6"/>
      <c r="R53" s="6"/>
      <c r="S53"/>
      <c r="T53"/>
      <c r="X53" s="262"/>
      <c r="Y53" s="262"/>
      <c r="Z53" s="262"/>
      <c r="AA53" s="262"/>
      <c r="AB53" s="262"/>
      <c r="AC53" s="262"/>
    </row>
    <row r="54" spans="1:29">
      <c r="A54" s="66">
        <v>20</v>
      </c>
      <c r="B54" s="119" t="s">
        <v>72</v>
      </c>
      <c r="C54" s="119" t="s">
        <v>338</v>
      </c>
      <c r="D54" s="6">
        <f>'WACC2 Results'!AH24</f>
        <v>8.7212129854221665E-3</v>
      </c>
      <c r="E54" s="6">
        <f>'WACC2 Results'!L24</f>
        <v>1.1055510784327089</v>
      </c>
      <c r="F54" s="6">
        <f>'WACC2 Results'!W24</f>
        <v>2.0164410906841868</v>
      </c>
      <c r="G54" s="6">
        <f>'WACC2 Results'!AU24</f>
        <v>0.87938732027511257</v>
      </c>
      <c r="H54" s="59">
        <f>'WACC2 Results'!AW24</f>
        <v>0</v>
      </c>
      <c r="I54" s="6"/>
      <c r="J54" s="6" t="s">
        <v>14</v>
      </c>
      <c r="K54" s="6" t="s">
        <v>320</v>
      </c>
      <c r="L54" s="6">
        <v>0.55682296802933862</v>
      </c>
      <c r="M54" s="6">
        <v>0.4693138393099332</v>
      </c>
      <c r="N54" s="6">
        <v>5.5273268351627518</v>
      </c>
      <c r="O54" s="6">
        <v>1.8185823953938349</v>
      </c>
      <c r="P54" s="165">
        <v>0</v>
      </c>
      <c r="Q54" s="6"/>
      <c r="R54" s="6"/>
      <c r="S54"/>
      <c r="T54"/>
      <c r="X54" s="262"/>
      <c r="Y54" s="262"/>
      <c r="Z54" s="262"/>
      <c r="AA54" s="262"/>
      <c r="AB54" s="262"/>
      <c r="AC54" s="262"/>
    </row>
    <row r="55" spans="1:29">
      <c r="A55" s="66">
        <v>21</v>
      </c>
      <c r="B55" s="119" t="s">
        <v>73</v>
      </c>
      <c r="C55" s="119" t="s">
        <v>339</v>
      </c>
      <c r="D55" s="6">
        <f>'WACC2 Results'!AH25</f>
        <v>0.22771195498082819</v>
      </c>
      <c r="E55" s="6">
        <f>'WACC2 Results'!L25</f>
        <v>0.27185663937872229</v>
      </c>
      <c r="F55" s="6">
        <f>'WACC2 Results'!W25</f>
        <v>2.7831594214869027</v>
      </c>
      <c r="G55" s="6">
        <f>'WACC2 Results'!AU25</f>
        <v>0.90987971013652857</v>
      </c>
      <c r="H55" s="59">
        <f>'WACC2 Results'!AW25</f>
        <v>0</v>
      </c>
      <c r="I55" s="6"/>
      <c r="J55" s="6" t="s">
        <v>31</v>
      </c>
      <c r="K55" s="6" t="s">
        <v>352</v>
      </c>
      <c r="L55" s="6">
        <v>0.78710128153658299</v>
      </c>
      <c r="M55" s="6">
        <v>2.4118583286780284</v>
      </c>
      <c r="N55" s="6">
        <v>4.1929313067359972</v>
      </c>
      <c r="O55" s="6">
        <v>1.9684772109482687</v>
      </c>
      <c r="P55" s="165">
        <v>0</v>
      </c>
      <c r="Q55" s="6"/>
      <c r="R55" s="6"/>
      <c r="S55"/>
      <c r="T55"/>
      <c r="X55" s="262"/>
      <c r="Y55" s="262"/>
      <c r="Z55" s="262"/>
      <c r="AA55" s="262"/>
      <c r="AB55" s="262"/>
      <c r="AC55" s="262"/>
    </row>
    <row r="56" spans="1:29">
      <c r="A56" s="66">
        <v>22</v>
      </c>
      <c r="B56" s="119" t="s">
        <v>73</v>
      </c>
      <c r="C56" s="119" t="s">
        <v>340</v>
      </c>
      <c r="D56" s="6">
        <f>'WACC2 Results'!AH26</f>
        <v>0.21426682001746111</v>
      </c>
      <c r="E56" s="6">
        <f>'WACC2 Results'!L26</f>
        <v>1.5759091942986947</v>
      </c>
      <c r="F56" s="6">
        <f>'WACC2 Results'!W26</f>
        <v>1.0020875337608657</v>
      </c>
      <c r="G56" s="6">
        <f>'WACC2 Results'!AU26</f>
        <v>0.93435059866769432</v>
      </c>
      <c r="H56" s="59">
        <f>'WACC2 Results'!AW26</f>
        <v>0</v>
      </c>
      <c r="I56"/>
      <c r="J56" s="6" t="s">
        <v>30</v>
      </c>
      <c r="K56" s="6" t="s">
        <v>318</v>
      </c>
      <c r="L56" s="6">
        <v>0.29143839112614289</v>
      </c>
      <c r="M56" s="6">
        <v>1.6017606032658818</v>
      </c>
      <c r="N56" s="6">
        <v>6.6388979336190994</v>
      </c>
      <c r="O56" s="6">
        <v>2.2865147031775055</v>
      </c>
      <c r="P56" s="165">
        <v>0</v>
      </c>
      <c r="Q56"/>
      <c r="R56"/>
      <c r="S56"/>
      <c r="T56"/>
    </row>
    <row r="57" spans="1:29">
      <c r="A57" s="66">
        <v>23</v>
      </c>
      <c r="B57" s="119" t="s">
        <v>16</v>
      </c>
      <c r="C57" s="119" t="s">
        <v>324</v>
      </c>
      <c r="D57" s="6">
        <f>'WACC2 Results'!AH27</f>
        <v>0.44028694975678961</v>
      </c>
      <c r="E57" s="6">
        <f>'WACC2 Results'!L27</f>
        <v>0.20085799547220251</v>
      </c>
      <c r="F57" s="6">
        <f>'WACC2 Results'!W27</f>
        <v>5.5461507023832235</v>
      </c>
      <c r="G57" s="6">
        <f>'WACC2 Results'!AU27</f>
        <v>1.7900819815119666</v>
      </c>
      <c r="H57" s="59">
        <f>'WACC2 Results'!AW27</f>
        <v>0</v>
      </c>
      <c r="I57"/>
      <c r="J57" s="6" t="s">
        <v>16</v>
      </c>
      <c r="K57" s="6" t="s">
        <v>341</v>
      </c>
      <c r="L57" s="6">
        <v>0.50050058752104465</v>
      </c>
      <c r="M57" s="6">
        <v>5.1733958594162495</v>
      </c>
      <c r="N57" s="6">
        <v>1.543626808761986</v>
      </c>
      <c r="O57" s="6">
        <v>2.9013421533500279</v>
      </c>
      <c r="P57" s="165">
        <v>0</v>
      </c>
      <c r="Q57"/>
      <c r="R57"/>
      <c r="S57"/>
      <c r="T57"/>
    </row>
    <row r="58" spans="1:29">
      <c r="A58" s="66">
        <v>24</v>
      </c>
      <c r="B58" s="119" t="s">
        <v>16</v>
      </c>
      <c r="C58" s="119" t="s">
        <v>341</v>
      </c>
      <c r="D58" s="6">
        <f>'WACC2 Results'!AH28</f>
        <v>0.50050058752104465</v>
      </c>
      <c r="E58" s="6">
        <f>'WACC2 Results'!L28</f>
        <v>4.7389851707088999</v>
      </c>
      <c r="F58" s="6">
        <f>'WACC2 Results'!W28</f>
        <v>1.543626808761986</v>
      </c>
      <c r="G58" s="6">
        <f>'WACC2 Results'!AU28</f>
        <v>2.6694518182199647</v>
      </c>
      <c r="H58" s="59">
        <f>'WACC2 Results'!AW28</f>
        <v>0</v>
      </c>
      <c r="I58"/>
      <c r="J58" s="6" t="s">
        <v>76</v>
      </c>
      <c r="K58" s="6" t="s">
        <v>326</v>
      </c>
      <c r="L58" s="6">
        <v>1.0531603220606947</v>
      </c>
      <c r="M58" s="6">
        <v>0.98840953009462695</v>
      </c>
      <c r="N58" s="6">
        <v>10.588329846168609</v>
      </c>
      <c r="O58" s="6">
        <v>3.4885307668499719</v>
      </c>
      <c r="P58" s="165">
        <v>0</v>
      </c>
      <c r="Q58"/>
      <c r="R58"/>
      <c r="S58"/>
      <c r="T58"/>
    </row>
    <row r="59" spans="1:29">
      <c r="A59" s="66">
        <v>25</v>
      </c>
      <c r="B59" s="119" t="s">
        <v>16</v>
      </c>
      <c r="C59" s="119" t="s">
        <v>325</v>
      </c>
      <c r="D59" s="6">
        <f>'WACC2 Results'!AH29</f>
        <v>0.2913821458309529</v>
      </c>
      <c r="E59" s="6">
        <f>'WACC2 Results'!L29</f>
        <v>1.9275877367914367</v>
      </c>
      <c r="F59" s="6">
        <f>'WACC2 Results'!W29</f>
        <v>12.231930776254684</v>
      </c>
      <c r="G59" s="6">
        <f>'WACC2 Results'!AU29</f>
        <v>4.0159225004178927</v>
      </c>
      <c r="H59" s="59">
        <f>'WACC2 Results'!AW29</f>
        <v>0</v>
      </c>
      <c r="I59"/>
      <c r="J59" s="6" t="s">
        <v>16</v>
      </c>
      <c r="K59" s="6" t="s">
        <v>325</v>
      </c>
      <c r="L59" s="6">
        <v>0.2913821458309529</v>
      </c>
      <c r="M59" s="6">
        <v>1.6926715091336249</v>
      </c>
      <c r="N59" s="6">
        <v>12.231930776254684</v>
      </c>
      <c r="O59" s="6">
        <v>3.9840301499617059</v>
      </c>
      <c r="P59" s="165">
        <v>0</v>
      </c>
      <c r="Q59"/>
      <c r="R59"/>
      <c r="S59"/>
      <c r="T59"/>
    </row>
    <row r="60" spans="1:29">
      <c r="A60" s="66"/>
      <c r="B60"/>
      <c r="C60"/>
      <c r="D60"/>
      <c r="E60"/>
      <c r="F60"/>
      <c r="G60"/>
      <c r="H60"/>
      <c r="I60"/>
      <c r="J60"/>
      <c r="K60"/>
      <c r="L60"/>
      <c r="M60"/>
      <c r="N60"/>
      <c r="O60"/>
      <c r="P60"/>
      <c r="Q60"/>
      <c r="R60"/>
      <c r="S60"/>
      <c r="T60"/>
    </row>
    <row r="61" spans="1:29">
      <c r="A61" s="66"/>
      <c r="B61"/>
      <c r="C61"/>
      <c r="D61"/>
      <c r="E61" s="1"/>
      <c r="F61"/>
      <c r="G61" s="1"/>
      <c r="H61" s="1"/>
      <c r="I61"/>
      <c r="J61"/>
      <c r="K61"/>
      <c r="L61"/>
      <c r="M61"/>
      <c r="N61"/>
      <c r="O61"/>
      <c r="P61"/>
      <c r="Q61"/>
      <c r="R61"/>
      <c r="S61"/>
      <c r="T61"/>
    </row>
    <row r="62" spans="1:29">
      <c r="E62" s="98"/>
      <c r="G62" s="98"/>
      <c r="H62" s="98"/>
    </row>
    <row r="63" spans="1:29">
      <c r="A63" s="66"/>
      <c r="B63" s="267" t="s">
        <v>410</v>
      </c>
      <c r="C63"/>
      <c r="D63" s="1"/>
      <c r="E63"/>
      <c r="F63"/>
      <c r="G63"/>
      <c r="H63"/>
      <c r="I63"/>
      <c r="J63" s="267" t="s">
        <v>418</v>
      </c>
      <c r="K63"/>
      <c r="L63" s="1"/>
      <c r="M63" s="22"/>
      <c r="N63" s="22"/>
      <c r="O63" s="22"/>
      <c r="P63" s="22"/>
      <c r="Q63"/>
      <c r="R63"/>
      <c r="S63"/>
      <c r="T63"/>
    </row>
    <row r="64" spans="1:29">
      <c r="A64" s="66"/>
      <c r="B64" s="217" t="s">
        <v>391</v>
      </c>
      <c r="C64" s="259"/>
      <c r="D64" s="22" t="s">
        <v>375</v>
      </c>
      <c r="E64" s="22" t="s">
        <v>195</v>
      </c>
      <c r="F64" s="22" t="s">
        <v>376</v>
      </c>
      <c r="G64" s="22" t="s">
        <v>377</v>
      </c>
      <c r="H64" s="22" t="s">
        <v>393</v>
      </c>
      <c r="I64"/>
      <c r="J64" s="217" t="s">
        <v>413</v>
      </c>
      <c r="K64" s="258"/>
      <c r="L64" s="22" t="s">
        <v>375</v>
      </c>
      <c r="M64" s="22" t="s">
        <v>195</v>
      </c>
      <c r="N64" s="22" t="s">
        <v>376</v>
      </c>
      <c r="O64" s="22" t="s">
        <v>377</v>
      </c>
      <c r="P64" s="22" t="s">
        <v>393</v>
      </c>
      <c r="Q64" s="22" t="s">
        <v>375</v>
      </c>
      <c r="R64" s="22" t="s">
        <v>376</v>
      </c>
      <c r="S64" s="22" t="s">
        <v>195</v>
      </c>
      <c r="T64"/>
    </row>
    <row r="65" spans="1:20">
      <c r="A65" s="66">
        <v>1</v>
      </c>
      <c r="B65" s="213" t="s">
        <v>31</v>
      </c>
      <c r="C65" s="239" t="s">
        <v>352</v>
      </c>
      <c r="D65" s="208">
        <f>'WACC2 Results'!AJ5</f>
        <v>0</v>
      </c>
      <c r="E65" s="208">
        <f>'WACC2 Results'!N5</f>
        <v>0</v>
      </c>
      <c r="F65" s="208">
        <f>'WACC2 Results'!Y5</f>
        <v>0</v>
      </c>
      <c r="G65" s="208">
        <f>'WACC2 Results'!BA5</f>
        <v>0</v>
      </c>
      <c r="H65" s="211">
        <f>'WACC2 Results'!BC5</f>
        <v>0.2504551306986359</v>
      </c>
      <c r="I65"/>
      <c r="J65" s="165" t="s">
        <v>31</v>
      </c>
      <c r="K65" s="165" t="s">
        <v>352</v>
      </c>
      <c r="L65" s="6">
        <v>0</v>
      </c>
      <c r="M65" s="6">
        <v>0</v>
      </c>
      <c r="N65" s="6">
        <v>0</v>
      </c>
      <c r="O65" s="6">
        <v>0</v>
      </c>
      <c r="P65" s="165">
        <v>0.2504551306986359</v>
      </c>
      <c r="Q65" s="6">
        <f>VLOOKUP(K65,'WACC2 Results'!$AB$5:$AC$29,2,FALSE)</f>
        <v>5.3668183925736077</v>
      </c>
      <c r="R65" s="66">
        <f>VLOOKUP(K65,'WACC2 Results'!$Q$5:$R$29,2,FALSE)</f>
        <v>1133.5708674825173</v>
      </c>
      <c r="S65" s="165">
        <f>VLOOKUP(K65,'WACC2 Results'!$E$5:$F$29,2,FALSE)</f>
        <v>0.94704948153492807</v>
      </c>
      <c r="T65"/>
    </row>
    <row r="66" spans="1:20">
      <c r="A66" s="66">
        <v>2</v>
      </c>
      <c r="B66" s="213" t="s">
        <v>31</v>
      </c>
      <c r="C66" s="239" t="s">
        <v>351</v>
      </c>
      <c r="D66" s="208">
        <f>'WACC2 Results'!AJ6</f>
        <v>0.18879929907801052</v>
      </c>
      <c r="E66" s="208">
        <f>'WACC2 Results'!N6</f>
        <v>1.5165555425079962</v>
      </c>
      <c r="F66" s="208">
        <f>'WACC2 Results'!Y6</f>
        <v>6.7666192318018261</v>
      </c>
      <c r="G66" s="208">
        <f>'WACC2 Results'!BA6</f>
        <v>1.5165555425079962</v>
      </c>
      <c r="H66" s="211">
        <f>'WACC2 Results'!BC6</f>
        <v>0</v>
      </c>
      <c r="I66"/>
      <c r="J66" s="165" t="s">
        <v>67</v>
      </c>
      <c r="K66" s="165" t="s">
        <v>331</v>
      </c>
      <c r="L66" s="6">
        <v>1.1946956472350703</v>
      </c>
      <c r="M66" s="6">
        <v>3.3244991146487379E-2</v>
      </c>
      <c r="N66" s="6">
        <v>2.0284831819262101</v>
      </c>
      <c r="O66" s="6">
        <v>3.3244991146487379E-2</v>
      </c>
      <c r="P66" s="165">
        <v>0.22270053535640758</v>
      </c>
      <c r="Q66" s="6">
        <f>VLOOKUP(K66,'WACC2 Results'!$AB$5:$AC$29,2,FALSE)</f>
        <v>11.778532965682412</v>
      </c>
      <c r="R66" s="66">
        <f>VLOOKUP(K66,'WACC2 Results'!$Q$5:$R$29,2,FALSE)</f>
        <v>3433.0003076923085</v>
      </c>
      <c r="S66" s="165">
        <f>VLOOKUP(K66,'WACC2 Results'!$E$5:$F$29,2,FALSE)</f>
        <v>0.91657785873617748</v>
      </c>
      <c r="T66"/>
    </row>
    <row r="67" spans="1:20">
      <c r="A67" s="66">
        <v>3</v>
      </c>
      <c r="B67" s="213" t="s">
        <v>31</v>
      </c>
      <c r="C67" s="239" t="s">
        <v>316</v>
      </c>
      <c r="D67" s="208">
        <f>'WACC2 Results'!AJ7</f>
        <v>0.78710128153658299</v>
      </c>
      <c r="E67" s="208">
        <f>'WACC2 Results'!N7</f>
        <v>2.6508366938984769</v>
      </c>
      <c r="F67" s="208">
        <f>'WACC2 Results'!Y7</f>
        <v>4.1929313067359972</v>
      </c>
      <c r="G67" s="208">
        <f>'WACC2 Results'!BA7</f>
        <v>2.6508366938984769</v>
      </c>
      <c r="H67" s="211">
        <f>'WACC2 Results'!BC7</f>
        <v>0</v>
      </c>
      <c r="I67"/>
      <c r="J67" s="165" t="s">
        <v>67</v>
      </c>
      <c r="K67" s="165" t="s">
        <v>332</v>
      </c>
      <c r="L67" s="6">
        <v>0.52335149306826034</v>
      </c>
      <c r="M67" s="6">
        <v>7.5323552898005408E-2</v>
      </c>
      <c r="N67" s="6">
        <v>10.175866060099475</v>
      </c>
      <c r="O67" s="6">
        <v>7.5323552898005408E-2</v>
      </c>
      <c r="P67" s="165">
        <v>0.18757122974611734</v>
      </c>
      <c r="Q67" s="6">
        <f>VLOOKUP(K67,'WACC2 Results'!$AB$5:$AC$29,2,FALSE)</f>
        <v>8.1755508113532063</v>
      </c>
      <c r="R67" s="66">
        <f>VLOOKUP(K67,'WACC2 Results'!$Q$5:$R$29,2,FALSE)</f>
        <v>12668.636184615385</v>
      </c>
      <c r="S67" s="165">
        <f>VLOOKUP(K67,'WACC2 Results'!$E$5:$F$29,2,FALSE)</f>
        <v>0.88071118593340803</v>
      </c>
      <c r="T67"/>
    </row>
    <row r="68" spans="1:20">
      <c r="A68" s="66">
        <v>4</v>
      </c>
      <c r="B68" s="119" t="s">
        <v>44</v>
      </c>
      <c r="C68" s="119" t="s">
        <v>315</v>
      </c>
      <c r="D68" s="6">
        <f>'WACC2 Results'!AJ8</f>
        <v>6.3211634893781454E-2</v>
      </c>
      <c r="E68" s="6">
        <f>'WACC2 Results'!N8</f>
        <v>0.55530533628765011</v>
      </c>
      <c r="F68" s="6">
        <f>'WACC2 Results'!Y8</f>
        <v>2.6769930080356774</v>
      </c>
      <c r="G68" s="6">
        <f>'WACC2 Results'!BA8</f>
        <v>0.55530533628765011</v>
      </c>
      <c r="H68" s="59">
        <f>'WACC2 Results'!BC8</f>
        <v>0</v>
      </c>
      <c r="I68"/>
      <c r="J68" s="165" t="s">
        <v>72</v>
      </c>
      <c r="K68" s="165" t="s">
        <v>337</v>
      </c>
      <c r="L68" s="6">
        <v>1.7721430476577114</v>
      </c>
      <c r="M68" s="6">
        <v>0.10965192987989081</v>
      </c>
      <c r="N68" s="6">
        <v>2.8786896879292567</v>
      </c>
      <c r="O68" s="6">
        <v>0.10965192987989081</v>
      </c>
      <c r="P68" s="165">
        <v>0.15891216926721685</v>
      </c>
      <c r="Q68" s="6">
        <f>VLOOKUP(K68,'WACC2 Results'!$AB$5:$AC$29,2,FALSE)</f>
        <v>14.87758829501446</v>
      </c>
      <c r="R68" s="66">
        <f>VLOOKUP(K68,'WACC2 Results'!$Q$5:$R$29,2,FALSE)</f>
        <v>4396.769634241462</v>
      </c>
      <c r="S68" s="165">
        <f>VLOOKUP(K68,'WACC2 Results'!$E$5:$F$29,2,FALSE)</f>
        <v>0.85346535795007095</v>
      </c>
      <c r="T68"/>
    </row>
    <row r="69" spans="1:20">
      <c r="A69" s="66">
        <v>5</v>
      </c>
      <c r="B69" s="119" t="s">
        <v>74</v>
      </c>
      <c r="C69" s="119" t="s">
        <v>317</v>
      </c>
      <c r="D69" s="6">
        <f>'WACC2 Results'!AJ9</f>
        <v>0.70307719018589743</v>
      </c>
      <c r="E69" s="6">
        <f>'WACC2 Results'!N9</f>
        <v>2.1292733835227056</v>
      </c>
      <c r="F69" s="6">
        <f>'WACC2 Results'!Y9</f>
        <v>2.7342486829600414</v>
      </c>
      <c r="G69" s="6">
        <f>'WACC2 Results'!BA9</f>
        <v>2.1292733835227056</v>
      </c>
      <c r="H69" s="59">
        <f>'WACC2 Results'!BC9</f>
        <v>0</v>
      </c>
      <c r="I69"/>
      <c r="J69" s="165" t="s">
        <v>69</v>
      </c>
      <c r="K69" s="165" t="s">
        <v>322</v>
      </c>
      <c r="L69" s="6">
        <v>0.19688889504883944</v>
      </c>
      <c r="M69" s="6">
        <v>0.1369141434993133</v>
      </c>
      <c r="N69" s="6">
        <v>20.220166392144108</v>
      </c>
      <c r="O69" s="6">
        <v>0.1369141434993133</v>
      </c>
      <c r="P69" s="165">
        <v>0.1361522983499282</v>
      </c>
      <c r="Q69" s="6">
        <f>VLOOKUP(K69,'WACC2 Results'!$AB$5:$AC$29,2,FALSE)</f>
        <v>6.4234853358152142</v>
      </c>
      <c r="R69" s="66">
        <f>VLOOKUP(K69,'WACC2 Results'!$Q$5:$R$29,2,FALSE)</f>
        <v>24054.562425266155</v>
      </c>
      <c r="S69" s="165">
        <f>VLOOKUP(K69,'WACC2 Results'!$E$5:$F$29,2,FALSE)</f>
        <v>0.83300000000000007</v>
      </c>
      <c r="T69"/>
    </row>
    <row r="70" spans="1:20">
      <c r="A70" s="66">
        <v>6</v>
      </c>
      <c r="B70" s="119" t="s">
        <v>23</v>
      </c>
      <c r="C70" s="119" t="s">
        <v>330</v>
      </c>
      <c r="D70" s="6">
        <f>'WACC2 Results'!AJ10</f>
        <v>1.1198351096009587</v>
      </c>
      <c r="E70" s="6">
        <f>'WACC2 Results'!N10</f>
        <v>0.52095741145866414</v>
      </c>
      <c r="F70" s="6">
        <f>'WACC2 Results'!Y10</f>
        <v>3.8541772967852248</v>
      </c>
      <c r="G70" s="6">
        <f>'WACC2 Results'!BA10</f>
        <v>0.52095741145866414</v>
      </c>
      <c r="H70" s="59">
        <f>'WACC2 Results'!BC10</f>
        <v>0</v>
      </c>
      <c r="I70"/>
      <c r="J70" t="s">
        <v>16</v>
      </c>
      <c r="K70" t="s">
        <v>325</v>
      </c>
      <c r="L70" s="6">
        <v>0.38386711269471263</v>
      </c>
      <c r="M70" s="6">
        <v>0.24704603999322083</v>
      </c>
      <c r="N70" s="6">
        <v>67.712507576576499</v>
      </c>
      <c r="O70" s="6">
        <v>0.24704603999322083</v>
      </c>
      <c r="P70" s="165">
        <v>4.4208636581694036E-2</v>
      </c>
      <c r="Q70" s="6">
        <f>VLOOKUP(K70,'WACC2 Results'!$AB$5:$AC$29,2,FALSE)</f>
        <v>7.4269634732877172</v>
      </c>
      <c r="R70" s="66">
        <f>VLOOKUP(K70,'WACC2 Results'!$Q$5:$R$29,2,FALSE)</f>
        <v>77890.49682047886</v>
      </c>
      <c r="S70" s="165">
        <f>VLOOKUP(K70,'WACC2 Results'!$E$5:$F$29,2,FALSE)</f>
        <v>0.75943425596385872</v>
      </c>
      <c r="T70"/>
    </row>
    <row r="71" spans="1:20">
      <c r="A71" s="66">
        <v>7</v>
      </c>
      <c r="B71" s="119" t="s">
        <v>14</v>
      </c>
      <c r="C71" s="119" t="s">
        <v>319</v>
      </c>
      <c r="D71" s="6">
        <f>'WACC2 Results'!AJ11</f>
        <v>0.47757760639581792</v>
      </c>
      <c r="E71" s="6">
        <f>'WACC2 Results'!N11</f>
        <v>1.1503598485812119</v>
      </c>
      <c r="F71" s="6">
        <f>'WACC2 Results'!Y11</f>
        <v>8.5811687678413993</v>
      </c>
      <c r="G71" s="6">
        <f>'WACC2 Results'!BA11</f>
        <v>1.1503598485812119</v>
      </c>
      <c r="H71" s="59">
        <f>'WACC2 Results'!BC11</f>
        <v>0</v>
      </c>
      <c r="I71"/>
      <c r="J71" s="165" t="s">
        <v>30</v>
      </c>
      <c r="K71" s="165" t="s">
        <v>318</v>
      </c>
      <c r="L71" s="6">
        <v>0.3838068419030185</v>
      </c>
      <c r="M71" s="6">
        <v>0.30447586988282116</v>
      </c>
      <c r="N71" s="6">
        <v>38.668272228451535</v>
      </c>
      <c r="O71" s="6">
        <v>0.30447586988282116</v>
      </c>
      <c r="P71" s="165">
        <v>0</v>
      </c>
      <c r="Q71" s="6">
        <f>VLOOKUP(K71,'WACC2 Results'!$AB$5:$AC$29,2,FALSE)</f>
        <v>7.4266400108943182</v>
      </c>
      <c r="R71" s="66">
        <f>VLOOKUP(K71,'WACC2 Results'!$Q$5:$R$29,2,FALSE)</f>
        <v>44966.797761538459</v>
      </c>
      <c r="S71" s="165">
        <f>VLOOKUP(K71,'WACC2 Results'!$E$5:$F$29,2,FALSE)</f>
        <v>0.72599999999999998</v>
      </c>
      <c r="T71"/>
    </row>
    <row r="72" spans="1:20">
      <c r="A72" s="66">
        <v>8</v>
      </c>
      <c r="B72" s="119" t="s">
        <v>14</v>
      </c>
      <c r="C72" s="119" t="s">
        <v>320</v>
      </c>
      <c r="D72" s="6">
        <f>'WACC2 Results'!AJ12</f>
        <v>0.14791554225252468</v>
      </c>
      <c r="E72" s="6">
        <f>'WACC2 Results'!N12</f>
        <v>1.3098767842315322</v>
      </c>
      <c r="F72" s="6">
        <f>'WACC2 Results'!Y12</f>
        <v>32.89595987161465</v>
      </c>
      <c r="G72" s="6">
        <f>'WACC2 Results'!BA12</f>
        <v>1.3098767842315322</v>
      </c>
      <c r="H72" s="59">
        <f>'WACC2 Results'!BC12</f>
        <v>0</v>
      </c>
      <c r="I72"/>
      <c r="J72" s="165" t="s">
        <v>73</v>
      </c>
      <c r="K72" s="165" t="s">
        <v>340</v>
      </c>
      <c r="L72" s="6">
        <v>0.4717533676090111</v>
      </c>
      <c r="M72" s="6">
        <v>0.41730023013968731</v>
      </c>
      <c r="N72" s="6">
        <v>1.5937583742810784</v>
      </c>
      <c r="O72" s="6">
        <v>0.41730023013968731</v>
      </c>
      <c r="P72" s="165">
        <v>0</v>
      </c>
      <c r="Q72" s="6">
        <f>VLOOKUP(K72,'WACC2 Results'!$AB$5:$AC$29,2,FALSE)</f>
        <v>7.8986330426161864</v>
      </c>
      <c r="R72" s="66">
        <f>VLOOKUP(K72,'WACC2 Results'!$Q$5:$R$29,2,FALSE)</f>
        <v>2940.2089303738458</v>
      </c>
      <c r="S72" s="165">
        <f>VLOOKUP(K72,'WACC2 Results'!$E$5:$F$29,2,FALSE)</f>
        <v>0.66820668013409412</v>
      </c>
      <c r="T72"/>
    </row>
    <row r="73" spans="1:20">
      <c r="A73" s="66">
        <v>9</v>
      </c>
      <c r="B73" s="119" t="s">
        <v>67</v>
      </c>
      <c r="C73" s="119" t="s">
        <v>331</v>
      </c>
      <c r="D73" s="6">
        <f>'WACC2 Results'!AJ13</f>
        <v>1.1946956472350703</v>
      </c>
      <c r="E73" s="6">
        <f>'WACC2 Results'!N13</f>
        <v>3.3244991146487379E-2</v>
      </c>
      <c r="F73" s="6">
        <f>'WACC2 Results'!Y13</f>
        <v>2.0284831819262101</v>
      </c>
      <c r="G73" s="6">
        <f>'WACC2 Results'!BA13</f>
        <v>3.3244991146487379E-2</v>
      </c>
      <c r="H73" s="59">
        <f>'WACC2 Results'!BC13</f>
        <v>0.22270053535640758</v>
      </c>
      <c r="I73"/>
      <c r="J73" s="165" t="s">
        <v>23</v>
      </c>
      <c r="K73" s="165" t="s">
        <v>330</v>
      </c>
      <c r="L73" s="6">
        <v>1.1198351096009587</v>
      </c>
      <c r="M73" s="6">
        <v>0.52095741145866414</v>
      </c>
      <c r="N73" s="6">
        <v>3.8541772967852248</v>
      </c>
      <c r="O73" s="6">
        <v>0.52095741145866414</v>
      </c>
      <c r="P73" s="165">
        <v>0</v>
      </c>
      <c r="Q73" s="6">
        <f>VLOOKUP(K73,'WACC2 Results'!$AB$5:$AC$29,2,FALSE)</f>
        <v>11.376770055429715</v>
      </c>
      <c r="R73" s="66">
        <f>VLOOKUP(K73,'WACC2 Results'!$Q$5:$R$29,2,FALSE)</f>
        <v>5502.5539692307684</v>
      </c>
      <c r="S73" s="165">
        <f>VLOOKUP(K73,'WACC2 Results'!$E$5:$F$29,2,FALSE)</f>
        <v>0.62266666666666659</v>
      </c>
      <c r="T73"/>
    </row>
    <row r="74" spans="1:20">
      <c r="A74" s="66">
        <v>10</v>
      </c>
      <c r="B74" s="119" t="s">
        <v>67</v>
      </c>
      <c r="C74" s="119" t="s">
        <v>332</v>
      </c>
      <c r="D74" s="6">
        <f>'WACC2 Results'!AJ14</f>
        <v>0.52335149306826034</v>
      </c>
      <c r="E74" s="6">
        <f>'WACC2 Results'!N14</f>
        <v>7.5323552898005408E-2</v>
      </c>
      <c r="F74" s="6">
        <f>'WACC2 Results'!Y14</f>
        <v>10.175866060099475</v>
      </c>
      <c r="G74" s="6">
        <f>'WACC2 Results'!BA14</f>
        <v>7.5323552898005408E-2</v>
      </c>
      <c r="H74" s="59">
        <f>'WACC2 Results'!BC14</f>
        <v>0.18757122974611734</v>
      </c>
      <c r="I74"/>
      <c r="J74" s="165" t="s">
        <v>44</v>
      </c>
      <c r="K74" s="165" t="s">
        <v>315</v>
      </c>
      <c r="L74" s="6">
        <v>6.3211634893781454E-2</v>
      </c>
      <c r="M74" s="6">
        <v>0.55530533628765011</v>
      </c>
      <c r="N74" s="6">
        <v>2.6769930080356774</v>
      </c>
      <c r="O74" s="6">
        <v>0.55530533628765011</v>
      </c>
      <c r="P74" s="165">
        <v>0</v>
      </c>
      <c r="Q74" s="6">
        <f>VLOOKUP(K74,'WACC2 Results'!$AB$5:$AC$29,2,FALSE)</f>
        <v>5.0477423463389499</v>
      </c>
      <c r="R74" s="66">
        <f>VLOOKUP(K74,'WACC2 Results'!$Q$5:$R$29,2,FALSE)</f>
        <v>4168.1321538461534</v>
      </c>
      <c r="S74" s="165">
        <f>VLOOKUP(K74,'WACC2 Results'!$E$5:$F$29,2,FALSE)</f>
        <v>0.60891547109034894</v>
      </c>
      <c r="T74"/>
    </row>
    <row r="75" spans="1:20">
      <c r="A75" s="66">
        <v>11</v>
      </c>
      <c r="B75" s="119" t="s">
        <v>68</v>
      </c>
      <c r="C75" s="119" t="s">
        <v>321</v>
      </c>
      <c r="D75" s="6">
        <f>'WACC2 Results'!AJ15</f>
        <v>0.1551180530735059</v>
      </c>
      <c r="E75" s="6">
        <f>'WACC2 Results'!N15</f>
        <v>1.0810898055362137</v>
      </c>
      <c r="F75" s="6">
        <f>'WACC2 Results'!Y15</f>
        <v>13.70042196975602</v>
      </c>
      <c r="G75" s="6">
        <f>'WACC2 Results'!BA15</f>
        <v>1.0810898055362137</v>
      </c>
      <c r="H75" s="59">
        <f>'WACC2 Results'!BC15</f>
        <v>0</v>
      </c>
      <c r="I75"/>
      <c r="J75" s="165" t="s">
        <v>71</v>
      </c>
      <c r="K75" s="165" t="s">
        <v>335</v>
      </c>
      <c r="L75" s="6">
        <v>0.2242415439176999</v>
      </c>
      <c r="M75" s="6">
        <v>0.65150597385217557</v>
      </c>
      <c r="N75" s="6">
        <v>0.51746997639548753</v>
      </c>
      <c r="O75" s="6">
        <v>0.65150597385217557</v>
      </c>
      <c r="P75" s="165">
        <v>0</v>
      </c>
      <c r="Q75" s="6">
        <f>VLOOKUP(K75,'WACC2 Results'!$AB$5:$AC$29,2,FALSE)</f>
        <v>6.570282034850222</v>
      </c>
      <c r="R75" s="66">
        <f>VLOOKUP(K75,'WACC2 Results'!$Q$5:$R$29,2,FALSE)</f>
        <v>1720.1597575213079</v>
      </c>
      <c r="S75" s="165">
        <f>VLOOKUP(K75,'WACC2 Results'!$E$5:$F$29,2,FALSE)</f>
        <v>0.57344599203956459</v>
      </c>
      <c r="T75"/>
    </row>
    <row r="76" spans="1:20">
      <c r="A76" s="66">
        <v>12</v>
      </c>
      <c r="B76" s="119" t="s">
        <v>70</v>
      </c>
      <c r="C76" s="119" t="s">
        <v>333</v>
      </c>
      <c r="D76" s="6">
        <f>'WACC2 Results'!AJ16</f>
        <v>0.85942476108550325</v>
      </c>
      <c r="E76" s="6">
        <f>'WACC2 Results'!N16</f>
        <v>1.6301057790724354</v>
      </c>
      <c r="F76" s="6">
        <f>'WACC2 Results'!Y16</f>
        <v>13.281538206482686</v>
      </c>
      <c r="G76" s="6">
        <f>'WACC2 Results'!BA16</f>
        <v>1.6301057790724354</v>
      </c>
      <c r="H76" s="59">
        <f>'WACC2 Results'!BC16</f>
        <v>0</v>
      </c>
      <c r="I76"/>
      <c r="J76" s="165" t="s">
        <v>76</v>
      </c>
      <c r="K76" s="165" t="s">
        <v>326</v>
      </c>
      <c r="L76" s="6">
        <v>0.14887742696672968</v>
      </c>
      <c r="M76" s="6">
        <v>0.70685860976063619</v>
      </c>
      <c r="N76" s="6">
        <v>1.2315584708653544</v>
      </c>
      <c r="O76" s="6">
        <v>0.70685860976063619</v>
      </c>
      <c r="P76" s="165">
        <v>0</v>
      </c>
      <c r="Q76" s="6">
        <f>VLOOKUP(K76,'WACC2 Results'!$AB$5:$AC$29,2,FALSE)</f>
        <v>4.6713585510537019</v>
      </c>
      <c r="R76" s="66">
        <f>VLOOKUP(K76,'WACC2 Results'!$Q$5:$R$29,2,FALSE)</f>
        <v>507.97273846153843</v>
      </c>
      <c r="S76" s="165">
        <f>VLOOKUP(K76,'WACC2 Results'!$E$5:$F$29,2,FALSE)</f>
        <v>0.55484940352952783</v>
      </c>
      <c r="T76"/>
    </row>
    <row r="77" spans="1:20">
      <c r="A77" s="13">
        <v>13</v>
      </c>
      <c r="B77" s="119" t="s">
        <v>70</v>
      </c>
      <c r="C77" s="119" t="s">
        <v>323</v>
      </c>
      <c r="D77" s="6">
        <f>'WACC2 Results'!AJ17</f>
        <v>0.55808182023560415</v>
      </c>
      <c r="E77" s="6">
        <f>'WACC2 Results'!N17</f>
        <v>1.4005845880332499</v>
      </c>
      <c r="F77" s="6">
        <f>'WACC2 Results'!Y17</f>
        <v>10.039425538878699</v>
      </c>
      <c r="G77" s="6">
        <f>'WACC2 Results'!BA17</f>
        <v>1.4005845880332499</v>
      </c>
      <c r="H77" s="59">
        <f>'WACC2 Results'!BC17</f>
        <v>0</v>
      </c>
      <c r="I77"/>
      <c r="J77" s="165" t="s">
        <v>72</v>
      </c>
      <c r="K77" s="165" t="s">
        <v>338</v>
      </c>
      <c r="L77" s="6">
        <v>0.77165034157203749</v>
      </c>
      <c r="M77" s="6">
        <v>0.73391029611878067</v>
      </c>
      <c r="N77" s="6">
        <v>14.664171374738791</v>
      </c>
      <c r="O77" s="6">
        <v>0.73391029611878067</v>
      </c>
      <c r="P77" s="165">
        <v>0</v>
      </c>
      <c r="Q77" s="6">
        <f>VLOOKUP(K77,'WACC2 Results'!$AB$5:$AC$29,2,FALSE)</f>
        <v>9.5081256383581252</v>
      </c>
      <c r="R77" s="66">
        <f>VLOOKUP(K77,'WACC2 Results'!$Q$5:$R$29,2,FALSE)</f>
        <v>17756.448333657467</v>
      </c>
      <c r="S77" s="165">
        <f>VLOOKUP(K77,'WACC2 Results'!$E$5:$F$29,2,FALSE)</f>
        <v>0.54619289340101529</v>
      </c>
      <c r="T77"/>
    </row>
    <row r="78" spans="1:20">
      <c r="A78" s="66">
        <v>14</v>
      </c>
      <c r="B78" s="119" t="s">
        <v>69</v>
      </c>
      <c r="C78" s="119" t="s">
        <v>322</v>
      </c>
      <c r="D78" s="6">
        <f>'WACC2 Results'!AJ18</f>
        <v>0.19688889504883944</v>
      </c>
      <c r="E78" s="6">
        <f>'WACC2 Results'!N18</f>
        <v>0.1369141434993133</v>
      </c>
      <c r="F78" s="6">
        <f>'WACC2 Results'!Y18</f>
        <v>20.220166392144108</v>
      </c>
      <c r="G78" s="6">
        <f>'WACC2 Results'!BA18</f>
        <v>0.1369141434993133</v>
      </c>
      <c r="H78" s="59">
        <f>'WACC2 Results'!BC18</f>
        <v>0.1361522983499282</v>
      </c>
      <c r="I78"/>
      <c r="J78" s="165" t="s">
        <v>68</v>
      </c>
      <c r="K78" s="165" t="s">
        <v>321</v>
      </c>
      <c r="L78" s="6">
        <v>0.1551180530735059</v>
      </c>
      <c r="M78" s="6">
        <v>1.0810898055362137</v>
      </c>
      <c r="N78" s="6">
        <v>13.70042196975602</v>
      </c>
      <c r="O78" s="6">
        <v>1.0810898055362137</v>
      </c>
      <c r="P78" s="165">
        <v>0</v>
      </c>
      <c r="Q78" s="6">
        <f>VLOOKUP(K78,'WACC2 Results'!$AB$5:$AC$29,2,FALSE)</f>
        <v>6.1993088128287077</v>
      </c>
      <c r="R78" s="66">
        <f>VLOOKUP(K78,'WACC2 Results'!$Q$5:$R$29,2,FALSE)</f>
        <v>16663.970084615386</v>
      </c>
      <c r="S78" s="165">
        <f>VLOOKUP(K78,'WACC2 Results'!$E$5:$F$29,2,FALSE)</f>
        <v>0.4550738171008008</v>
      </c>
      <c r="T78"/>
    </row>
    <row r="79" spans="1:20">
      <c r="A79" s="66">
        <v>15</v>
      </c>
      <c r="B79" s="119" t="s">
        <v>71</v>
      </c>
      <c r="C79" s="119" t="s">
        <v>335</v>
      </c>
      <c r="D79" s="6">
        <f>'WACC2 Results'!AJ19</f>
        <v>0.2242415439176999</v>
      </c>
      <c r="E79" s="6">
        <f>'WACC2 Results'!N19</f>
        <v>0.65150597385217557</v>
      </c>
      <c r="F79" s="6">
        <f>'WACC2 Results'!Y19</f>
        <v>0.51746997639548753</v>
      </c>
      <c r="G79" s="6">
        <f>'WACC2 Results'!BA19</f>
        <v>0.65150597385217557</v>
      </c>
      <c r="H79" s="59">
        <f>'WACC2 Results'!BC19</f>
        <v>0</v>
      </c>
      <c r="I79"/>
      <c r="J79" s="165" t="s">
        <v>14</v>
      </c>
      <c r="K79" s="165" t="s">
        <v>319</v>
      </c>
      <c r="L79" s="6">
        <v>0.47757760639581792</v>
      </c>
      <c r="M79" s="6">
        <v>1.1503598485812119</v>
      </c>
      <c r="N79" s="6">
        <v>8.5811687678413993</v>
      </c>
      <c r="O79" s="6">
        <v>1.1503598485812119</v>
      </c>
      <c r="P79" s="165">
        <v>0</v>
      </c>
      <c r="Q79" s="6">
        <f>VLOOKUP(K79,'WACC2 Results'!$AB$5:$AC$29,2,FALSE)</f>
        <v>7.9298906744599629</v>
      </c>
      <c r="R79" s="66">
        <f>VLOOKUP(K79,'WACC2 Results'!$Q$5:$R$29,2,FALSE)</f>
        <v>10860.933791658377</v>
      </c>
      <c r="S79" s="165">
        <f>VLOOKUP(K79,'WACC2 Results'!$E$5:$F$29,2,FALSE)</f>
        <v>0.44041441815414423</v>
      </c>
      <c r="T79"/>
    </row>
    <row r="80" spans="1:20">
      <c r="A80" s="66">
        <v>16</v>
      </c>
      <c r="B80" s="119" t="s">
        <v>15</v>
      </c>
      <c r="C80" s="119" t="s">
        <v>336</v>
      </c>
      <c r="D80" s="6">
        <f>'WACC2 Results'!AJ20</f>
        <v>0.35245083244825426</v>
      </c>
      <c r="E80" s="6">
        <f>'WACC2 Results'!N20</f>
        <v>2.7881979261397123</v>
      </c>
      <c r="F80" s="6">
        <f>'WACC2 Results'!Y20</f>
        <v>1.5349357043431011</v>
      </c>
      <c r="G80" s="6">
        <f>'WACC2 Results'!BA20</f>
        <v>2.7881979261397123</v>
      </c>
      <c r="H80" s="59">
        <f>'WACC2 Results'!BC20</f>
        <v>0</v>
      </c>
      <c r="I80"/>
      <c r="J80" s="165" t="s">
        <v>14</v>
      </c>
      <c r="K80" s="165" t="s">
        <v>320</v>
      </c>
      <c r="L80" s="6">
        <v>0.14791554225252468</v>
      </c>
      <c r="M80" s="6">
        <v>1.3098767842315322</v>
      </c>
      <c r="N80" s="6">
        <v>32.89595987161465</v>
      </c>
      <c r="O80" s="6">
        <v>1.3098767842315322</v>
      </c>
      <c r="P80" s="165">
        <v>0</v>
      </c>
      <c r="Q80" s="6">
        <f>VLOOKUP(K80,'WACC2 Results'!$AB$5:$AC$29,2,FALSE)</f>
        <v>6.1606542452819557</v>
      </c>
      <c r="R80" s="66">
        <f>VLOOKUP(K80,'WACC2 Results'!$Q$5:$R$29,2,FALSE)</f>
        <v>38423.472635818813</v>
      </c>
      <c r="S80" s="165">
        <f>VLOOKUP(K80,'WACC2 Results'!$E$5:$F$29,2,FALSE)</f>
        <v>0.41</v>
      </c>
      <c r="T80"/>
    </row>
    <row r="81" spans="1:20">
      <c r="A81" s="66">
        <v>17</v>
      </c>
      <c r="B81" s="119" t="s">
        <v>76</v>
      </c>
      <c r="C81" s="119" t="s">
        <v>326</v>
      </c>
      <c r="D81" s="6">
        <f>'WACC2 Results'!AJ21</f>
        <v>0.14887742696672968</v>
      </c>
      <c r="E81" s="6">
        <f>'WACC2 Results'!N21</f>
        <v>0.70685860976063619</v>
      </c>
      <c r="F81" s="6">
        <f>'WACC2 Results'!Y21</f>
        <v>1.2315584708653544</v>
      </c>
      <c r="G81" s="6">
        <f>'WACC2 Results'!BA21</f>
        <v>0.70685860976063619</v>
      </c>
      <c r="H81" s="59">
        <f>'WACC2 Results'!BC21</f>
        <v>0</v>
      </c>
      <c r="I81"/>
      <c r="J81" s="165" t="s">
        <v>70</v>
      </c>
      <c r="K81" s="165" t="s">
        <v>323</v>
      </c>
      <c r="L81" s="6">
        <v>0.55808182023560415</v>
      </c>
      <c r="M81" s="6">
        <v>1.4005845880332499</v>
      </c>
      <c r="N81" s="6">
        <v>10.039425538878699</v>
      </c>
      <c r="O81" s="6">
        <v>1.4005845880332499</v>
      </c>
      <c r="P81" s="165">
        <v>0</v>
      </c>
      <c r="Q81" s="6">
        <f>VLOOKUP(K81,'WACC2 Results'!$AB$5:$AC$29,2,FALSE)</f>
        <v>8.3619421699750056</v>
      </c>
      <c r="R81" s="66">
        <f>VLOOKUP(K81,'WACC2 Results'!$Q$5:$R$29,2,FALSE)</f>
        <v>12513.971184615384</v>
      </c>
      <c r="S81" s="165">
        <f>VLOOKUP(K81,'WACC2 Results'!$E$5:$F$29,2,FALSE)</f>
        <v>0.3945078570677763</v>
      </c>
      <c r="T81"/>
    </row>
    <row r="82" spans="1:20">
      <c r="A82" s="66">
        <v>18</v>
      </c>
      <c r="B82" s="119" t="s">
        <v>30</v>
      </c>
      <c r="C82" s="119" t="s">
        <v>318</v>
      </c>
      <c r="D82" s="6">
        <f>'WACC2 Results'!AJ22</f>
        <v>0.3838068419030185</v>
      </c>
      <c r="E82" s="6">
        <f>'WACC2 Results'!N22</f>
        <v>0.30447586988282116</v>
      </c>
      <c r="F82" s="6">
        <f>'WACC2 Results'!Y22</f>
        <v>38.668272228451535</v>
      </c>
      <c r="G82" s="6">
        <f>'WACC2 Results'!BA22</f>
        <v>0.30447586988282116</v>
      </c>
      <c r="H82" s="59">
        <f>'WACC2 Results'!BC22</f>
        <v>0</v>
      </c>
      <c r="I82"/>
      <c r="J82" s="165" t="s">
        <v>31</v>
      </c>
      <c r="K82" s="165" t="s">
        <v>351</v>
      </c>
      <c r="L82" s="6">
        <v>0.18879929907801052</v>
      </c>
      <c r="M82" s="6">
        <v>1.5165555425079962</v>
      </c>
      <c r="N82" s="6">
        <v>6.7666192318018261</v>
      </c>
      <c r="O82" s="6">
        <v>1.5165555425079962</v>
      </c>
      <c r="P82" s="165">
        <v>0</v>
      </c>
      <c r="Q82" s="6">
        <f>VLOOKUP(K82,'WACC2 Results'!$AB$5:$AC$29,2,FALSE)</f>
        <v>6.3800699433704802</v>
      </c>
      <c r="R82" s="66">
        <f>VLOOKUP(K82,'WACC2 Results'!$Q$5:$R$29,2,FALSE)</f>
        <v>8804.0132999999987</v>
      </c>
      <c r="S82" s="165">
        <f>VLOOKUP(K82,'WACC2 Results'!$E$5:$F$29,2,FALSE)</f>
        <v>0.37632766912471949</v>
      </c>
      <c r="T82"/>
    </row>
    <row r="83" spans="1:20">
      <c r="A83" s="66">
        <v>19</v>
      </c>
      <c r="B83" s="119" t="s">
        <v>72</v>
      </c>
      <c r="C83" s="119" t="s">
        <v>337</v>
      </c>
      <c r="D83" s="6">
        <f>'WACC2 Results'!AJ23</f>
        <v>1.7721430476577114</v>
      </c>
      <c r="E83" s="6">
        <f>'WACC2 Results'!N23</f>
        <v>0.10965192987989081</v>
      </c>
      <c r="F83" s="6">
        <f>'WACC2 Results'!Y23</f>
        <v>2.8786896879292567</v>
      </c>
      <c r="G83" s="6">
        <f>'WACC2 Results'!BA23</f>
        <v>0.10965192987989081</v>
      </c>
      <c r="H83" s="59">
        <f>'WACC2 Results'!BC23</f>
        <v>0.15891216926721685</v>
      </c>
      <c r="I83"/>
      <c r="J83" s="165" t="s">
        <v>70</v>
      </c>
      <c r="K83" s="165" t="s">
        <v>333</v>
      </c>
      <c r="L83" s="6">
        <v>0.85942476108550325</v>
      </c>
      <c r="M83" s="6">
        <v>1.6301057790724354</v>
      </c>
      <c r="N83" s="6">
        <v>13.281538206482686</v>
      </c>
      <c r="O83" s="6">
        <v>1.6301057790724354</v>
      </c>
      <c r="P83" s="165">
        <v>0</v>
      </c>
      <c r="Q83" s="6">
        <f>VLOOKUP(K83,'WACC2 Results'!$AB$5:$AC$29,2,FALSE)</f>
        <v>9.9791950074004649</v>
      </c>
      <c r="R83" s="66">
        <f>VLOOKUP(K83,'WACC2 Results'!$Q$5:$R$29,2,FALSE)</f>
        <v>16189.135653707293</v>
      </c>
      <c r="S83" s="165">
        <f>VLOOKUP(K83,'WACC2 Results'!$E$5:$F$29,2,FALSE)</f>
        <v>0.3600803774017507</v>
      </c>
      <c r="T83"/>
    </row>
    <row r="84" spans="1:20">
      <c r="A84" s="66">
        <v>20</v>
      </c>
      <c r="B84" s="119" t="s">
        <v>72</v>
      </c>
      <c r="C84" s="119" t="s">
        <v>338</v>
      </c>
      <c r="D84" s="6">
        <f>'WACC2 Results'!AJ24</f>
        <v>0.77165034157203749</v>
      </c>
      <c r="E84" s="6">
        <f>'WACC2 Results'!N24</f>
        <v>0.73391029611878067</v>
      </c>
      <c r="F84" s="6">
        <f>'WACC2 Results'!Y24</f>
        <v>14.664171374738791</v>
      </c>
      <c r="G84" s="6">
        <f>'WACC2 Results'!BA24</f>
        <v>0.73391029611878067</v>
      </c>
      <c r="H84" s="59">
        <f>'WACC2 Results'!BC24</f>
        <v>0</v>
      </c>
      <c r="I84"/>
      <c r="J84" s="165" t="s">
        <v>73</v>
      </c>
      <c r="K84" s="165" t="s">
        <v>339</v>
      </c>
      <c r="L84" s="6">
        <v>0.45563564343110952</v>
      </c>
      <c r="M84" s="6">
        <v>1.8704781504948866</v>
      </c>
      <c r="N84" s="6">
        <v>18.645686998212582</v>
      </c>
      <c r="O84" s="6">
        <v>1.8704781504948866</v>
      </c>
      <c r="P84" s="165">
        <v>0</v>
      </c>
      <c r="Q84" s="6">
        <f>VLOOKUP(K84,'WACC2 Results'!$AB$5:$AC$29,2,FALSE)</f>
        <v>7.8121321440517963</v>
      </c>
      <c r="R84" s="66">
        <f>VLOOKUP(K84,'WACC2 Results'!$Q$5:$R$29,2,FALSE)</f>
        <v>22269.778452853847</v>
      </c>
      <c r="S84" s="165">
        <f>VLOOKUP(K84,'WACC2 Results'!$E$5:$F$29,2,FALSE)</f>
        <v>0.32992743086083109</v>
      </c>
      <c r="T84"/>
    </row>
    <row r="85" spans="1:20">
      <c r="A85" s="66">
        <v>21</v>
      </c>
      <c r="B85" s="119" t="s">
        <v>73</v>
      </c>
      <c r="C85" s="119" t="s">
        <v>339</v>
      </c>
      <c r="D85" s="6">
        <f>'WACC2 Results'!AJ25</f>
        <v>0.45563564343110952</v>
      </c>
      <c r="E85" s="6">
        <f>'WACC2 Results'!N25</f>
        <v>1.8704781504948866</v>
      </c>
      <c r="F85" s="6">
        <f>'WACC2 Results'!Y25</f>
        <v>18.645686998212582</v>
      </c>
      <c r="G85" s="6">
        <f>'WACC2 Results'!BA25</f>
        <v>1.8704781504948866</v>
      </c>
      <c r="H85" s="59">
        <f>'WACC2 Results'!BC25</f>
        <v>0</v>
      </c>
      <c r="I85"/>
      <c r="J85" s="165" t="s">
        <v>74</v>
      </c>
      <c r="K85" s="165" t="s">
        <v>317</v>
      </c>
      <c r="L85" s="6">
        <v>0.70307719018589743</v>
      </c>
      <c r="M85" s="6">
        <v>2.1292733835227056</v>
      </c>
      <c r="N85" s="6">
        <v>2.7342486829600414</v>
      </c>
      <c r="O85" s="6">
        <v>2.1292733835227056</v>
      </c>
      <c r="P85" s="165">
        <v>0</v>
      </c>
      <c r="Q85" s="6">
        <f>VLOOKUP(K85,'WACC2 Results'!$AB$5:$AC$29,2,FALSE)</f>
        <v>9.1401059882622544</v>
      </c>
      <c r="R85" s="66">
        <f>VLOOKUP(K85,'WACC2 Results'!$Q$5:$R$29,2,FALSE)</f>
        <v>4233.0355189384618</v>
      </c>
      <c r="S85" s="165">
        <f>VLOOKUP(K85,'WACC2 Results'!$E$5:$F$29,2,FALSE)</f>
        <v>0.3026419764158827</v>
      </c>
      <c r="T85"/>
    </row>
    <row r="86" spans="1:20">
      <c r="A86" s="66">
        <v>22</v>
      </c>
      <c r="B86" s="119" t="s">
        <v>73</v>
      </c>
      <c r="C86" s="119" t="s">
        <v>340</v>
      </c>
      <c r="D86" s="6">
        <f>'WACC2 Results'!AJ26</f>
        <v>0.4717533676090111</v>
      </c>
      <c r="E86" s="6">
        <f>'WACC2 Results'!N26</f>
        <v>0.41730023013968731</v>
      </c>
      <c r="F86" s="6">
        <f>'WACC2 Results'!Y26</f>
        <v>1.5937583742810784</v>
      </c>
      <c r="G86" s="6">
        <f>'WACC2 Results'!BA26</f>
        <v>0.41730023013968731</v>
      </c>
      <c r="H86" s="59">
        <f>'WACC2 Results'!BC26</f>
        <v>0</v>
      </c>
      <c r="I86"/>
      <c r="J86" s="165" t="s">
        <v>31</v>
      </c>
      <c r="K86" s="165" t="s">
        <v>316</v>
      </c>
      <c r="L86" s="6">
        <v>0.78710128153658299</v>
      </c>
      <c r="M86" s="6">
        <v>2.6508366938984769</v>
      </c>
      <c r="N86" s="6">
        <v>4.1929313067359972</v>
      </c>
      <c r="O86" s="6">
        <v>2.6508366938984769</v>
      </c>
      <c r="P86" s="165">
        <v>0</v>
      </c>
      <c r="Q86" s="6">
        <f>VLOOKUP(K86,'WACC2 Results'!$AB$5:$AC$29,2,FALSE)</f>
        <v>9.5910480271423992</v>
      </c>
      <c r="R86" s="66">
        <f>VLOOKUP(K86,'WACC2 Results'!$Q$5:$R$29,2,FALSE)</f>
        <v>5886.5556461538463</v>
      </c>
      <c r="S86" s="165">
        <f>VLOOKUP(K86,'WACC2 Results'!$E$5:$F$29,2,FALSE)</f>
        <v>0.25940614739566431</v>
      </c>
      <c r="T86"/>
    </row>
    <row r="87" spans="1:20">
      <c r="A87" s="66">
        <v>23</v>
      </c>
      <c r="B87" s="119" t="s">
        <v>16</v>
      </c>
      <c r="C87" s="119" t="s">
        <v>324</v>
      </c>
      <c r="D87" s="6">
        <f>'WACC2 Results'!AJ27</f>
        <v>0.24079530251826364</v>
      </c>
      <c r="E87" s="6">
        <f>'WACC2 Results'!N27</f>
        <v>3.3841364340312881</v>
      </c>
      <c r="F87" s="6">
        <f>'WACC2 Results'!Y27</f>
        <v>32.993710921017673</v>
      </c>
      <c r="G87" s="6">
        <f>'WACC2 Results'!BA27</f>
        <v>3.3841364340312881</v>
      </c>
      <c r="H87" s="59">
        <f>'WACC2 Results'!BC27</f>
        <v>0</v>
      </c>
      <c r="I87"/>
      <c r="J87" s="165" t="s">
        <v>15</v>
      </c>
      <c r="K87" s="165" t="s">
        <v>336</v>
      </c>
      <c r="L87" s="6">
        <v>0.35245083244825426</v>
      </c>
      <c r="M87" s="6">
        <v>2.7881979261397123</v>
      </c>
      <c r="N87" s="6">
        <v>1.5349357043431011</v>
      </c>
      <c r="O87" s="6">
        <v>2.7881979261397123</v>
      </c>
      <c r="P87" s="165">
        <v>0</v>
      </c>
      <c r="Q87" s="6">
        <f>VLOOKUP(K87,'WACC2 Results'!$AB$5:$AC$29,2,FALSE)</f>
        <v>7.258358002634778</v>
      </c>
      <c r="R87" s="66">
        <f>VLOOKUP(K87,'WACC2 Results'!$Q$5:$R$29,2,FALSE)</f>
        <v>2873.529265384615</v>
      </c>
      <c r="S87" s="165">
        <f>VLOOKUP(K87,'WACC2 Results'!$E$5:$F$29,2,FALSE)</f>
        <v>0.25</v>
      </c>
      <c r="T87"/>
    </row>
    <row r="88" spans="1:20">
      <c r="A88" s="66">
        <v>24</v>
      </c>
      <c r="B88" s="119" t="s">
        <v>16</v>
      </c>
      <c r="C88" s="119" t="s">
        <v>341</v>
      </c>
      <c r="D88" s="6">
        <f>'WACC2 Results'!AJ28</f>
        <v>1.6815465229052546</v>
      </c>
      <c r="E88" s="6">
        <f>'WACC2 Results'!N28</f>
        <v>19.952097646963267</v>
      </c>
      <c r="F88" s="6">
        <f>'WACC2 Results'!Y28</f>
        <v>1.0415460667610512</v>
      </c>
      <c r="G88" s="6">
        <f>'WACC2 Results'!BA28</f>
        <v>19.952097646963267</v>
      </c>
      <c r="H88" s="59">
        <f>'WACC2 Results'!BC28</f>
        <v>0</v>
      </c>
      <c r="I88"/>
      <c r="J88" s="165" t="s">
        <v>16</v>
      </c>
      <c r="K88" s="165" t="s">
        <v>324</v>
      </c>
      <c r="L88" s="6">
        <v>0.24079530251826364</v>
      </c>
      <c r="M88" s="6">
        <v>3.3841364340312881</v>
      </c>
      <c r="N88" s="6">
        <v>32.993710921017673</v>
      </c>
      <c r="O88" s="6">
        <v>3.3841364340312881</v>
      </c>
      <c r="P88" s="165">
        <v>0</v>
      </c>
      <c r="Q88" s="6">
        <f>VLOOKUP(K88,'WACC2 Results'!$AB$5:$AC$29,2,FALSE)</f>
        <v>6.6591230509739514</v>
      </c>
      <c r="R88" s="66">
        <f>VLOOKUP(K88,'WACC2 Results'!$Q$5:$R$29,2,FALSE)</f>
        <v>38534.28037768793</v>
      </c>
      <c r="S88" s="165">
        <f>VLOOKUP(K88,'WACC2 Results'!$E$5:$F$29,2,FALSE)</f>
        <v>0.21601733791484676</v>
      </c>
      <c r="T88"/>
    </row>
    <row r="89" spans="1:20">
      <c r="A89" s="66">
        <v>25</v>
      </c>
      <c r="B89" s="119" t="s">
        <v>16</v>
      </c>
      <c r="C89" s="119" t="s">
        <v>325</v>
      </c>
      <c r="D89" s="6">
        <f>'WACC2 Results'!AJ29</f>
        <v>0.38386711269471263</v>
      </c>
      <c r="E89" s="6">
        <f>'WACC2 Results'!N29</f>
        <v>0.24704603999322083</v>
      </c>
      <c r="F89" s="6">
        <f>'WACC2 Results'!Y29</f>
        <v>67.712507576576499</v>
      </c>
      <c r="G89" s="6">
        <f>'WACC2 Results'!BA29</f>
        <v>0.24704603999322083</v>
      </c>
      <c r="H89" s="59">
        <f>'WACC2 Results'!BC29</f>
        <v>4.4208636581694036E-2</v>
      </c>
      <c r="I89"/>
      <c r="J89" s="165" t="s">
        <v>16</v>
      </c>
      <c r="K89" s="165" t="s">
        <v>341</v>
      </c>
      <c r="L89" s="6">
        <v>1.6815465229052546</v>
      </c>
      <c r="M89" s="6">
        <v>19.952097646963267</v>
      </c>
      <c r="N89" s="6">
        <v>1.0415460667610512</v>
      </c>
      <c r="O89" s="6">
        <v>19.952097646963267</v>
      </c>
      <c r="P89" s="165">
        <v>0</v>
      </c>
      <c r="Q89" s="6">
        <f>VLOOKUP(K89,'WACC2 Results'!$AB$5:$AC$29,2,FALSE)</f>
        <v>14.391373199669726</v>
      </c>
      <c r="R89" s="66">
        <f>VLOOKUP(K89,'WACC2 Results'!$Q$5:$R$29,2,FALSE)</f>
        <v>2314.2371459038459</v>
      </c>
      <c r="S89" s="165">
        <f>VLOOKUP(K89,'WACC2 Results'!$E$5:$F$29,2,FALSE)</f>
        <v>4.5200700067956706E-2</v>
      </c>
      <c r="T89"/>
    </row>
    <row r="90" spans="1:20">
      <c r="A90" s="66"/>
      <c r="B90"/>
      <c r="C90"/>
      <c r="D90"/>
      <c r="E90"/>
      <c r="F90"/>
      <c r="G90"/>
      <c r="H90"/>
      <c r="I90"/>
      <c r="J90"/>
      <c r="K90"/>
      <c r="L90"/>
      <c r="M90"/>
      <c r="N90"/>
      <c r="O90"/>
      <c r="P90"/>
      <c r="Q90"/>
      <c r="R90"/>
      <c r="S90"/>
      <c r="T90"/>
    </row>
    <row r="91" spans="1:20">
      <c r="A91" s="66"/>
      <c r="B91"/>
      <c r="C91"/>
      <c r="D91"/>
      <c r="E91"/>
      <c r="F91"/>
      <c r="G91"/>
      <c r="H91"/>
      <c r="I91"/>
      <c r="J91"/>
      <c r="K91"/>
      <c r="L91"/>
      <c r="M91"/>
      <c r="N91"/>
      <c r="O91"/>
      <c r="P91"/>
      <c r="Q91"/>
      <c r="R91"/>
      <c r="S91"/>
      <c r="T91"/>
    </row>
    <row r="93" spans="1:20">
      <c r="A93" s="66"/>
      <c r="B93" s="458" t="s">
        <v>468</v>
      </c>
      <c r="C93"/>
      <c r="D93"/>
      <c r="E93"/>
      <c r="F93"/>
      <c r="G93"/>
      <c r="H93"/>
      <c r="I93"/>
      <c r="J93"/>
      <c r="K93"/>
      <c r="L93"/>
      <c r="M93"/>
      <c r="N93"/>
      <c r="O93"/>
      <c r="P93"/>
      <c r="Q93"/>
      <c r="R93"/>
      <c r="S93"/>
      <c r="T93"/>
    </row>
    <row r="94" spans="1:20">
      <c r="A94" s="66"/>
      <c r="B94" s="267" t="s">
        <v>410</v>
      </c>
      <c r="C94"/>
      <c r="D94" s="538" t="s">
        <v>554</v>
      </c>
      <c r="E94" s="538"/>
      <c r="F94" s="538"/>
      <c r="G94"/>
      <c r="H94" s="267" t="s">
        <v>418</v>
      </c>
      <c r="I94"/>
      <c r="J94" s="538" t="s">
        <v>554</v>
      </c>
      <c r="K94" s="538"/>
      <c r="L94" s="538"/>
      <c r="M94"/>
      <c r="N94"/>
      <c r="O94"/>
      <c r="P94"/>
      <c r="Q94"/>
      <c r="R94"/>
      <c r="S94"/>
      <c r="T94"/>
    </row>
    <row r="95" spans="1:20">
      <c r="A95" s="66"/>
      <c r="B95" s="217" t="s">
        <v>414</v>
      </c>
      <c r="C95" s="259"/>
      <c r="D95" s="118" t="s">
        <v>379</v>
      </c>
      <c r="E95" s="118" t="s">
        <v>347</v>
      </c>
      <c r="F95" s="118" t="s">
        <v>380</v>
      </c>
      <c r="G95"/>
      <c r="H95" s="217" t="s">
        <v>415</v>
      </c>
      <c r="I95" s="258"/>
      <c r="J95" s="264" t="s">
        <v>379</v>
      </c>
      <c r="K95" s="264" t="s">
        <v>347</v>
      </c>
      <c r="L95" s="264" t="s">
        <v>380</v>
      </c>
      <c r="M95"/>
      <c r="N95"/>
      <c r="O95"/>
      <c r="P95"/>
      <c r="Q95"/>
      <c r="R95"/>
      <c r="S95"/>
      <c r="T95"/>
    </row>
    <row r="96" spans="1:20">
      <c r="A96" s="66">
        <v>1</v>
      </c>
      <c r="B96" s="118" t="s">
        <v>31</v>
      </c>
      <c r="C96" s="4" t="s">
        <v>352</v>
      </c>
      <c r="D96" s="165">
        <f>'WACC2 Results'!BN5</f>
        <v>0.25002337137927538</v>
      </c>
      <c r="E96" s="165">
        <f>'WACC2 Results'!BO5</f>
        <v>0.16122314175532393</v>
      </c>
      <c r="F96" s="165">
        <f>'WACC2 Results'!BP5</f>
        <v>0.64483228454173158</v>
      </c>
      <c r="G96"/>
      <c r="H96" s="118" t="s">
        <v>31</v>
      </c>
      <c r="I96" s="4" t="s">
        <v>316</v>
      </c>
      <c r="J96" s="165">
        <v>0.41895891895255388</v>
      </c>
      <c r="K96" s="165">
        <v>3.4682408787412577E-3</v>
      </c>
      <c r="L96" s="165">
        <v>8.2782361750700136E-3</v>
      </c>
      <c r="M96"/>
      <c r="N96"/>
      <c r="O96"/>
      <c r="P96"/>
      <c r="Q96"/>
      <c r="R96"/>
      <c r="S96"/>
      <c r="T96"/>
    </row>
    <row r="97" spans="1:20">
      <c r="A97" s="66">
        <v>2</v>
      </c>
      <c r="B97" s="118" t="s">
        <v>31</v>
      </c>
      <c r="C97" s="4" t="s">
        <v>351</v>
      </c>
      <c r="D97" s="165">
        <f>'WACC2 Results'!BN6</f>
        <v>0.16320265541101489</v>
      </c>
      <c r="E97" s="165">
        <f>'WACC2 Results'!BO6</f>
        <v>1.2674623974261057E-2</v>
      </c>
      <c r="F97" s="165">
        <f>'WACC2 Results'!BP6</f>
        <v>7.7661873468546638E-2</v>
      </c>
      <c r="G97"/>
      <c r="H97" s="119" t="s">
        <v>68</v>
      </c>
      <c r="I97" s="119" t="s">
        <v>321</v>
      </c>
      <c r="J97" s="165">
        <v>0.61068733657513963</v>
      </c>
      <c r="K97" s="165">
        <v>6.3115769918523634E-3</v>
      </c>
      <c r="L97" s="165">
        <v>1.0335202015566571E-2</v>
      </c>
      <c r="M97"/>
      <c r="N97"/>
      <c r="O97"/>
      <c r="P97"/>
      <c r="Q97"/>
      <c r="R97"/>
      <c r="S97"/>
      <c r="T97"/>
    </row>
    <row r="98" spans="1:20">
      <c r="A98" s="66">
        <v>3</v>
      </c>
      <c r="B98" s="118" t="s">
        <v>31</v>
      </c>
      <c r="C98" s="4" t="s">
        <v>316</v>
      </c>
      <c r="D98" s="165">
        <f>'WACC2 Results'!BN7</f>
        <v>0.41895891895255388</v>
      </c>
      <c r="E98" s="165">
        <f>'WACC2 Results'!BO7</f>
        <v>3.4682408787412577E-3</v>
      </c>
      <c r="F98" s="165">
        <f>'WACC2 Results'!BP7</f>
        <v>8.2782361750700136E-3</v>
      </c>
      <c r="G98"/>
      <c r="H98" s="119" t="s">
        <v>70</v>
      </c>
      <c r="I98" s="119" t="s">
        <v>333</v>
      </c>
      <c r="J98" s="165">
        <v>0.68153552890785751</v>
      </c>
      <c r="K98" s="165">
        <v>8.1453042290933197E-3</v>
      </c>
      <c r="L98" s="165">
        <v>1.1951400746702014E-2</v>
      </c>
      <c r="M98"/>
      <c r="N98"/>
      <c r="O98"/>
      <c r="P98"/>
      <c r="Q98"/>
      <c r="R98"/>
      <c r="S98"/>
      <c r="T98"/>
    </row>
    <row r="99" spans="1:20">
      <c r="A99" s="66">
        <v>4</v>
      </c>
      <c r="B99" s="119" t="s">
        <v>44</v>
      </c>
      <c r="C99" s="119" t="s">
        <v>315</v>
      </c>
      <c r="D99" s="165">
        <f>'WACC2 Results'!BN8</f>
        <v>0.38497695533147158</v>
      </c>
      <c r="E99" s="165">
        <f>'WACC2 Results'!BO8</f>
        <v>1.6667382663044517E-2</v>
      </c>
      <c r="F99" s="165">
        <f>'WACC2 Results'!BP8</f>
        <v>4.3294494468360117E-2</v>
      </c>
      <c r="G99"/>
      <c r="H99" s="119" t="s">
        <v>44</v>
      </c>
      <c r="I99" s="119" t="s">
        <v>315</v>
      </c>
      <c r="J99" s="165">
        <v>0.38497695533147158</v>
      </c>
      <c r="K99" s="165">
        <v>1.6667382663044517E-2</v>
      </c>
      <c r="L99" s="165">
        <v>4.3294494468360117E-2</v>
      </c>
      <c r="M99"/>
      <c r="N99"/>
      <c r="O99"/>
      <c r="P99"/>
      <c r="Q99"/>
      <c r="R99"/>
      <c r="S99"/>
      <c r="T99"/>
    </row>
    <row r="100" spans="1:20">
      <c r="A100" s="66">
        <v>5</v>
      </c>
      <c r="B100" s="119" t="s">
        <v>74</v>
      </c>
      <c r="C100" s="119" t="s">
        <v>317</v>
      </c>
      <c r="D100" s="165">
        <f>'WACC2 Results'!BN9</f>
        <v>0.44908072849047298</v>
      </c>
      <c r="E100" s="165">
        <f>'WACC2 Results'!BO9</f>
        <v>5.2963308054436831E-2</v>
      </c>
      <c r="F100" s="165">
        <f>'WACC2 Results'!BP9</f>
        <v>0.11793716517844391</v>
      </c>
      <c r="G100"/>
      <c r="H100" s="119" t="s">
        <v>70</v>
      </c>
      <c r="I100" s="119" t="s">
        <v>323</v>
      </c>
      <c r="J100" s="165">
        <v>0.36003168530727003</v>
      </c>
      <c r="K100" s="165">
        <v>2.0845747625409028E-2</v>
      </c>
      <c r="L100" s="165">
        <v>5.7899758482696233E-2</v>
      </c>
      <c r="M100"/>
      <c r="N100"/>
      <c r="O100"/>
      <c r="P100"/>
      <c r="Q100"/>
      <c r="R100"/>
      <c r="S100"/>
      <c r="T100"/>
    </row>
    <row r="101" spans="1:20">
      <c r="A101" s="66">
        <v>6</v>
      </c>
      <c r="B101" s="119" t="s">
        <v>23</v>
      </c>
      <c r="C101" s="119" t="s">
        <v>330</v>
      </c>
      <c r="D101" s="165">
        <f>'WACC2 Results'!BN10</f>
        <v>0.17047541450158715</v>
      </c>
      <c r="E101" s="165">
        <f>'WACC2 Results'!BO10</f>
        <v>1.0846793292445589E-2</v>
      </c>
      <c r="F101" s="165">
        <f>'WACC2 Results'!BP10</f>
        <v>6.3626730717493599E-2</v>
      </c>
      <c r="G101"/>
      <c r="H101" s="119" t="s">
        <v>23</v>
      </c>
      <c r="I101" s="119" t="s">
        <v>330</v>
      </c>
      <c r="J101" s="165">
        <v>0.17047541450158715</v>
      </c>
      <c r="K101" s="165">
        <v>1.0846793292445589E-2</v>
      </c>
      <c r="L101" s="165">
        <v>6.3626730717493599E-2</v>
      </c>
      <c r="M101"/>
      <c r="N101"/>
      <c r="O101"/>
      <c r="P101"/>
      <c r="Q101"/>
      <c r="R101"/>
      <c r="S101"/>
      <c r="T101"/>
    </row>
    <row r="102" spans="1:20">
      <c r="A102" s="66">
        <v>7</v>
      </c>
      <c r="B102" s="119" t="s">
        <v>14</v>
      </c>
      <c r="C102" s="119" t="s">
        <v>319</v>
      </c>
      <c r="D102" s="165">
        <f>'WACC2 Results'!BN11</f>
        <v>0.11399691409796092</v>
      </c>
      <c r="E102" s="165">
        <f>'WACC2 Results'!BO11</f>
        <v>4.1412222973408519E-2</v>
      </c>
      <c r="F102" s="165">
        <f>'WACC2 Results'!BP11</f>
        <v>0.3632749474062234</v>
      </c>
      <c r="G102"/>
      <c r="H102" s="119" t="s">
        <v>72</v>
      </c>
      <c r="I102" s="119" t="s">
        <v>338</v>
      </c>
      <c r="J102" s="165">
        <v>0.29111927734605392</v>
      </c>
      <c r="K102" s="165">
        <v>1.8958843420935179E-2</v>
      </c>
      <c r="L102" s="165">
        <v>6.512397115632701E-2</v>
      </c>
      <c r="M102"/>
      <c r="N102"/>
      <c r="O102"/>
      <c r="P102"/>
      <c r="Q102"/>
      <c r="R102"/>
      <c r="S102"/>
      <c r="T102"/>
    </row>
    <row r="103" spans="1:20">
      <c r="A103" s="66">
        <v>8</v>
      </c>
      <c r="B103" s="119" t="s">
        <v>14</v>
      </c>
      <c r="C103" s="119" t="s">
        <v>320</v>
      </c>
      <c r="D103" s="165">
        <f>'WACC2 Results'!BN12</f>
        <v>0.40367009389436875</v>
      </c>
      <c r="E103" s="165">
        <f>'WACC2 Results'!BO12</f>
        <v>4.3150257813223847E-2</v>
      </c>
      <c r="F103" s="165">
        <f>'WACC2 Results'!BP12</f>
        <v>0.10689485910867423</v>
      </c>
      <c r="G103"/>
      <c r="H103" s="119" t="s">
        <v>73</v>
      </c>
      <c r="I103" s="119" t="s">
        <v>340</v>
      </c>
      <c r="J103" s="165">
        <v>0.33645250135566385</v>
      </c>
      <c r="K103" s="165">
        <v>2.3442132682259142E-2</v>
      </c>
      <c r="L103" s="165">
        <v>6.9674419384026132E-2</v>
      </c>
      <c r="M103"/>
      <c r="N103"/>
      <c r="O103"/>
      <c r="P103"/>
      <c r="Q103"/>
      <c r="R103"/>
      <c r="S103"/>
      <c r="T103"/>
    </row>
    <row r="104" spans="1:20">
      <c r="A104" s="66">
        <v>9</v>
      </c>
      <c r="B104" s="119" t="s">
        <v>67</v>
      </c>
      <c r="C104" s="119" t="s">
        <v>331</v>
      </c>
      <c r="D104" s="165">
        <f>'WACC2 Results'!BN13</f>
        <v>0.22325498437445987</v>
      </c>
      <c r="E104" s="165">
        <f>'WACC2 Results'!BO13</f>
        <v>2.0474873810415239E-2</v>
      </c>
      <c r="F104" s="165">
        <f>'WACC2 Results'!BP13</f>
        <v>9.1710713056570595E-2</v>
      </c>
      <c r="G104"/>
      <c r="H104" s="134" t="s">
        <v>30</v>
      </c>
      <c r="I104" s="134" t="s">
        <v>318</v>
      </c>
      <c r="J104" s="165">
        <v>0.51615442037144432</v>
      </c>
      <c r="K104" s="165">
        <v>3.8429313974508439E-2</v>
      </c>
      <c r="L104" s="165">
        <v>7.445313351545696E-2</v>
      </c>
      <c r="M104"/>
      <c r="N104"/>
      <c r="O104"/>
      <c r="P104"/>
      <c r="Q104"/>
      <c r="R104"/>
      <c r="S104"/>
      <c r="T104"/>
    </row>
    <row r="105" spans="1:20">
      <c r="A105" s="66">
        <v>10</v>
      </c>
      <c r="B105" s="119" t="s">
        <v>67</v>
      </c>
      <c r="C105" s="119" t="s">
        <v>332</v>
      </c>
      <c r="D105" s="165">
        <f>'WACC2 Results'!BN14</f>
        <v>9.9636122882648476E-2</v>
      </c>
      <c r="E105" s="165">
        <f>'WACC2 Results'!BO14</f>
        <v>0.12589417132289915</v>
      </c>
      <c r="F105" s="165">
        <f>'WACC2 Results'!BP14</f>
        <v>1.263539444134909</v>
      </c>
      <c r="G105"/>
      <c r="H105" s="118" t="s">
        <v>31</v>
      </c>
      <c r="I105" s="4" t="s">
        <v>351</v>
      </c>
      <c r="J105" s="165">
        <v>0.16320265541101489</v>
      </c>
      <c r="K105" s="165">
        <v>1.2674623974261057E-2</v>
      </c>
      <c r="L105" s="165">
        <v>7.7661873468546638E-2</v>
      </c>
      <c r="M105"/>
      <c r="N105"/>
      <c r="O105"/>
      <c r="P105"/>
      <c r="Q105"/>
      <c r="R105"/>
      <c r="S105"/>
      <c r="T105"/>
    </row>
    <row r="106" spans="1:20">
      <c r="A106" s="66">
        <v>11</v>
      </c>
      <c r="B106" s="119" t="s">
        <v>68</v>
      </c>
      <c r="C106" s="119" t="s">
        <v>321</v>
      </c>
      <c r="D106" s="165">
        <f>'WACC2 Results'!BN15</f>
        <v>0.61068733657513963</v>
      </c>
      <c r="E106" s="165">
        <f>'WACC2 Results'!BO15</f>
        <v>6.3115769918523634E-3</v>
      </c>
      <c r="F106" s="165">
        <f>'WACC2 Results'!BP15</f>
        <v>1.0335202015566571E-2</v>
      </c>
      <c r="G106"/>
      <c r="H106" s="119" t="s">
        <v>73</v>
      </c>
      <c r="I106" s="119" t="s">
        <v>339</v>
      </c>
      <c r="J106" s="165">
        <v>0.24311403458248698</v>
      </c>
      <c r="K106" s="165">
        <v>1.9891262559391054E-2</v>
      </c>
      <c r="L106" s="165">
        <v>8.1818651866608222E-2</v>
      </c>
      <c r="M106"/>
      <c r="N106"/>
      <c r="O106"/>
      <c r="P106"/>
      <c r="Q106"/>
      <c r="R106"/>
      <c r="S106"/>
      <c r="T106"/>
    </row>
    <row r="107" spans="1:20">
      <c r="A107" s="66">
        <v>12</v>
      </c>
      <c r="B107" s="119" t="s">
        <v>70</v>
      </c>
      <c r="C107" s="119" t="s">
        <v>333</v>
      </c>
      <c r="D107" s="165">
        <f>'WACC2 Results'!BN16</f>
        <v>0.68153552890785751</v>
      </c>
      <c r="E107" s="165">
        <f>'WACC2 Results'!BO16</f>
        <v>8.1453042290933197E-3</v>
      </c>
      <c r="F107" s="165">
        <f>'WACC2 Results'!BP16</f>
        <v>1.1951400746702014E-2</v>
      </c>
      <c r="G107"/>
      <c r="H107" s="119" t="s">
        <v>71</v>
      </c>
      <c r="I107" s="119" t="s">
        <v>335</v>
      </c>
      <c r="J107" s="165">
        <v>0.41217677810063008</v>
      </c>
      <c r="K107" s="165">
        <v>3.5657420951446472E-2</v>
      </c>
      <c r="L107" s="165">
        <v>8.651001911306358E-2</v>
      </c>
      <c r="M107"/>
      <c r="N107"/>
      <c r="O107"/>
      <c r="P107"/>
      <c r="Q107"/>
      <c r="R107"/>
      <c r="S107"/>
      <c r="T107"/>
    </row>
    <row r="108" spans="1:20">
      <c r="A108" s="13">
        <v>13</v>
      </c>
      <c r="B108" s="119" t="s">
        <v>70</v>
      </c>
      <c r="C108" s="119" t="s">
        <v>323</v>
      </c>
      <c r="D108" s="165">
        <f>'WACC2 Results'!BN17</f>
        <v>0.36003168530727003</v>
      </c>
      <c r="E108" s="165">
        <f>'WACC2 Results'!BO17</f>
        <v>2.0845747625409028E-2</v>
      </c>
      <c r="F108" s="165">
        <f>'WACC2 Results'!BP17</f>
        <v>5.7899758482696233E-2</v>
      </c>
      <c r="G108"/>
      <c r="H108" s="119" t="s">
        <v>67</v>
      </c>
      <c r="I108" s="119" t="s">
        <v>331</v>
      </c>
      <c r="J108" s="165">
        <v>0.22325498437445987</v>
      </c>
      <c r="K108" s="165">
        <v>2.0474873810415239E-2</v>
      </c>
      <c r="L108" s="165">
        <v>9.1710713056570595E-2</v>
      </c>
      <c r="M108"/>
      <c r="N108"/>
      <c r="O108"/>
      <c r="P108"/>
      <c r="Q108"/>
      <c r="R108"/>
      <c r="S108"/>
      <c r="T108"/>
    </row>
    <row r="109" spans="1:20">
      <c r="A109" s="66">
        <v>14</v>
      </c>
      <c r="B109" s="119" t="s">
        <v>69</v>
      </c>
      <c r="C109" s="119" t="s">
        <v>322</v>
      </c>
      <c r="D109" s="165">
        <f>'WACC2 Results'!BN18</f>
        <v>0.19980516141066179</v>
      </c>
      <c r="E109" s="165">
        <f>'WACC2 Results'!BO18</f>
        <v>4.2149223974543348E-2</v>
      </c>
      <c r="F109" s="165">
        <f>'WACC2 Results'!BP18</f>
        <v>0.21095162746028154</v>
      </c>
      <c r="G109"/>
      <c r="H109" s="119" t="s">
        <v>14</v>
      </c>
      <c r="I109" s="119" t="s">
        <v>320</v>
      </c>
      <c r="J109" s="165">
        <v>0.40367009389436875</v>
      </c>
      <c r="K109" s="165">
        <v>4.3150257813223847E-2</v>
      </c>
      <c r="L109" s="165">
        <v>0.10689485910867423</v>
      </c>
      <c r="M109"/>
      <c r="N109"/>
      <c r="O109"/>
      <c r="P109"/>
      <c r="Q109"/>
      <c r="R109"/>
      <c r="S109"/>
      <c r="T109"/>
    </row>
    <row r="110" spans="1:20">
      <c r="A110" s="66">
        <v>15</v>
      </c>
      <c r="B110" s="119" t="s">
        <v>71</v>
      </c>
      <c r="C110" s="119" t="s">
        <v>335</v>
      </c>
      <c r="D110" s="165">
        <f>'WACC2 Results'!BN19</f>
        <v>0.41217677810063008</v>
      </c>
      <c r="E110" s="165">
        <f>'WACC2 Results'!BO19</f>
        <v>3.5657420951446472E-2</v>
      </c>
      <c r="F110" s="165">
        <f>'WACC2 Results'!BP19</f>
        <v>8.651001911306358E-2</v>
      </c>
      <c r="G110"/>
      <c r="H110" s="119" t="s">
        <v>15</v>
      </c>
      <c r="I110" s="119" t="s">
        <v>336</v>
      </c>
      <c r="J110" s="165">
        <v>0.27109277413698468</v>
      </c>
      <c r="K110" s="165">
        <v>2.9379703072942187E-2</v>
      </c>
      <c r="L110" s="165">
        <v>0.10837508733484892</v>
      </c>
      <c r="M110"/>
      <c r="N110"/>
      <c r="O110"/>
      <c r="P110"/>
      <c r="Q110"/>
      <c r="R110"/>
      <c r="S110"/>
      <c r="T110"/>
    </row>
    <row r="111" spans="1:20">
      <c r="A111" s="66">
        <v>16</v>
      </c>
      <c r="B111" s="119" t="s">
        <v>15</v>
      </c>
      <c r="C111" s="119" t="s">
        <v>336</v>
      </c>
      <c r="D111" s="165">
        <f>'WACC2 Results'!BN20</f>
        <v>0.27109277413698468</v>
      </c>
      <c r="E111" s="165">
        <f>'WACC2 Results'!BO20</f>
        <v>2.9379703072942187E-2</v>
      </c>
      <c r="F111" s="165">
        <f>'WACC2 Results'!BP20</f>
        <v>0.10837508733484892</v>
      </c>
      <c r="G111"/>
      <c r="H111" s="119" t="s">
        <v>74</v>
      </c>
      <c r="I111" s="119" t="s">
        <v>317</v>
      </c>
      <c r="J111" s="165">
        <v>0.44908072849047298</v>
      </c>
      <c r="K111" s="165">
        <v>5.2963308054436831E-2</v>
      </c>
      <c r="L111" s="165">
        <v>0.11793716517844391</v>
      </c>
      <c r="M111"/>
      <c r="N111"/>
      <c r="O111"/>
      <c r="P111"/>
      <c r="Q111"/>
      <c r="R111"/>
      <c r="S111"/>
      <c r="T111"/>
    </row>
    <row r="112" spans="1:20">
      <c r="A112" s="66">
        <v>17</v>
      </c>
      <c r="B112" s="119" t="s">
        <v>76</v>
      </c>
      <c r="C112" s="119" t="s">
        <v>326</v>
      </c>
      <c r="D112" s="165">
        <f>'WACC2 Results'!BN21</f>
        <v>0.37475260630558255</v>
      </c>
      <c r="E112" s="165">
        <f>'WACC2 Results'!BO21</f>
        <v>7.7709867951396006E-2</v>
      </c>
      <c r="F112" s="165">
        <f>'WACC2 Results'!BP21</f>
        <v>0.20736311540960828</v>
      </c>
      <c r="G112"/>
      <c r="H112" s="119" t="s">
        <v>16</v>
      </c>
      <c r="I112" s="119" t="s">
        <v>341</v>
      </c>
      <c r="J112" s="165">
        <v>0.25012095004644297</v>
      </c>
      <c r="K112" s="165">
        <v>3.2334811774796579E-2</v>
      </c>
      <c r="L112" s="165">
        <v>0.12927670300625591</v>
      </c>
      <c r="M112"/>
      <c r="N112"/>
      <c r="O112"/>
      <c r="P112"/>
      <c r="Q112"/>
      <c r="R112"/>
      <c r="S112"/>
      <c r="T112"/>
    </row>
    <row r="113" spans="1:20">
      <c r="A113" s="66">
        <v>18</v>
      </c>
      <c r="B113" s="119" t="s">
        <v>30</v>
      </c>
      <c r="C113" s="119" t="s">
        <v>318</v>
      </c>
      <c r="D113" s="165">
        <f>'WACC2 Results'!BN22</f>
        <v>0.51615442037144432</v>
      </c>
      <c r="E113" s="165">
        <f>'WACC2 Results'!BO22</f>
        <v>3.8429313974508439E-2</v>
      </c>
      <c r="F113" s="165">
        <f>'WACC2 Results'!BP22</f>
        <v>7.445313351545696E-2</v>
      </c>
      <c r="G113"/>
      <c r="H113" s="119" t="s">
        <v>16</v>
      </c>
      <c r="I113" s="119" t="s">
        <v>325</v>
      </c>
      <c r="J113" s="165">
        <v>0.32188647194449005</v>
      </c>
      <c r="K113" s="165">
        <v>5.2751244013482523E-2</v>
      </c>
      <c r="L113" s="165">
        <v>0.16388151914187801</v>
      </c>
      <c r="M113"/>
      <c r="N113"/>
      <c r="O113"/>
      <c r="P113"/>
      <c r="Q113"/>
      <c r="R113"/>
      <c r="S113"/>
      <c r="T113"/>
    </row>
    <row r="114" spans="1:20">
      <c r="A114" s="66">
        <v>19</v>
      </c>
      <c r="B114" s="119" t="s">
        <v>72</v>
      </c>
      <c r="C114" s="119" t="s">
        <v>337</v>
      </c>
      <c r="D114" s="165">
        <f>'WACC2 Results'!BN23</f>
        <v>0.20380207089562338</v>
      </c>
      <c r="E114" s="165">
        <f>'WACC2 Results'!BO23</f>
        <v>5.1620216681607017E-2</v>
      </c>
      <c r="F114" s="165">
        <f>'WACC2 Results'!BP23</f>
        <v>0.25328602626439528</v>
      </c>
      <c r="G114"/>
      <c r="H114" s="119" t="s">
        <v>76</v>
      </c>
      <c r="I114" s="119" t="s">
        <v>326</v>
      </c>
      <c r="J114" s="165">
        <v>0.37475260630558255</v>
      </c>
      <c r="K114" s="165">
        <v>7.7709867951396006E-2</v>
      </c>
      <c r="L114" s="165">
        <v>0.20736311540960828</v>
      </c>
      <c r="M114"/>
      <c r="N114"/>
      <c r="O114"/>
      <c r="P114"/>
      <c r="Q114"/>
      <c r="R114"/>
      <c r="S114"/>
      <c r="T114"/>
    </row>
    <row r="115" spans="1:20">
      <c r="A115" s="66">
        <v>20</v>
      </c>
      <c r="B115" s="119" t="s">
        <v>72</v>
      </c>
      <c r="C115" s="119" t="s">
        <v>338</v>
      </c>
      <c r="D115" s="165">
        <f>'WACC2 Results'!BN24</f>
        <v>0.29111927734605392</v>
      </c>
      <c r="E115" s="165">
        <f>'WACC2 Results'!BO24</f>
        <v>1.8958843420935179E-2</v>
      </c>
      <c r="F115" s="165">
        <f>'WACC2 Results'!BP24</f>
        <v>6.512397115632701E-2</v>
      </c>
      <c r="G115"/>
      <c r="H115" s="119" t="s">
        <v>69</v>
      </c>
      <c r="I115" s="119" t="s">
        <v>322</v>
      </c>
      <c r="J115" s="165">
        <v>0.19980516141066179</v>
      </c>
      <c r="K115" s="165">
        <v>4.2149223974543348E-2</v>
      </c>
      <c r="L115" s="165">
        <v>0.21095162746028154</v>
      </c>
      <c r="M115"/>
      <c r="N115"/>
      <c r="O115"/>
      <c r="P115"/>
      <c r="Q115"/>
      <c r="R115"/>
      <c r="S115"/>
      <c r="T115"/>
    </row>
    <row r="116" spans="1:20">
      <c r="A116" s="66">
        <v>21</v>
      </c>
      <c r="B116" s="119" t="s">
        <v>73</v>
      </c>
      <c r="C116" s="119" t="s">
        <v>339</v>
      </c>
      <c r="D116" s="165">
        <f>'WACC2 Results'!BN25</f>
        <v>0.24311403458248698</v>
      </c>
      <c r="E116" s="165">
        <f>'WACC2 Results'!BO25</f>
        <v>1.9891262559391054E-2</v>
      </c>
      <c r="F116" s="165">
        <f>'WACC2 Results'!BP25</f>
        <v>8.1818651866608222E-2</v>
      </c>
      <c r="G116"/>
      <c r="H116" s="119" t="s">
        <v>72</v>
      </c>
      <c r="I116" s="119" t="s">
        <v>337</v>
      </c>
      <c r="J116" s="165">
        <v>0.20380207089562338</v>
      </c>
      <c r="K116" s="165">
        <v>5.1620216681607017E-2</v>
      </c>
      <c r="L116" s="165">
        <v>0.25328602626439528</v>
      </c>
      <c r="M116"/>
      <c r="N116"/>
      <c r="O116"/>
      <c r="P116"/>
      <c r="Q116"/>
      <c r="R116"/>
      <c r="S116"/>
      <c r="T116"/>
    </row>
    <row r="117" spans="1:20">
      <c r="A117" s="66">
        <v>22</v>
      </c>
      <c r="B117" s="119" t="s">
        <v>73</v>
      </c>
      <c r="C117" s="119" t="s">
        <v>340</v>
      </c>
      <c r="D117" s="165">
        <f>'WACC2 Results'!BN26</f>
        <v>0.33645250135566385</v>
      </c>
      <c r="E117" s="165">
        <f>'WACC2 Results'!BO26</f>
        <v>2.3442132682259142E-2</v>
      </c>
      <c r="F117" s="165">
        <f>'WACC2 Results'!BP26</f>
        <v>6.9674419384026132E-2</v>
      </c>
      <c r="G117"/>
      <c r="H117" s="119" t="s">
        <v>14</v>
      </c>
      <c r="I117" s="119" t="s">
        <v>319</v>
      </c>
      <c r="J117" s="165">
        <v>0.11399691409796092</v>
      </c>
      <c r="K117" s="165">
        <v>4.1412222973408519E-2</v>
      </c>
      <c r="L117" s="165">
        <v>0.3632749474062234</v>
      </c>
      <c r="M117"/>
      <c r="N117"/>
      <c r="O117"/>
      <c r="P117"/>
      <c r="Q117"/>
      <c r="R117"/>
      <c r="S117"/>
      <c r="T117"/>
    </row>
    <row r="118" spans="1:20">
      <c r="A118" s="66">
        <v>23</v>
      </c>
      <c r="B118" s="119" t="s">
        <v>16</v>
      </c>
      <c r="C118" s="119" t="s">
        <v>324</v>
      </c>
      <c r="D118" s="165">
        <f>'WACC2 Results'!BN27</f>
        <v>0.20613610308260985</v>
      </c>
      <c r="E118" s="165">
        <f>'WACC2 Results'!BO27</f>
        <v>0.1008366369563212</v>
      </c>
      <c r="F118" s="165">
        <f>'WACC2 Results'!BP27</f>
        <v>0.48917504235495574</v>
      </c>
      <c r="G118"/>
      <c r="H118" s="119" t="s">
        <v>16</v>
      </c>
      <c r="I118" s="119" t="s">
        <v>324</v>
      </c>
      <c r="J118" s="165">
        <v>0.20613610308260985</v>
      </c>
      <c r="K118" s="165">
        <v>0.1008366369563212</v>
      </c>
      <c r="L118" s="165">
        <v>0.48917504235495574</v>
      </c>
      <c r="M118"/>
      <c r="N118"/>
      <c r="O118"/>
      <c r="P118"/>
      <c r="Q118"/>
      <c r="R118"/>
      <c r="S118"/>
      <c r="T118"/>
    </row>
    <row r="119" spans="1:20">
      <c r="A119" s="66">
        <v>24</v>
      </c>
      <c r="B119" s="119" t="s">
        <v>16</v>
      </c>
      <c r="C119" s="119" t="s">
        <v>341</v>
      </c>
      <c r="D119" s="165">
        <f>'WACC2 Results'!BN28</f>
        <v>0.25012095004644297</v>
      </c>
      <c r="E119" s="165">
        <f>'WACC2 Results'!BO28</f>
        <v>3.2334811774796579E-2</v>
      </c>
      <c r="F119" s="165">
        <f>'WACC2 Results'!BP28</f>
        <v>0.12927670300625591</v>
      </c>
      <c r="G119"/>
      <c r="H119" s="118" t="s">
        <v>31</v>
      </c>
      <c r="I119" s="4" t="s">
        <v>352</v>
      </c>
      <c r="J119" s="165">
        <v>0.25002337137927538</v>
      </c>
      <c r="K119" s="165">
        <v>0.16122314175532393</v>
      </c>
      <c r="L119" s="165">
        <v>0.64483228454173158</v>
      </c>
      <c r="M119"/>
      <c r="N119"/>
      <c r="O119"/>
      <c r="P119"/>
      <c r="Q119"/>
      <c r="R119"/>
      <c r="S119"/>
      <c r="T119"/>
    </row>
    <row r="120" spans="1:20">
      <c r="A120" s="66">
        <v>25</v>
      </c>
      <c r="B120" s="119" t="s">
        <v>16</v>
      </c>
      <c r="C120" s="119" t="s">
        <v>325</v>
      </c>
      <c r="D120" s="165">
        <f>'WACC2 Results'!BN29</f>
        <v>0.32188647194449005</v>
      </c>
      <c r="E120" s="165">
        <f>'WACC2 Results'!BO29</f>
        <v>5.2751244013482523E-2</v>
      </c>
      <c r="F120" s="165">
        <f>'WACC2 Results'!BP29</f>
        <v>0.16388151914187801</v>
      </c>
      <c r="G120"/>
      <c r="H120" s="119" t="s">
        <v>67</v>
      </c>
      <c r="I120" s="119" t="s">
        <v>332</v>
      </c>
      <c r="J120" s="165">
        <v>9.9636122882648476E-2</v>
      </c>
      <c r="K120" s="165">
        <v>0.12589417132289915</v>
      </c>
      <c r="L120" s="165">
        <v>1.263539444134909</v>
      </c>
      <c r="M120"/>
      <c r="N120"/>
      <c r="O120"/>
      <c r="P120"/>
      <c r="Q120"/>
      <c r="R120"/>
      <c r="S120"/>
      <c r="T120"/>
    </row>
    <row r="121" spans="1:20">
      <c r="A121" s="66"/>
      <c r="B121"/>
      <c r="C121"/>
      <c r="D121"/>
      <c r="E121"/>
      <c r="F121" s="165"/>
      <c r="G121"/>
      <c r="H121"/>
      <c r="I121"/>
      <c r="J121"/>
      <c r="K121" s="265" t="s">
        <v>401</v>
      </c>
      <c r="L121" s="165">
        <f>MEDIAN(L96:L120)</f>
        <v>9.1710713056570595E-2</v>
      </c>
      <c r="M121"/>
      <c r="N121"/>
      <c r="O121"/>
      <c r="P121"/>
      <c r="Q121"/>
      <c r="R121"/>
      <c r="S121"/>
      <c r="T121"/>
    </row>
    <row r="122" spans="1:20">
      <c r="A122" s="66"/>
      <c r="B122"/>
      <c r="C122"/>
      <c r="D122"/>
      <c r="E122"/>
      <c r="F122"/>
      <c r="G122"/>
      <c r="H122"/>
      <c r="I122"/>
      <c r="J122"/>
      <c r="K122"/>
      <c r="L122"/>
      <c r="M122"/>
      <c r="N122"/>
      <c r="O122"/>
      <c r="P122"/>
      <c r="Q122"/>
      <c r="R122"/>
      <c r="S122"/>
      <c r="T122"/>
    </row>
    <row r="124" spans="1:20">
      <c r="A124" s="66"/>
      <c r="B124"/>
      <c r="C124"/>
      <c r="D124"/>
      <c r="E124"/>
      <c r="F124"/>
      <c r="G124"/>
      <c r="H124"/>
      <c r="I124"/>
      <c r="J124"/>
      <c r="K124"/>
      <c r="L124"/>
      <c r="M124"/>
      <c r="N124"/>
      <c r="O124"/>
      <c r="P124"/>
      <c r="Q124"/>
      <c r="R124"/>
      <c r="S124"/>
      <c r="T124"/>
    </row>
    <row r="125" spans="1:20">
      <c r="A125" s="66"/>
      <c r="B125" s="267" t="s">
        <v>410</v>
      </c>
      <c r="C125"/>
      <c r="D125" s="462" t="s">
        <v>466</v>
      </c>
      <c r="E125" s="462" t="s">
        <v>466</v>
      </c>
      <c r="F125" s="462" t="str">
        <f>'Clean data, inputs, calc.'!$B$2</f>
        <v>Q3 2018</v>
      </c>
      <c r="G125" s="462" t="str">
        <f>'Clean data, inputs, calc.'!$B$2</f>
        <v>Q3 2018</v>
      </c>
      <c r="H125" s="462" t="str">
        <f>'Clean data, inputs, calc.'!$B$2</f>
        <v>Q3 2018</v>
      </c>
      <c r="I125" s="462" t="str">
        <f>'Clean data, inputs, calc.'!$B$2</f>
        <v>Q3 2018</v>
      </c>
      <c r="J125" s="462" t="s">
        <v>466</v>
      </c>
      <c r="K125"/>
      <c r="L125" s="267" t="s">
        <v>418</v>
      </c>
      <c r="M125"/>
      <c r="N125" s="462" t="str">
        <f>D125</f>
        <v>3y Avg</v>
      </c>
      <c r="O125" s="462" t="str">
        <f t="shared" ref="O125:T126" si="0">E125</f>
        <v>3y Avg</v>
      </c>
      <c r="P125" s="462" t="str">
        <f t="shared" si="0"/>
        <v>Q3 2018</v>
      </c>
      <c r="Q125" s="462" t="str">
        <f t="shared" si="0"/>
        <v>Q3 2018</v>
      </c>
      <c r="R125" s="462" t="str">
        <f t="shared" si="0"/>
        <v>Q3 2018</v>
      </c>
      <c r="S125" s="462" t="str">
        <f t="shared" si="0"/>
        <v>Q3 2018</v>
      </c>
      <c r="T125" s="462" t="str">
        <f t="shared" si="0"/>
        <v>3y Avg</v>
      </c>
    </row>
    <row r="126" spans="1:20">
      <c r="A126" s="66"/>
      <c r="B126" s="217" t="s">
        <v>420</v>
      </c>
      <c r="C126" s="259"/>
      <c r="D126" s="1" t="s">
        <v>344</v>
      </c>
      <c r="E126" s="1" t="s">
        <v>353</v>
      </c>
      <c r="F126" s="22" t="s">
        <v>344</v>
      </c>
      <c r="G126" s="22" t="s">
        <v>353</v>
      </c>
      <c r="H126" s="22" t="s">
        <v>416</v>
      </c>
      <c r="I126" s="1" t="s">
        <v>417</v>
      </c>
      <c r="J126" s="1" t="s">
        <v>478</v>
      </c>
      <c r="K126"/>
      <c r="L126" s="217" t="s">
        <v>419</v>
      </c>
      <c r="M126" s="258"/>
      <c r="N126" s="1" t="str">
        <f>D126</f>
        <v>g*</v>
      </c>
      <c r="O126" s="1" t="str">
        <f t="shared" si="0"/>
        <v>tD*/Ea*</v>
      </c>
      <c r="P126" s="22" t="str">
        <f t="shared" si="0"/>
        <v>g*</v>
      </c>
      <c r="Q126" s="22" t="str">
        <f t="shared" si="0"/>
        <v>tD*/Ea*</v>
      </c>
      <c r="R126" s="22" t="str">
        <f t="shared" si="0"/>
        <v>Actual rating</v>
      </c>
      <c r="S126" s="1" t="str">
        <f t="shared" si="0"/>
        <v>Rank</v>
      </c>
      <c r="T126" s="1" t="str">
        <f t="shared" si="0"/>
        <v>Used rating</v>
      </c>
    </row>
    <row r="127" spans="1:20">
      <c r="A127" s="66">
        <v>1</v>
      </c>
      <c r="B127" s="118" t="s">
        <v>31</v>
      </c>
      <c r="C127" s="4" t="s">
        <v>352</v>
      </c>
      <c r="D127" s="59">
        <f>'WACC2 Results'!DU5</f>
        <v>0.41538441950817806</v>
      </c>
      <c r="E127" s="6">
        <f>'WACC2 Results'!ER5</f>
        <v>2.4753396413159661</v>
      </c>
      <c r="F127" s="59">
        <f>'WACC2 Results'!DV5</f>
        <v>0.4949453881882791</v>
      </c>
      <c r="G127" s="6">
        <f>'WACC2 Results'!ES5</f>
        <v>2.691684346509394</v>
      </c>
      <c r="H127" s="116"/>
      <c r="I127" s="66"/>
      <c r="J127" s="116" t="str">
        <f>'WACC2 Results'!CD5</f>
        <v>BBB</v>
      </c>
      <c r="K127"/>
      <c r="L127" s="414" t="s">
        <v>31</v>
      </c>
      <c r="M127" s="414" t="s">
        <v>351</v>
      </c>
      <c r="N127" s="52">
        <v>0.19408602191326213</v>
      </c>
      <c r="O127" s="531">
        <v>1.668883950510075</v>
      </c>
      <c r="P127" s="52">
        <v>0.25594119849330799</v>
      </c>
      <c r="Q127" s="531">
        <v>1.5947722813861791</v>
      </c>
      <c r="R127" s="414" t="s">
        <v>240</v>
      </c>
      <c r="S127" s="397">
        <v>1</v>
      </c>
      <c r="T127" s="414" t="s">
        <v>240</v>
      </c>
    </row>
    <row r="128" spans="1:20">
      <c r="A128" s="66">
        <v>2</v>
      </c>
      <c r="B128" s="118" t="s">
        <v>31</v>
      </c>
      <c r="C128" s="4" t="s">
        <v>351</v>
      </c>
      <c r="D128" s="59">
        <f>'WACC2 Results'!DU6</f>
        <v>0.19408602191326213</v>
      </c>
      <c r="E128" s="6">
        <f>'WACC2 Results'!ER6</f>
        <v>1.668883950510075</v>
      </c>
      <c r="F128" s="59">
        <f>'WACC2 Results'!DV6</f>
        <v>0.25594119849330799</v>
      </c>
      <c r="G128" s="6">
        <f>'WACC2 Results'!ES6</f>
        <v>1.5947722813861791</v>
      </c>
      <c r="H128" s="117" t="str">
        <f>'WACC2 Results'!CB6</f>
        <v>A</v>
      </c>
      <c r="I128" s="66">
        <f>VLOOKUP(H128,$H$153:$I$162,2,FALSE)</f>
        <v>1</v>
      </c>
      <c r="J128" s="117" t="str">
        <f>'WACC2 Results'!CD6</f>
        <v>A</v>
      </c>
      <c r="K128"/>
      <c r="L128" s="414" t="s">
        <v>73</v>
      </c>
      <c r="M128" s="414" t="s">
        <v>339</v>
      </c>
      <c r="N128" s="52">
        <v>0.26797218045062982</v>
      </c>
      <c r="O128" s="531">
        <v>2.3803020922107789</v>
      </c>
      <c r="P128" s="52">
        <v>0.27523395270975537</v>
      </c>
      <c r="Q128" s="531">
        <v>2.3394604312584475</v>
      </c>
      <c r="R128" s="414" t="s">
        <v>240</v>
      </c>
      <c r="S128" s="397">
        <v>1</v>
      </c>
      <c r="T128" s="414" t="s">
        <v>240</v>
      </c>
    </row>
    <row r="129" spans="1:20">
      <c r="A129" s="66">
        <v>3</v>
      </c>
      <c r="B129" s="118" t="s">
        <v>31</v>
      </c>
      <c r="C129" s="4" t="s">
        <v>316</v>
      </c>
      <c r="D129" s="59">
        <f>'WACC2 Results'!DU7</f>
        <v>0.44132148492171175</v>
      </c>
      <c r="E129" s="6">
        <f>'WACC2 Results'!ER7</f>
        <v>4.5082500526685951</v>
      </c>
      <c r="F129" s="59">
        <f>'WACC2 Results'!DV7</f>
        <v>0.46834530545002917</v>
      </c>
      <c r="G129" s="6">
        <f>'WACC2 Results'!ES7</f>
        <v>4.1113169047245339</v>
      </c>
      <c r="H129" s="473" t="str">
        <f>Ratings!W7</f>
        <v>BB-</v>
      </c>
      <c r="I129" s="66">
        <f t="shared" ref="I129:I151" si="1">VLOOKUP(H129,$H$153:$I$162,2,FALSE)</f>
        <v>8</v>
      </c>
      <c r="J129" s="117" t="str">
        <f>'WACC2 Results'!CD7</f>
        <v>BB-/B+</v>
      </c>
      <c r="K129"/>
      <c r="L129" s="414" t="s">
        <v>69</v>
      </c>
      <c r="M129" s="414" t="s">
        <v>322</v>
      </c>
      <c r="N129" s="52">
        <v>0.23401674700792793</v>
      </c>
      <c r="O129" s="531">
        <v>2.1440682095394048</v>
      </c>
      <c r="P129" s="52">
        <v>0.15183064307698255</v>
      </c>
      <c r="Q129" s="531">
        <v>1.7402887005178087</v>
      </c>
      <c r="R129" s="414" t="s">
        <v>244</v>
      </c>
      <c r="S129" s="397">
        <v>2</v>
      </c>
      <c r="T129" s="414" t="s">
        <v>244</v>
      </c>
    </row>
    <row r="130" spans="1:20">
      <c r="A130" s="66">
        <v>4</v>
      </c>
      <c r="B130" s="119" t="s">
        <v>44</v>
      </c>
      <c r="C130" s="119" t="s">
        <v>315</v>
      </c>
      <c r="D130" s="59">
        <f>'WACC2 Results'!DU8</f>
        <v>0.39965326309281973</v>
      </c>
      <c r="E130" s="6">
        <f>'WACC2 Results'!ER8</f>
        <v>2.3707367565961679</v>
      </c>
      <c r="F130" s="59">
        <f>'WACC2 Results'!DV8</f>
        <v>0.4076958415853516</v>
      </c>
      <c r="G130" s="6">
        <f>'WACC2 Results'!ES8</f>
        <v>2.3891385914405285</v>
      </c>
      <c r="H130" s="117" t="str">
        <f>'WACC2 Results'!CB8</f>
        <v>BBB</v>
      </c>
      <c r="I130" s="66">
        <f t="shared" si="1"/>
        <v>4</v>
      </c>
      <c r="J130" s="117" t="str">
        <f>'WACC2 Results'!CD8</f>
        <v>BBB</v>
      </c>
      <c r="K130"/>
      <c r="L130" s="414" t="s">
        <v>14</v>
      </c>
      <c r="M130" s="414" t="s">
        <v>319</v>
      </c>
      <c r="N130" s="52">
        <v>0.20277186170156794</v>
      </c>
      <c r="O130" s="531">
        <v>1.7611032437374745</v>
      </c>
      <c r="P130" s="52">
        <v>0.38146984576683329</v>
      </c>
      <c r="Q130" s="531">
        <v>2.4277023005310632</v>
      </c>
      <c r="R130" s="414" t="s">
        <v>244</v>
      </c>
      <c r="S130" s="397">
        <v>2</v>
      </c>
      <c r="T130" s="414" t="s">
        <v>244</v>
      </c>
    </row>
    <row r="131" spans="1:20">
      <c r="A131" s="66">
        <v>5</v>
      </c>
      <c r="B131" s="119" t="s">
        <v>74</v>
      </c>
      <c r="C131" s="119" t="s">
        <v>317</v>
      </c>
      <c r="D131" s="59">
        <f>'WACC2 Results'!DU9</f>
        <v>0.49869804457732209</v>
      </c>
      <c r="E131" s="6">
        <f>'WACC2 Results'!ER9</f>
        <v>4.9636413073443544</v>
      </c>
      <c r="F131" s="59">
        <f>'WACC2 Results'!DV9</f>
        <v>0.50835404012266283</v>
      </c>
      <c r="G131" s="6">
        <f>'WACC2 Results'!ES9</f>
        <v>5.5211753501198171</v>
      </c>
      <c r="H131" s="473" t="str">
        <f>Ratings!W11</f>
        <v>B+</v>
      </c>
      <c r="I131" s="66">
        <f t="shared" si="1"/>
        <v>9</v>
      </c>
      <c r="J131" s="117" t="str">
        <f>'WACC2 Results'!CD9</f>
        <v>BBB-</v>
      </c>
      <c r="K131"/>
      <c r="L131" s="414" t="s">
        <v>23</v>
      </c>
      <c r="M131" s="414" t="s">
        <v>330</v>
      </c>
      <c r="N131" s="52">
        <v>0.170727383554823</v>
      </c>
      <c r="O131" s="531">
        <v>2.2606062988638458</v>
      </c>
      <c r="P131" s="52">
        <v>0.17015468706903367</v>
      </c>
      <c r="Q131" s="531">
        <v>2.1451903466505104</v>
      </c>
      <c r="R131" s="414" t="s">
        <v>250</v>
      </c>
      <c r="S131" s="397">
        <v>3</v>
      </c>
      <c r="T131" s="414" t="s">
        <v>250</v>
      </c>
    </row>
    <row r="132" spans="1:20">
      <c r="A132" s="66">
        <v>6</v>
      </c>
      <c r="B132" s="119" t="s">
        <v>23</v>
      </c>
      <c r="C132" s="119" t="s">
        <v>330</v>
      </c>
      <c r="D132" s="59">
        <f>'WACC2 Results'!DU10</f>
        <v>0.170727383554823</v>
      </c>
      <c r="E132" s="6">
        <f>'WACC2 Results'!ER10</f>
        <v>2.2606062988638458</v>
      </c>
      <c r="F132" s="59">
        <f>'WACC2 Results'!DV10</f>
        <v>0.17015468706903367</v>
      </c>
      <c r="G132" s="6">
        <f>'WACC2 Results'!ES10</f>
        <v>2.1451903466505104</v>
      </c>
      <c r="H132" s="117" t="str">
        <f>'WACC2 Results'!CB10</f>
        <v>BBB+</v>
      </c>
      <c r="I132" s="66">
        <f t="shared" si="1"/>
        <v>3</v>
      </c>
      <c r="J132" s="117" t="str">
        <f>'WACC2 Results'!CD10</f>
        <v>BBB+</v>
      </c>
      <c r="K132"/>
      <c r="L132" s="414" t="s">
        <v>72</v>
      </c>
      <c r="M132" s="414" t="s">
        <v>338</v>
      </c>
      <c r="N132" s="52">
        <v>0.31199814910306556</v>
      </c>
      <c r="O132" s="531">
        <v>3.7939791630252122</v>
      </c>
      <c r="P132" s="52">
        <v>0.28034816174665467</v>
      </c>
      <c r="Q132" s="531">
        <v>3.8377615452979184</v>
      </c>
      <c r="R132" s="414" t="s">
        <v>250</v>
      </c>
      <c r="S132" s="397">
        <v>3</v>
      </c>
      <c r="T132" s="414" t="s">
        <v>250</v>
      </c>
    </row>
    <row r="133" spans="1:20">
      <c r="A133" s="66">
        <v>7</v>
      </c>
      <c r="B133" s="119" t="s">
        <v>14</v>
      </c>
      <c r="C133" s="119" t="s">
        <v>319</v>
      </c>
      <c r="D133" s="59">
        <f>'WACC2 Results'!DU11</f>
        <v>0.20277186170156794</v>
      </c>
      <c r="E133" s="6">
        <f>'WACC2 Results'!ER11</f>
        <v>1.7611032437374745</v>
      </c>
      <c r="F133" s="59">
        <f>'WACC2 Results'!DV11</f>
        <v>0.38146984576683329</v>
      </c>
      <c r="G133" s="6">
        <f>'WACC2 Results'!ES11</f>
        <v>2.4277023005310632</v>
      </c>
      <c r="H133" s="117" t="str">
        <f>'WACC2 Results'!CB11</f>
        <v>A-</v>
      </c>
      <c r="I133" s="66">
        <f t="shared" si="1"/>
        <v>2</v>
      </c>
      <c r="J133" s="117" t="str">
        <f>'WACC2 Results'!CD11</f>
        <v>A-</v>
      </c>
      <c r="K133"/>
      <c r="L133" s="414" t="s">
        <v>16</v>
      </c>
      <c r="M133" s="414" t="s">
        <v>325</v>
      </c>
      <c r="N133" s="52">
        <v>0.39141598192827437</v>
      </c>
      <c r="O133" s="531">
        <v>3.6293643438720307</v>
      </c>
      <c r="P133" s="52">
        <v>0.44170808129069128</v>
      </c>
      <c r="Q133" s="531">
        <v>4.1644602302299303</v>
      </c>
      <c r="R133" s="414" t="s">
        <v>250</v>
      </c>
      <c r="S133" s="397">
        <v>3</v>
      </c>
      <c r="T133" s="414" t="s">
        <v>250</v>
      </c>
    </row>
    <row r="134" spans="1:20">
      <c r="A134" s="66">
        <v>8</v>
      </c>
      <c r="B134" s="119" t="s">
        <v>14</v>
      </c>
      <c r="C134" s="119" t="s">
        <v>320</v>
      </c>
      <c r="D134" s="59">
        <f>'WACC2 Results'!DU12</f>
        <v>0.44217366282320264</v>
      </c>
      <c r="E134" s="6">
        <f>'WACC2 Results'!ER12</f>
        <v>3.2948159438414062</v>
      </c>
      <c r="F134" s="59">
        <f>'WACC2 Results'!DV12</f>
        <v>0.45831564249131468</v>
      </c>
      <c r="G134" s="6">
        <f>'WACC2 Results'!ES12</f>
        <v>3.0509124878535365</v>
      </c>
      <c r="H134" s="117" t="str">
        <f>'WACC2 Results'!CB12</f>
        <v>BBB+</v>
      </c>
      <c r="I134" s="66">
        <f t="shared" si="1"/>
        <v>3</v>
      </c>
      <c r="J134" s="117" t="str">
        <f>'WACC2 Results'!CD12</f>
        <v>BBB+</v>
      </c>
      <c r="K134"/>
      <c r="L134" s="414" t="s">
        <v>14</v>
      </c>
      <c r="M134" s="414" t="s">
        <v>320</v>
      </c>
      <c r="N134" s="52">
        <v>0.44217366282320264</v>
      </c>
      <c r="O134" s="531">
        <v>3.2948159438414062</v>
      </c>
      <c r="P134" s="52">
        <v>0.45831564249131468</v>
      </c>
      <c r="Q134" s="531">
        <v>3.0509124878535365</v>
      </c>
      <c r="R134" s="414" t="s">
        <v>250</v>
      </c>
      <c r="S134" s="397">
        <v>3</v>
      </c>
      <c r="T134" s="414" t="s">
        <v>250</v>
      </c>
    </row>
    <row r="135" spans="1:20">
      <c r="A135" s="66">
        <v>9</v>
      </c>
      <c r="B135" s="119" t="s">
        <v>67</v>
      </c>
      <c r="C135" s="119" t="s">
        <v>331</v>
      </c>
      <c r="D135" s="59">
        <f>'WACC2 Results'!DU13</f>
        <v>0.28767685944572435</v>
      </c>
      <c r="E135" s="6">
        <f>'WACC2 Results'!ER13</f>
        <v>4.2892336396972377</v>
      </c>
      <c r="F135" s="59">
        <f>'WACC2 Results'!DV13</f>
        <v>0.37019925649256646</v>
      </c>
      <c r="G135" s="6">
        <f>'WACC2 Results'!ES13</f>
        <v>4.3394945770872555</v>
      </c>
      <c r="H135" s="117"/>
      <c r="I135" s="66"/>
      <c r="J135" s="116" t="str">
        <f>'WACC2 Results'!CD13</f>
        <v>BBB-</v>
      </c>
      <c r="K135"/>
      <c r="L135" s="414" t="s">
        <v>72</v>
      </c>
      <c r="M135" s="414" t="s">
        <v>337</v>
      </c>
      <c r="N135" s="52">
        <v>0.26284126163214599</v>
      </c>
      <c r="O135" s="531">
        <v>4.34089099095854</v>
      </c>
      <c r="P135" s="52">
        <v>0.22479436979359582</v>
      </c>
      <c r="Q135" s="531">
        <v>2.6543311147989308</v>
      </c>
      <c r="R135" s="414" t="s">
        <v>255</v>
      </c>
      <c r="S135" s="397">
        <v>4</v>
      </c>
      <c r="T135" s="414" t="s">
        <v>255</v>
      </c>
    </row>
    <row r="136" spans="1:20">
      <c r="A136" s="66">
        <v>10</v>
      </c>
      <c r="B136" s="119" t="s">
        <v>67</v>
      </c>
      <c r="C136" s="119" t="s">
        <v>332</v>
      </c>
      <c r="D136" s="59">
        <f>'WACC2 Results'!DU14</f>
        <v>0.24448074194444824</v>
      </c>
      <c r="E136" s="6">
        <f>'WACC2 Results'!ER14</f>
        <v>2.4147774307191159</v>
      </c>
      <c r="F136" s="59">
        <f>'WACC2 Results'!DV14</f>
        <v>0.28399387182585706</v>
      </c>
      <c r="G136" s="6">
        <f>'WACC2 Results'!ES14</f>
        <v>2.6879699412502394</v>
      </c>
      <c r="H136" s="117" t="str">
        <f>'WACC2 Results'!CB14</f>
        <v>BBB</v>
      </c>
      <c r="I136" s="66">
        <f t="shared" si="1"/>
        <v>4</v>
      </c>
      <c r="J136" s="117" t="str">
        <f>'WACC2 Results'!CD14</f>
        <v>BBB</v>
      </c>
      <c r="K136"/>
      <c r="L136" s="414" t="s">
        <v>67</v>
      </c>
      <c r="M136" s="414" t="s">
        <v>332</v>
      </c>
      <c r="N136" s="52">
        <v>0.24448074194444824</v>
      </c>
      <c r="O136" s="531">
        <v>2.4147774307191159</v>
      </c>
      <c r="P136" s="52">
        <v>0.28399387182585706</v>
      </c>
      <c r="Q136" s="531">
        <v>2.6879699412502394</v>
      </c>
      <c r="R136" s="414" t="s">
        <v>255</v>
      </c>
      <c r="S136" s="397">
        <v>4</v>
      </c>
      <c r="T136" s="414" t="s">
        <v>255</v>
      </c>
    </row>
    <row r="137" spans="1:20">
      <c r="A137" s="66">
        <v>11</v>
      </c>
      <c r="B137" s="119" t="s">
        <v>68</v>
      </c>
      <c r="C137" s="119" t="s">
        <v>321</v>
      </c>
      <c r="D137" s="59">
        <f>'WACC2 Results'!DU15</f>
        <v>0.63469503511090253</v>
      </c>
      <c r="E137" s="6">
        <f>'WACC2 Results'!ER15</f>
        <v>4.3433530233806303</v>
      </c>
      <c r="F137" s="59">
        <f>'WACC2 Results'!DV15</f>
        <v>0.72367721432074017</v>
      </c>
      <c r="G137" s="6">
        <f>'WACC2 Results'!ES15</f>
        <v>4.394402767141786</v>
      </c>
      <c r="H137" s="117" t="str">
        <f>'WACC2 Results'!CB15</f>
        <v>BB+</v>
      </c>
      <c r="I137" s="66">
        <f t="shared" si="1"/>
        <v>6</v>
      </c>
      <c r="J137" s="117" t="str">
        <f>'WACC2 Results'!CD15</f>
        <v>BB+</v>
      </c>
      <c r="K137"/>
      <c r="L137" s="414" t="s">
        <v>44</v>
      </c>
      <c r="M137" s="414" t="s">
        <v>315</v>
      </c>
      <c r="N137" s="52">
        <v>0.39965326309281973</v>
      </c>
      <c r="O137" s="531">
        <v>2.3707367565961679</v>
      </c>
      <c r="P137" s="52">
        <v>0.4076958415853516</v>
      </c>
      <c r="Q137" s="531">
        <v>2.3891385914405285</v>
      </c>
      <c r="R137" s="414" t="s">
        <v>255</v>
      </c>
      <c r="S137" s="397">
        <v>4</v>
      </c>
      <c r="T137" s="414" t="s">
        <v>255</v>
      </c>
    </row>
    <row r="138" spans="1:20">
      <c r="A138" s="66">
        <v>12</v>
      </c>
      <c r="B138" s="119" t="s">
        <v>70</v>
      </c>
      <c r="C138" s="119" t="s">
        <v>333</v>
      </c>
      <c r="D138" s="59">
        <f>'WACC2 Results'!DU16</f>
        <v>0.76561887105240511</v>
      </c>
      <c r="E138" s="6">
        <f>'WACC2 Results'!ER16</f>
        <v>7.8703226803252226</v>
      </c>
      <c r="F138" s="59">
        <f>'WACC2 Results'!DV16</f>
        <v>0.92918098588414844</v>
      </c>
      <c r="G138" s="6">
        <f>'WACC2 Results'!ES16</f>
        <v>7.5995387148273572</v>
      </c>
      <c r="H138" s="117" t="str">
        <f>'WACC2 Results'!CB16</f>
        <v>B</v>
      </c>
      <c r="I138" s="66">
        <f t="shared" si="1"/>
        <v>10</v>
      </c>
      <c r="J138" s="117" t="str">
        <f>'WACC2 Results'!CD16</f>
        <v>B</v>
      </c>
      <c r="K138"/>
      <c r="L138" s="414" t="s">
        <v>16</v>
      </c>
      <c r="M138" s="39" t="s">
        <v>324</v>
      </c>
      <c r="N138" s="52">
        <v>0.3507188545803625</v>
      </c>
      <c r="O138" s="531">
        <v>2.5644127698708923</v>
      </c>
      <c r="P138" s="52">
        <v>0.46234668231005821</v>
      </c>
      <c r="Q138" s="531">
        <v>2.7282707695857829</v>
      </c>
      <c r="R138" s="414" t="s">
        <v>255</v>
      </c>
      <c r="S138" s="397">
        <v>4</v>
      </c>
      <c r="T138" s="414" t="s">
        <v>250</v>
      </c>
    </row>
    <row r="139" spans="1:20">
      <c r="A139" s="13">
        <v>13</v>
      </c>
      <c r="B139" s="119" t="s">
        <v>70</v>
      </c>
      <c r="C139" s="119" t="s">
        <v>323</v>
      </c>
      <c r="D139" s="59">
        <f>'WACC2 Results'!DU17</f>
        <v>0.38185282091935718</v>
      </c>
      <c r="E139" s="6">
        <f>'WACC2 Results'!ER17</f>
        <v>3.7592035885226567</v>
      </c>
      <c r="F139" s="59">
        <f>'WACC2 Results'!DV17</f>
        <v>0.41891272278300057</v>
      </c>
      <c r="G139" s="6">
        <f>'WACC2 Results'!ES17</f>
        <v>3.368259329583938</v>
      </c>
      <c r="H139" s="117" t="str">
        <f>'WACC2 Results'!CB17</f>
        <v>BBB-</v>
      </c>
      <c r="I139" s="66">
        <f t="shared" si="1"/>
        <v>5</v>
      </c>
      <c r="J139" s="117" t="str">
        <f>'WACC2 Results'!CD17</f>
        <v>BBB-</v>
      </c>
      <c r="K139"/>
      <c r="L139" s="414" t="s">
        <v>15</v>
      </c>
      <c r="M139" s="39" t="s">
        <v>336</v>
      </c>
      <c r="N139" s="52">
        <v>0.31150649112241646</v>
      </c>
      <c r="O139" s="531">
        <v>2.4415700256355013</v>
      </c>
      <c r="P139" s="52">
        <v>0.32205142357197741</v>
      </c>
      <c r="Q139" s="531">
        <v>2.2575370057877713</v>
      </c>
      <c r="R139" s="414" t="s">
        <v>259</v>
      </c>
      <c r="S139" s="397">
        <v>5</v>
      </c>
      <c r="T139" s="414" t="s">
        <v>259</v>
      </c>
    </row>
    <row r="140" spans="1:20">
      <c r="A140" s="66">
        <v>14</v>
      </c>
      <c r="B140" s="119" t="s">
        <v>69</v>
      </c>
      <c r="C140" s="119" t="s">
        <v>322</v>
      </c>
      <c r="D140" s="59">
        <f>'WACC2 Results'!DU18</f>
        <v>0.23401674700792793</v>
      </c>
      <c r="E140" s="6">
        <f>'WACC2 Results'!ER18</f>
        <v>2.1440682095394048</v>
      </c>
      <c r="F140" s="59">
        <f>'WACC2 Results'!DV18</f>
        <v>0.15183064307698255</v>
      </c>
      <c r="G140" s="6">
        <f>'WACC2 Results'!ES18</f>
        <v>1.7402887005178087</v>
      </c>
      <c r="H140" s="117" t="str">
        <f>'WACC2 Results'!CB18</f>
        <v>A-</v>
      </c>
      <c r="I140" s="66">
        <f t="shared" si="1"/>
        <v>2</v>
      </c>
      <c r="J140" s="117" t="str">
        <f>'WACC2 Results'!CD18</f>
        <v>A-</v>
      </c>
      <c r="K140"/>
      <c r="L140" s="414" t="s">
        <v>70</v>
      </c>
      <c r="M140" s="414" t="s">
        <v>323</v>
      </c>
      <c r="N140" s="52">
        <v>0.38185282091935718</v>
      </c>
      <c r="O140" s="531">
        <v>3.7592035885226567</v>
      </c>
      <c r="P140" s="52">
        <v>0.41891272278300057</v>
      </c>
      <c r="Q140" s="531">
        <v>3.368259329583938</v>
      </c>
      <c r="R140" s="414" t="s">
        <v>259</v>
      </c>
      <c r="S140" s="397">
        <v>5</v>
      </c>
      <c r="T140" s="414" t="s">
        <v>259</v>
      </c>
    </row>
    <row r="141" spans="1:20">
      <c r="A141" s="66">
        <v>15</v>
      </c>
      <c r="B141" s="119" t="s">
        <v>71</v>
      </c>
      <c r="C141" s="119" t="s">
        <v>335</v>
      </c>
      <c r="D141" s="59">
        <f>'WACC2 Results'!DU19</f>
        <v>0.50623214083678303</v>
      </c>
      <c r="E141" s="6">
        <f>'WACC2 Results'!ER19</f>
        <v>3.7912258678939472</v>
      </c>
      <c r="F141" s="59">
        <f>'WACC2 Results'!DV19</f>
        <v>0.58740792078908333</v>
      </c>
      <c r="G141" s="6">
        <f>'WACC2 Results'!ES19</f>
        <v>3.3588067143444609</v>
      </c>
      <c r="H141" s="117"/>
      <c r="I141" s="66"/>
      <c r="J141" s="116" t="str">
        <f>'WACC2 Results'!CD19</f>
        <v>BBB</v>
      </c>
      <c r="K141"/>
      <c r="L141" s="414" t="s">
        <v>30</v>
      </c>
      <c r="M141" s="414" t="s">
        <v>318</v>
      </c>
      <c r="N141" s="52">
        <v>0.57905924695281663</v>
      </c>
      <c r="O141" s="531">
        <v>4.3801070456075193</v>
      </c>
      <c r="P141" s="52">
        <v>0.61659409225158357</v>
      </c>
      <c r="Q141" s="531">
        <v>3.8746600722799585</v>
      </c>
      <c r="R141" s="414" t="s">
        <v>259</v>
      </c>
      <c r="S141" s="397">
        <v>5</v>
      </c>
      <c r="T141" s="414" t="s">
        <v>259</v>
      </c>
    </row>
    <row r="142" spans="1:20">
      <c r="A142" s="66">
        <v>16</v>
      </c>
      <c r="B142" s="119" t="s">
        <v>15</v>
      </c>
      <c r="C142" s="119" t="s">
        <v>336</v>
      </c>
      <c r="D142" s="59">
        <f>'WACC2 Results'!DU20</f>
        <v>0.31150649112241646</v>
      </c>
      <c r="E142" s="6">
        <f>'WACC2 Results'!ER20</f>
        <v>2.4415700256355013</v>
      </c>
      <c r="F142" s="59">
        <f>'WACC2 Results'!DV20</f>
        <v>0.32205142357197741</v>
      </c>
      <c r="G142" s="6">
        <f>'WACC2 Results'!ES20</f>
        <v>2.2575370057877713</v>
      </c>
      <c r="H142" s="117" t="str">
        <f>'WACC2 Results'!CB20</f>
        <v>BBB-</v>
      </c>
      <c r="I142" s="66">
        <f t="shared" si="1"/>
        <v>5</v>
      </c>
      <c r="J142" s="117" t="str">
        <f>'WACC2 Results'!CD20</f>
        <v>BBB-</v>
      </c>
      <c r="K142"/>
      <c r="L142" s="414" t="s">
        <v>76</v>
      </c>
      <c r="M142" s="414" t="s">
        <v>326</v>
      </c>
      <c r="N142" s="52">
        <v>0.46123273949197752</v>
      </c>
      <c r="O142" s="531">
        <v>2.5002074333037223</v>
      </c>
      <c r="P142" s="52">
        <v>0.47209278798150944</v>
      </c>
      <c r="Q142" s="531">
        <v>2.523630876457668</v>
      </c>
      <c r="R142" s="414" t="s">
        <v>218</v>
      </c>
      <c r="S142" s="397">
        <v>6</v>
      </c>
      <c r="T142" s="414" t="s">
        <v>218</v>
      </c>
    </row>
    <row r="143" spans="1:20">
      <c r="A143" s="66">
        <v>17</v>
      </c>
      <c r="B143" s="119" t="s">
        <v>76</v>
      </c>
      <c r="C143" s="119" t="s">
        <v>326</v>
      </c>
      <c r="D143" s="59">
        <f>'WACC2 Results'!DU21</f>
        <v>0.46123273949197752</v>
      </c>
      <c r="E143" s="6">
        <f>'WACC2 Results'!ER21</f>
        <v>2.5002074333037223</v>
      </c>
      <c r="F143" s="59">
        <f>'WACC2 Results'!DV21</f>
        <v>0.47209278798150944</v>
      </c>
      <c r="G143" s="6">
        <f>'WACC2 Results'!ES21</f>
        <v>2.523630876457668</v>
      </c>
      <c r="H143" s="117" t="str">
        <f>'WACC2 Results'!CB21</f>
        <v>BB+</v>
      </c>
      <c r="I143" s="66">
        <f t="shared" si="1"/>
        <v>6</v>
      </c>
      <c r="J143" s="117" t="str">
        <f>'WACC2 Results'!CD21</f>
        <v>BB+</v>
      </c>
      <c r="K143"/>
      <c r="L143" s="414" t="s">
        <v>68</v>
      </c>
      <c r="M143" s="414" t="s">
        <v>321</v>
      </c>
      <c r="N143" s="52">
        <v>0.63469503511090253</v>
      </c>
      <c r="O143" s="531">
        <v>4.3433530233806303</v>
      </c>
      <c r="P143" s="52">
        <v>0.72367721432074017</v>
      </c>
      <c r="Q143" s="531">
        <v>4.394402767141786</v>
      </c>
      <c r="R143" s="414" t="s">
        <v>218</v>
      </c>
      <c r="S143" s="397">
        <v>6</v>
      </c>
      <c r="T143" s="414" t="s">
        <v>218</v>
      </c>
    </row>
    <row r="144" spans="1:20">
      <c r="A144" s="66">
        <v>18</v>
      </c>
      <c r="B144" s="119" t="s">
        <v>30</v>
      </c>
      <c r="C144" s="119" t="s">
        <v>318</v>
      </c>
      <c r="D144" s="59">
        <f>'WACC2 Results'!DU22</f>
        <v>0.57905924695281663</v>
      </c>
      <c r="E144" s="6">
        <f>'WACC2 Results'!ER22</f>
        <v>4.3801070456075193</v>
      </c>
      <c r="F144" s="59">
        <f>'WACC2 Results'!DV22</f>
        <v>0.61659409225158357</v>
      </c>
      <c r="G144" s="6">
        <f>'WACC2 Results'!ES22</f>
        <v>3.8746600722799585</v>
      </c>
      <c r="H144" s="117" t="str">
        <f>'WACC2 Results'!CB22</f>
        <v>BBB-</v>
      </c>
      <c r="I144" s="66">
        <f t="shared" si="1"/>
        <v>5</v>
      </c>
      <c r="J144" s="117" t="str">
        <f>'WACC2 Results'!CD22</f>
        <v>BBB-</v>
      </c>
      <c r="K144"/>
      <c r="L144" s="414" t="s">
        <v>73</v>
      </c>
      <c r="M144" s="414" t="s">
        <v>340</v>
      </c>
      <c r="N144" s="52">
        <v>0.33568012656118879</v>
      </c>
      <c r="O144" s="531">
        <v>3.2112718793914206</v>
      </c>
      <c r="P144" s="52">
        <v>0.25582421777372716</v>
      </c>
      <c r="Q144" s="531">
        <v>3.0854840012076696</v>
      </c>
      <c r="R144" s="414" t="s">
        <v>224</v>
      </c>
      <c r="S144" s="397">
        <v>7</v>
      </c>
      <c r="T144" s="414" t="s">
        <v>224</v>
      </c>
    </row>
    <row r="145" spans="1:20">
      <c r="A145" s="66">
        <v>19</v>
      </c>
      <c r="B145" s="119" t="s">
        <v>72</v>
      </c>
      <c r="C145" s="119" t="s">
        <v>337</v>
      </c>
      <c r="D145" s="59">
        <f>'WACC2 Results'!DU23</f>
        <v>0.26284126163214599</v>
      </c>
      <c r="E145" s="6">
        <f>'WACC2 Results'!ER23</f>
        <v>4.34089099095854</v>
      </c>
      <c r="F145" s="59">
        <f>'WACC2 Results'!DV23</f>
        <v>0.22479436979359582</v>
      </c>
      <c r="G145" s="6">
        <f>'WACC2 Results'!ES23</f>
        <v>2.6543311147989308</v>
      </c>
      <c r="H145" s="117" t="str">
        <f>'WACC2 Results'!CB23</f>
        <v>BBB</v>
      </c>
      <c r="I145" s="66">
        <f t="shared" si="1"/>
        <v>4</v>
      </c>
      <c r="J145" s="117" t="str">
        <f>'WACC2 Results'!CD23</f>
        <v>BBB</v>
      </c>
      <c r="K145"/>
      <c r="L145" s="414" t="s">
        <v>16</v>
      </c>
      <c r="M145" s="414" t="s">
        <v>341</v>
      </c>
      <c r="N145" s="52">
        <v>0.33429579815538524</v>
      </c>
      <c r="O145" s="531">
        <v>5.0996117499518183</v>
      </c>
      <c r="P145" s="52">
        <v>0.39207896894155098</v>
      </c>
      <c r="Q145" s="531">
        <v>4.5985466433736697</v>
      </c>
      <c r="R145" s="414" t="s">
        <v>228</v>
      </c>
      <c r="S145" s="397">
        <v>8</v>
      </c>
      <c r="T145" s="414" t="s">
        <v>299</v>
      </c>
    </row>
    <row r="146" spans="1:20">
      <c r="A146" s="66">
        <v>20</v>
      </c>
      <c r="B146" s="119" t="s">
        <v>72</v>
      </c>
      <c r="C146" s="119" t="s">
        <v>338</v>
      </c>
      <c r="D146" s="59">
        <f>'WACC2 Results'!DU24</f>
        <v>0.31199814910306556</v>
      </c>
      <c r="E146" s="6">
        <f>'WACC2 Results'!ER24</f>
        <v>3.7939791630252122</v>
      </c>
      <c r="F146" s="59">
        <f>'WACC2 Results'!DV24</f>
        <v>0.28034816174665467</v>
      </c>
      <c r="G146" s="6">
        <f>'WACC2 Results'!ES24</f>
        <v>3.8377615452979184</v>
      </c>
      <c r="H146" s="117" t="str">
        <f>'WACC2 Results'!CB24</f>
        <v>BBB+</v>
      </c>
      <c r="I146" s="66">
        <f t="shared" si="1"/>
        <v>3</v>
      </c>
      <c r="J146" s="117" t="str">
        <f>'WACC2 Results'!CD24</f>
        <v>BBB+</v>
      </c>
      <c r="K146"/>
      <c r="L146" s="414" t="s">
        <v>31</v>
      </c>
      <c r="M146" s="414" t="s">
        <v>316</v>
      </c>
      <c r="N146" s="52">
        <v>0.44132148492171175</v>
      </c>
      <c r="O146" s="531">
        <v>4.5082500526685951</v>
      </c>
      <c r="P146" s="52">
        <v>0.46834530545002917</v>
      </c>
      <c r="Q146" s="531">
        <v>4.1113169047245339</v>
      </c>
      <c r="R146" s="414" t="s">
        <v>228</v>
      </c>
      <c r="S146" s="397">
        <v>8</v>
      </c>
      <c r="T146" s="414" t="s">
        <v>299</v>
      </c>
    </row>
    <row r="147" spans="1:20">
      <c r="A147" s="66">
        <v>21</v>
      </c>
      <c r="B147" s="119" t="s">
        <v>73</v>
      </c>
      <c r="C147" s="119" t="s">
        <v>339</v>
      </c>
      <c r="D147" s="59">
        <f>'WACC2 Results'!DU25</f>
        <v>0.26797218045062982</v>
      </c>
      <c r="E147" s="6">
        <f>'WACC2 Results'!ER25</f>
        <v>2.3803020922107789</v>
      </c>
      <c r="F147" s="59">
        <f>'WACC2 Results'!DV25</f>
        <v>0.27523395270975537</v>
      </c>
      <c r="G147" s="6">
        <f>'WACC2 Results'!ES25</f>
        <v>2.3394604312584475</v>
      </c>
      <c r="H147" s="117" t="str">
        <f>'WACC2 Results'!CB25</f>
        <v>A</v>
      </c>
      <c r="I147" s="66">
        <f t="shared" si="1"/>
        <v>1</v>
      </c>
      <c r="J147" s="117" t="str">
        <f>'WACC2 Results'!CD25</f>
        <v>A</v>
      </c>
      <c r="K147"/>
      <c r="L147" s="414" t="s">
        <v>74</v>
      </c>
      <c r="M147" s="414" t="s">
        <v>317</v>
      </c>
      <c r="N147" s="52">
        <v>0.49869804457732209</v>
      </c>
      <c r="O147" s="531">
        <v>4.9636413073443544</v>
      </c>
      <c r="P147" s="52">
        <v>0.50835404012266283</v>
      </c>
      <c r="Q147" s="531">
        <v>5.5211753501198171</v>
      </c>
      <c r="R147" s="414" t="s">
        <v>233</v>
      </c>
      <c r="S147" s="397">
        <v>9</v>
      </c>
      <c r="T147" s="414" t="s">
        <v>259</v>
      </c>
    </row>
    <row r="148" spans="1:20">
      <c r="A148" s="66">
        <v>22</v>
      </c>
      <c r="B148" s="119" t="s">
        <v>73</v>
      </c>
      <c r="C148" s="119" t="s">
        <v>340</v>
      </c>
      <c r="D148" s="59">
        <f>'WACC2 Results'!DU26</f>
        <v>0.33568012656118879</v>
      </c>
      <c r="E148" s="6">
        <f>'WACC2 Results'!ER26</f>
        <v>3.2112718793914206</v>
      </c>
      <c r="F148" s="59">
        <f>'WACC2 Results'!DV26</f>
        <v>0.25582421777372716</v>
      </c>
      <c r="G148" s="6">
        <f>'WACC2 Results'!ES26</f>
        <v>3.0854840012076696</v>
      </c>
      <c r="H148" s="117" t="str">
        <f>'WACC2 Results'!CB26</f>
        <v>BB</v>
      </c>
      <c r="I148" s="66">
        <f t="shared" si="1"/>
        <v>7</v>
      </c>
      <c r="J148" s="117" t="str">
        <f>'WACC2 Results'!CD26</f>
        <v>BB</v>
      </c>
      <c r="K148"/>
      <c r="L148" s="414" t="s">
        <v>70</v>
      </c>
      <c r="M148" s="414" t="s">
        <v>333</v>
      </c>
      <c r="N148" s="52">
        <v>0.76561887105240511</v>
      </c>
      <c r="O148" s="531">
        <v>7.8703226803252226</v>
      </c>
      <c r="P148" s="52">
        <v>0.92918098588414844</v>
      </c>
      <c r="Q148" s="531">
        <v>7.5995387148273572</v>
      </c>
      <c r="R148" s="414" t="s">
        <v>238</v>
      </c>
      <c r="S148" s="397">
        <v>10</v>
      </c>
      <c r="T148" s="414" t="s">
        <v>238</v>
      </c>
    </row>
    <row r="149" spans="1:20">
      <c r="A149" s="66">
        <v>23</v>
      </c>
      <c r="B149" s="119" t="s">
        <v>16</v>
      </c>
      <c r="C149" s="119" t="s">
        <v>324</v>
      </c>
      <c r="D149" s="59">
        <f>'WACC2 Results'!DU27</f>
        <v>0.3507188545803625</v>
      </c>
      <c r="E149" s="6">
        <f>'WACC2 Results'!ER27</f>
        <v>2.5644127698708923</v>
      </c>
      <c r="F149" s="59">
        <f>'WACC2 Results'!DV27</f>
        <v>0.46234668231005821</v>
      </c>
      <c r="G149" s="6">
        <f>'WACC2 Results'!ES27</f>
        <v>2.7282707695857829</v>
      </c>
      <c r="H149" s="117" t="str">
        <f>'WACC2 Results'!CB27</f>
        <v>BBB</v>
      </c>
      <c r="I149" s="66">
        <f t="shared" si="1"/>
        <v>4</v>
      </c>
      <c r="J149" s="117" t="str">
        <f>'WACC2 Results'!CD27</f>
        <v>BBB+</v>
      </c>
      <c r="K149"/>
      <c r="L149" s="137" t="s">
        <v>67</v>
      </c>
      <c r="M149" s="137" t="s">
        <v>331</v>
      </c>
      <c r="N149" s="474">
        <v>0.28767685944572435</v>
      </c>
      <c r="O149" s="475">
        <v>4.2892336396972377</v>
      </c>
      <c r="P149" s="474">
        <v>0.37019925649256646</v>
      </c>
      <c r="Q149" s="475">
        <v>4.3394945770872555</v>
      </c>
      <c r="R149" s="137"/>
      <c r="S149" s="394"/>
      <c r="T149" s="137" t="s">
        <v>259</v>
      </c>
    </row>
    <row r="150" spans="1:20">
      <c r="A150" s="66">
        <v>24</v>
      </c>
      <c r="B150" s="119" t="s">
        <v>16</v>
      </c>
      <c r="C150" s="119" t="s">
        <v>341</v>
      </c>
      <c r="D150" s="59">
        <f>'WACC2 Results'!DU28</f>
        <v>0.33429579815538524</v>
      </c>
      <c r="E150" s="6">
        <f>'WACC2 Results'!ER28</f>
        <v>5.0996117499518183</v>
      </c>
      <c r="F150" s="59">
        <f>'WACC2 Results'!DV28</f>
        <v>0.39207896894155098</v>
      </c>
      <c r="G150" s="6">
        <f>'WACC2 Results'!ES28</f>
        <v>4.5985466433736697</v>
      </c>
      <c r="H150" s="473" t="str">
        <f>Ratings!W35</f>
        <v>BB-</v>
      </c>
      <c r="I150" s="66">
        <f t="shared" si="1"/>
        <v>8</v>
      </c>
      <c r="J150" s="117" t="str">
        <f>'WACC2 Results'!CD28</f>
        <v>BB-/B+</v>
      </c>
      <c r="K150"/>
      <c r="L150" s="137" t="s">
        <v>31</v>
      </c>
      <c r="M150" s="7" t="s">
        <v>352</v>
      </c>
      <c r="N150" s="474">
        <v>0.41538441950817806</v>
      </c>
      <c r="O150" s="475">
        <v>2.4753396413159661</v>
      </c>
      <c r="P150" s="474">
        <v>0.4949453881882791</v>
      </c>
      <c r="Q150" s="475">
        <v>2.691684346509394</v>
      </c>
      <c r="R150" s="137"/>
      <c r="S150" s="394"/>
      <c r="T150" s="137" t="s">
        <v>255</v>
      </c>
    </row>
    <row r="151" spans="1:20">
      <c r="A151" s="66">
        <v>25</v>
      </c>
      <c r="B151" s="119" t="s">
        <v>16</v>
      </c>
      <c r="C151" s="119" t="s">
        <v>325</v>
      </c>
      <c r="D151" s="59">
        <f>'WACC2 Results'!DU29</f>
        <v>0.39141598192827437</v>
      </c>
      <c r="E151" s="6">
        <f>'WACC2 Results'!ER29</f>
        <v>3.6293643438720307</v>
      </c>
      <c r="F151" s="59">
        <f>'WACC2 Results'!DV29</f>
        <v>0.44170808129069128</v>
      </c>
      <c r="G151" s="6">
        <f>'WACC2 Results'!ES29</f>
        <v>4.1644602302299303</v>
      </c>
      <c r="H151" s="117" t="str">
        <f>'WACC2 Results'!CB29</f>
        <v>BBB+</v>
      </c>
      <c r="I151" s="66">
        <f t="shared" si="1"/>
        <v>3</v>
      </c>
      <c r="J151" s="117" t="str">
        <f>'WACC2 Results'!CD29</f>
        <v>BBB+</v>
      </c>
      <c r="K151"/>
      <c r="L151" s="137" t="s">
        <v>71</v>
      </c>
      <c r="M151" s="137" t="s">
        <v>335</v>
      </c>
      <c r="N151" s="474">
        <v>0.50623214083678303</v>
      </c>
      <c r="O151" s="475">
        <v>3.7912258678939472</v>
      </c>
      <c r="P151" s="474">
        <v>0.58740792078908333</v>
      </c>
      <c r="Q151" s="475">
        <v>3.3588067143444609</v>
      </c>
      <c r="R151" s="137"/>
      <c r="S151" s="394"/>
      <c r="T151" s="137" t="s">
        <v>255</v>
      </c>
    </row>
    <row r="152" spans="1:20">
      <c r="A152" s="66"/>
      <c r="B152"/>
      <c r="C152"/>
      <c r="D152" s="3"/>
      <c r="E152" s="6"/>
      <c r="F152" s="59"/>
      <c r="G152" s="6"/>
      <c r="H152" s="117"/>
      <c r="I152" s="3"/>
      <c r="J152"/>
      <c r="K152"/>
      <c r="L152"/>
      <c r="M152"/>
      <c r="N152"/>
      <c r="O152"/>
      <c r="P152"/>
      <c r="Q152"/>
      <c r="R152"/>
      <c r="S152"/>
      <c r="T152"/>
    </row>
    <row r="153" spans="1:20">
      <c r="A153" s="66"/>
      <c r="B153" s="119" t="s">
        <v>378</v>
      </c>
      <c r="C153" s="119" t="s">
        <v>352</v>
      </c>
      <c r="D153" s="59">
        <f>'WACC2 Results'!DU32</f>
        <v>0.30489306301580738</v>
      </c>
      <c r="E153" s="6">
        <f>'WACC2 Results'!ER32</f>
        <v>3.1703083812360888</v>
      </c>
      <c r="F153" s="59">
        <f>'WACC2 Results'!DV32</f>
        <v>0.33559622827437185</v>
      </c>
      <c r="G153" s="6">
        <f>'WACC2 Results'!ES32</f>
        <v>2.9875946783501783</v>
      </c>
      <c r="H153" s="268" t="s">
        <v>240</v>
      </c>
      <c r="I153" s="71">
        <v>1</v>
      </c>
      <c r="J153"/>
      <c r="K153"/>
      <c r="L153"/>
      <c r="M153"/>
      <c r="N153"/>
      <c r="O153"/>
      <c r="P153"/>
      <c r="Q153"/>
      <c r="R153"/>
      <c r="S153"/>
      <c r="T153"/>
    </row>
    <row r="154" spans="1:20">
      <c r="A154" s="66"/>
      <c r="B154" s="119" t="s">
        <v>378</v>
      </c>
      <c r="C154" s="119" t="s">
        <v>351</v>
      </c>
      <c r="D154" s="59">
        <f>'WACC2 Results'!DU33</f>
        <v>0.34457786697160647</v>
      </c>
      <c r="E154" s="6">
        <f>'WACC2 Results'!ER33</f>
        <v>2.9806847028427743</v>
      </c>
      <c r="F154" s="59">
        <f>'WACC2 Results'!DV33</f>
        <v>0.40829845700533851</v>
      </c>
      <c r="G154" s="6">
        <f>'WACC2 Results'!ES33</f>
        <v>3.0329351727789251</v>
      </c>
      <c r="H154" s="268" t="s">
        <v>244</v>
      </c>
      <c r="I154" s="71">
        <v>2</v>
      </c>
      <c r="J154"/>
      <c r="K154"/>
      <c r="L154" s="267" t="s">
        <v>418</v>
      </c>
      <c r="M154"/>
      <c r="N154" s="462" t="str">
        <f>D125</f>
        <v>3y Avg</v>
      </c>
      <c r="O154" s="462" t="str">
        <f t="shared" ref="O154:T154" si="2">E125</f>
        <v>3y Avg</v>
      </c>
      <c r="P154" s="462" t="str">
        <f t="shared" si="2"/>
        <v>Q3 2018</v>
      </c>
      <c r="Q154" s="462" t="str">
        <f t="shared" si="2"/>
        <v>Q3 2018</v>
      </c>
      <c r="R154" s="462" t="str">
        <f t="shared" si="2"/>
        <v>Q3 2018</v>
      </c>
      <c r="S154" s="462" t="str">
        <f t="shared" si="2"/>
        <v>Q3 2018</v>
      </c>
      <c r="T154" s="462" t="str">
        <f t="shared" si="2"/>
        <v>3y Avg</v>
      </c>
    </row>
    <row r="155" spans="1:20">
      <c r="A155" s="66"/>
      <c r="B155" s="119" t="s">
        <v>378</v>
      </c>
      <c r="C155" s="119" t="s">
        <v>316</v>
      </c>
      <c r="D155" s="59">
        <f>'WACC2 Results'!DU34</f>
        <v>0.38554016783570316</v>
      </c>
      <c r="E155" s="6">
        <f>'WACC2 Results'!ER34</f>
        <v>3.7338401938202197</v>
      </c>
      <c r="F155" s="59">
        <f>'WACC2 Results'!DV34</f>
        <v>0.42492620770981193</v>
      </c>
      <c r="G155" s="6">
        <f>'WACC2 Results'!ES34</f>
        <v>3.7355062712825577</v>
      </c>
      <c r="H155" s="268" t="s">
        <v>250</v>
      </c>
      <c r="I155" s="71">
        <v>3</v>
      </c>
      <c r="J155"/>
      <c r="K155"/>
      <c r="L155" s="218" t="s">
        <v>479</v>
      </c>
      <c r="M155" s="476" t="str">
        <f>'Clean data, inputs, calc.'!$B$2</f>
        <v>Q3 2018</v>
      </c>
      <c r="N155" s="1" t="str">
        <f>D126</f>
        <v>g*</v>
      </c>
      <c r="O155" s="1" t="str">
        <f t="shared" ref="O155:T155" si="3">E126</f>
        <v>tD*/Ea*</v>
      </c>
      <c r="P155" s="22" t="str">
        <f t="shared" si="3"/>
        <v>g*</v>
      </c>
      <c r="Q155" s="22" t="str">
        <f t="shared" si="3"/>
        <v>tD*/Ea*</v>
      </c>
      <c r="R155" s="22" t="str">
        <f t="shared" si="3"/>
        <v>Actual rating</v>
      </c>
      <c r="S155" s="1" t="str">
        <f t="shared" si="3"/>
        <v>Rank</v>
      </c>
      <c r="T155" s="1" t="str">
        <f t="shared" si="3"/>
        <v>Used rating</v>
      </c>
    </row>
    <row r="156" spans="1:20">
      <c r="A156" s="66"/>
      <c r="B156"/>
      <c r="C156"/>
      <c r="D156" s="3"/>
      <c r="E156" s="3"/>
      <c r="F156"/>
      <c r="G156" s="3"/>
      <c r="H156" s="120" t="s">
        <v>255</v>
      </c>
      <c r="I156" s="71">
        <v>4</v>
      </c>
      <c r="J156"/>
      <c r="K156"/>
      <c r="L156" s="414" t="s">
        <v>69</v>
      </c>
      <c r="M156" s="414" t="s">
        <v>322</v>
      </c>
      <c r="N156" s="52">
        <v>0.23401674700792793</v>
      </c>
      <c r="O156" s="531">
        <v>2.1440682095394048</v>
      </c>
      <c r="P156" s="52">
        <v>0.15183064307698255</v>
      </c>
      <c r="Q156" s="531">
        <v>1.7402887005178087</v>
      </c>
      <c r="R156" s="414" t="s">
        <v>244</v>
      </c>
      <c r="S156" s="397">
        <v>2</v>
      </c>
      <c r="T156" s="414" t="s">
        <v>244</v>
      </c>
    </row>
    <row r="157" spans="1:20">
      <c r="A157" s="66"/>
      <c r="B157"/>
      <c r="C157"/>
      <c r="D157" s="3"/>
      <c r="E157" s="3"/>
      <c r="F157" s="59"/>
      <c r="G157" s="3"/>
      <c r="H157" s="268" t="s">
        <v>259</v>
      </c>
      <c r="I157" s="71">
        <v>5</v>
      </c>
      <c r="J157"/>
      <c r="K157"/>
      <c r="L157" s="414" t="s">
        <v>23</v>
      </c>
      <c r="M157" s="414" t="s">
        <v>330</v>
      </c>
      <c r="N157" s="52">
        <v>0.170727383554823</v>
      </c>
      <c r="O157" s="531">
        <v>2.2606062988638458</v>
      </c>
      <c r="P157" s="52">
        <v>0.17015468706903367</v>
      </c>
      <c r="Q157" s="531">
        <v>2.1451903466505104</v>
      </c>
      <c r="R157" s="414" t="s">
        <v>250</v>
      </c>
      <c r="S157" s="397">
        <v>3</v>
      </c>
      <c r="T157" s="414" t="s">
        <v>250</v>
      </c>
    </row>
    <row r="158" spans="1:20">
      <c r="A158" s="66"/>
      <c r="B158"/>
      <c r="C158"/>
      <c r="D158"/>
      <c r="E158" s="3"/>
      <c r="F158" s="59"/>
      <c r="G158" s="3"/>
      <c r="H158" s="268" t="s">
        <v>218</v>
      </c>
      <c r="I158" s="71">
        <v>6</v>
      </c>
      <c r="J158"/>
      <c r="K158"/>
      <c r="L158" s="414" t="s">
        <v>72</v>
      </c>
      <c r="M158" s="414" t="s">
        <v>337</v>
      </c>
      <c r="N158" s="52">
        <v>0.26284126163214599</v>
      </c>
      <c r="O158" s="531">
        <v>4.34089099095854</v>
      </c>
      <c r="P158" s="52">
        <v>0.22479436979359582</v>
      </c>
      <c r="Q158" s="531">
        <v>2.6543311147989308</v>
      </c>
      <c r="R158" s="414" t="s">
        <v>255</v>
      </c>
      <c r="S158" s="397">
        <v>4</v>
      </c>
      <c r="T158" s="414" t="s">
        <v>255</v>
      </c>
    </row>
    <row r="159" spans="1:20">
      <c r="A159" s="66"/>
      <c r="B159"/>
      <c r="C159"/>
      <c r="D159"/>
      <c r="E159"/>
      <c r="F159"/>
      <c r="G159"/>
      <c r="H159" s="268" t="s">
        <v>224</v>
      </c>
      <c r="I159" s="71">
        <v>7</v>
      </c>
      <c r="J159"/>
      <c r="K159"/>
      <c r="L159" s="414" t="s">
        <v>73</v>
      </c>
      <c r="M159" s="414" t="s">
        <v>340</v>
      </c>
      <c r="N159" s="52">
        <v>0.33568012656118879</v>
      </c>
      <c r="O159" s="531">
        <v>3.2112718793914206</v>
      </c>
      <c r="P159" s="52">
        <v>0.25582421777372716</v>
      </c>
      <c r="Q159" s="531">
        <v>3.0854840012076696</v>
      </c>
      <c r="R159" s="414" t="s">
        <v>224</v>
      </c>
      <c r="S159" s="397">
        <v>7</v>
      </c>
      <c r="T159" s="414" t="s">
        <v>224</v>
      </c>
    </row>
    <row r="160" spans="1:20">
      <c r="A160" s="66"/>
      <c r="B160"/>
      <c r="C160"/>
      <c r="D160"/>
      <c r="E160"/>
      <c r="F160"/>
      <c r="G160"/>
      <c r="H160" s="268" t="s">
        <v>228</v>
      </c>
      <c r="I160" s="71">
        <v>8</v>
      </c>
      <c r="J160"/>
      <c r="K160"/>
      <c r="L160" s="414" t="s">
        <v>31</v>
      </c>
      <c r="M160" s="414" t="s">
        <v>351</v>
      </c>
      <c r="N160" s="52">
        <v>0.19408602191326213</v>
      </c>
      <c r="O160" s="531">
        <v>1.668883950510075</v>
      </c>
      <c r="P160" s="52">
        <v>0.25594119849330799</v>
      </c>
      <c r="Q160" s="531">
        <v>1.5947722813861791</v>
      </c>
      <c r="R160" s="414" t="s">
        <v>240</v>
      </c>
      <c r="S160" s="397">
        <v>1</v>
      </c>
      <c r="T160" s="414" t="s">
        <v>240</v>
      </c>
    </row>
    <row r="161" spans="1:20">
      <c r="A161" s="66"/>
      <c r="B161"/>
      <c r="C161"/>
      <c r="D161"/>
      <c r="E161"/>
      <c r="F161"/>
      <c r="G161"/>
      <c r="H161" s="268" t="s">
        <v>233</v>
      </c>
      <c r="I161" s="71">
        <v>9</v>
      </c>
      <c r="J161"/>
      <c r="K161"/>
      <c r="L161" s="414" t="s">
        <v>73</v>
      </c>
      <c r="M161" s="414" t="s">
        <v>339</v>
      </c>
      <c r="N161" s="52">
        <v>0.26797218045062982</v>
      </c>
      <c r="O161" s="531">
        <v>2.3803020922107789</v>
      </c>
      <c r="P161" s="52">
        <v>0.27523395270975537</v>
      </c>
      <c r="Q161" s="531">
        <v>2.3394604312584475</v>
      </c>
      <c r="R161" s="414" t="s">
        <v>240</v>
      </c>
      <c r="S161" s="397">
        <v>1</v>
      </c>
      <c r="T161" s="414" t="s">
        <v>240</v>
      </c>
    </row>
    <row r="162" spans="1:20">
      <c r="A162" s="66"/>
      <c r="B162"/>
      <c r="C162"/>
      <c r="D162"/>
      <c r="E162"/>
      <c r="F162"/>
      <c r="G162"/>
      <c r="H162" s="268" t="s">
        <v>238</v>
      </c>
      <c r="I162" s="71">
        <v>10</v>
      </c>
      <c r="J162"/>
      <c r="K162"/>
      <c r="L162" s="414" t="s">
        <v>72</v>
      </c>
      <c r="M162" s="414" t="s">
        <v>338</v>
      </c>
      <c r="N162" s="52">
        <v>0.31199814910306556</v>
      </c>
      <c r="O162" s="531">
        <v>3.7939791630252122</v>
      </c>
      <c r="P162" s="52">
        <v>0.28034816174665467</v>
      </c>
      <c r="Q162" s="531">
        <v>3.8377615452979184</v>
      </c>
      <c r="R162" s="414" t="s">
        <v>250</v>
      </c>
      <c r="S162" s="397">
        <v>3</v>
      </c>
      <c r="T162" s="414" t="s">
        <v>250</v>
      </c>
    </row>
    <row r="163" spans="1:20">
      <c r="A163" s="66"/>
      <c r="B163"/>
      <c r="C163"/>
      <c r="D163"/>
      <c r="E163"/>
      <c r="F163"/>
      <c r="G163"/>
      <c r="H163"/>
      <c r="I163"/>
      <c r="J163"/>
      <c r="K163"/>
      <c r="L163" s="414" t="s">
        <v>67</v>
      </c>
      <c r="M163" s="414" t="s">
        <v>332</v>
      </c>
      <c r="N163" s="52">
        <v>0.24448074194444824</v>
      </c>
      <c r="O163" s="531">
        <v>2.4147774307191159</v>
      </c>
      <c r="P163" s="52">
        <v>0.28399387182585706</v>
      </c>
      <c r="Q163" s="531">
        <v>2.6879699412502394</v>
      </c>
      <c r="R163" s="414" t="s">
        <v>255</v>
      </c>
      <c r="S163" s="397">
        <v>4</v>
      </c>
      <c r="T163" s="414" t="s">
        <v>255</v>
      </c>
    </row>
    <row r="164" spans="1:20">
      <c r="A164" s="66"/>
      <c r="B164"/>
      <c r="C164"/>
      <c r="D164"/>
      <c r="E164"/>
      <c r="F164"/>
      <c r="G164"/>
      <c r="H164"/>
      <c r="I164"/>
      <c r="J164"/>
      <c r="K164"/>
      <c r="L164" s="414" t="s">
        <v>15</v>
      </c>
      <c r="M164" s="39" t="s">
        <v>336</v>
      </c>
      <c r="N164" s="52">
        <v>0.31150649112241646</v>
      </c>
      <c r="O164" s="531">
        <v>2.4415700256355013</v>
      </c>
      <c r="P164" s="52">
        <v>0.32205142357197741</v>
      </c>
      <c r="Q164" s="531">
        <v>2.2575370057877713</v>
      </c>
      <c r="R164" s="414" t="s">
        <v>259</v>
      </c>
      <c r="S164" s="397">
        <v>5</v>
      </c>
      <c r="T164" s="414" t="s">
        <v>259</v>
      </c>
    </row>
    <row r="165" spans="1:20">
      <c r="A165" s="66"/>
      <c r="B165"/>
      <c r="C165"/>
      <c r="D165"/>
      <c r="E165"/>
      <c r="F165"/>
      <c r="G165"/>
      <c r="H165"/>
      <c r="I165"/>
      <c r="J165"/>
      <c r="K165"/>
      <c r="L165" s="414" t="s">
        <v>14</v>
      </c>
      <c r="M165" s="414" t="s">
        <v>319</v>
      </c>
      <c r="N165" s="52">
        <v>0.20277186170156794</v>
      </c>
      <c r="O165" s="531">
        <v>1.7611032437374745</v>
      </c>
      <c r="P165" s="52">
        <v>0.38146984576683329</v>
      </c>
      <c r="Q165" s="531">
        <v>2.4277023005310632</v>
      </c>
      <c r="R165" s="414" t="s">
        <v>244</v>
      </c>
      <c r="S165" s="397">
        <v>2</v>
      </c>
      <c r="T165" s="414" t="s">
        <v>244</v>
      </c>
    </row>
    <row r="166" spans="1:20">
      <c r="A166" s="66"/>
      <c r="B166"/>
      <c r="C166"/>
      <c r="D166"/>
      <c r="E166"/>
      <c r="F166"/>
      <c r="G166"/>
      <c r="H166"/>
      <c r="I166"/>
      <c r="J166"/>
      <c r="K166"/>
      <c r="L166" s="414" t="s">
        <v>16</v>
      </c>
      <c r="M166" s="414" t="s">
        <v>341</v>
      </c>
      <c r="N166" s="52">
        <v>0.33429579815538524</v>
      </c>
      <c r="O166" s="531">
        <v>5.0996117499518183</v>
      </c>
      <c r="P166" s="52">
        <v>0.39207896894155098</v>
      </c>
      <c r="Q166" s="531">
        <v>4.5985466433736697</v>
      </c>
      <c r="R166" s="414" t="s">
        <v>228</v>
      </c>
      <c r="S166" s="397">
        <v>8</v>
      </c>
      <c r="T166" s="414" t="s">
        <v>299</v>
      </c>
    </row>
    <row r="167" spans="1:20">
      <c r="A167" s="66"/>
      <c r="B167"/>
      <c r="C167"/>
      <c r="D167"/>
      <c r="E167"/>
      <c r="F167"/>
      <c r="G167"/>
      <c r="H167"/>
      <c r="I167"/>
      <c r="J167"/>
      <c r="K167"/>
      <c r="L167" s="414" t="s">
        <v>44</v>
      </c>
      <c r="M167" s="414" t="s">
        <v>315</v>
      </c>
      <c r="N167" s="52">
        <v>0.39965326309281973</v>
      </c>
      <c r="O167" s="531">
        <v>2.3707367565961679</v>
      </c>
      <c r="P167" s="52">
        <v>0.4076958415853516</v>
      </c>
      <c r="Q167" s="531">
        <v>2.3891385914405285</v>
      </c>
      <c r="R167" s="414" t="s">
        <v>255</v>
      </c>
      <c r="S167" s="397">
        <v>4</v>
      </c>
      <c r="T167" s="414" t="s">
        <v>255</v>
      </c>
    </row>
    <row r="168" spans="1:20">
      <c r="A168" s="66"/>
      <c r="B168"/>
      <c r="C168"/>
      <c r="D168"/>
      <c r="E168"/>
      <c r="F168"/>
      <c r="G168"/>
      <c r="H168"/>
      <c r="I168"/>
      <c r="J168"/>
      <c r="K168"/>
      <c r="L168" s="414" t="s">
        <v>70</v>
      </c>
      <c r="M168" s="414" t="s">
        <v>323</v>
      </c>
      <c r="N168" s="52">
        <v>0.38185282091935718</v>
      </c>
      <c r="O168" s="531">
        <v>3.7592035885226567</v>
      </c>
      <c r="P168" s="52">
        <v>0.41891272278300057</v>
      </c>
      <c r="Q168" s="531">
        <v>3.368259329583938</v>
      </c>
      <c r="R168" s="414" t="s">
        <v>259</v>
      </c>
      <c r="S168" s="397">
        <v>5</v>
      </c>
      <c r="T168" s="414" t="s">
        <v>259</v>
      </c>
    </row>
    <row r="169" spans="1:20">
      <c r="A169" s="66"/>
      <c r="B169"/>
      <c r="C169"/>
      <c r="D169"/>
      <c r="E169"/>
      <c r="F169"/>
      <c r="G169"/>
      <c r="H169"/>
      <c r="I169"/>
      <c r="J169"/>
      <c r="K169"/>
      <c r="L169" s="414" t="s">
        <v>16</v>
      </c>
      <c r="M169" s="414" t="s">
        <v>325</v>
      </c>
      <c r="N169" s="52">
        <v>0.39141598192827437</v>
      </c>
      <c r="O169" s="531">
        <v>3.6293643438720307</v>
      </c>
      <c r="P169" s="52">
        <v>0.44170808129069128</v>
      </c>
      <c r="Q169" s="531">
        <v>4.1644602302299303</v>
      </c>
      <c r="R169" s="414" t="s">
        <v>250</v>
      </c>
      <c r="S169" s="397">
        <v>3</v>
      </c>
      <c r="T169" s="414" t="s">
        <v>250</v>
      </c>
    </row>
    <row r="170" spans="1:20">
      <c r="A170" s="66"/>
      <c r="B170"/>
      <c r="C170"/>
      <c r="D170"/>
      <c r="E170"/>
      <c r="F170"/>
      <c r="G170"/>
      <c r="H170"/>
      <c r="I170"/>
      <c r="J170"/>
      <c r="K170"/>
      <c r="L170" s="414" t="s">
        <v>14</v>
      </c>
      <c r="M170" s="414" t="s">
        <v>320</v>
      </c>
      <c r="N170" s="52">
        <v>0.44217366282320264</v>
      </c>
      <c r="O170" s="531">
        <v>3.2948159438414062</v>
      </c>
      <c r="P170" s="52">
        <v>0.45831564249131468</v>
      </c>
      <c r="Q170" s="531">
        <v>3.0509124878535365</v>
      </c>
      <c r="R170" s="414" t="s">
        <v>250</v>
      </c>
      <c r="S170" s="397">
        <v>3</v>
      </c>
      <c r="T170" s="414" t="s">
        <v>250</v>
      </c>
    </row>
    <row r="171" spans="1:20">
      <c r="A171" s="66"/>
      <c r="B171"/>
      <c r="C171"/>
      <c r="D171"/>
      <c r="E171"/>
      <c r="F171"/>
      <c r="G171"/>
      <c r="H171"/>
      <c r="I171"/>
      <c r="J171"/>
      <c r="K171"/>
      <c r="L171" s="414" t="s">
        <v>16</v>
      </c>
      <c r="M171" s="39" t="s">
        <v>324</v>
      </c>
      <c r="N171" s="52">
        <v>0.3507188545803625</v>
      </c>
      <c r="O171" s="531">
        <v>2.5644127698708923</v>
      </c>
      <c r="P171" s="52">
        <v>0.46234668231005821</v>
      </c>
      <c r="Q171" s="531">
        <v>2.7282707695857829</v>
      </c>
      <c r="R171" s="414" t="s">
        <v>255</v>
      </c>
      <c r="S171" s="397">
        <v>4</v>
      </c>
      <c r="T171" s="414" t="s">
        <v>250</v>
      </c>
    </row>
    <row r="172" spans="1:20">
      <c r="A172" s="66"/>
      <c r="B172"/>
      <c r="C172"/>
      <c r="D172"/>
      <c r="E172"/>
      <c r="F172"/>
      <c r="G172"/>
      <c r="H172"/>
      <c r="I172"/>
      <c r="J172"/>
      <c r="K172"/>
      <c r="L172" s="414" t="s">
        <v>31</v>
      </c>
      <c r="M172" s="414" t="s">
        <v>316</v>
      </c>
      <c r="N172" s="52">
        <v>0.44132148492171175</v>
      </c>
      <c r="O172" s="531">
        <v>4.5082500526685951</v>
      </c>
      <c r="P172" s="52">
        <v>0.46834530545002917</v>
      </c>
      <c r="Q172" s="531">
        <v>4.1113169047245339</v>
      </c>
      <c r="R172" s="414" t="s">
        <v>228</v>
      </c>
      <c r="S172" s="397">
        <v>8</v>
      </c>
      <c r="T172" s="414" t="s">
        <v>299</v>
      </c>
    </row>
    <row r="173" spans="1:20">
      <c r="A173" s="66"/>
      <c r="B173"/>
      <c r="C173"/>
      <c r="D173"/>
      <c r="E173"/>
      <c r="F173"/>
      <c r="G173"/>
      <c r="H173"/>
      <c r="I173"/>
      <c r="J173"/>
      <c r="K173"/>
      <c r="L173" s="414" t="s">
        <v>76</v>
      </c>
      <c r="M173" s="414" t="s">
        <v>326</v>
      </c>
      <c r="N173" s="52">
        <v>0.46123273949197752</v>
      </c>
      <c r="O173" s="531">
        <v>2.5002074333037223</v>
      </c>
      <c r="P173" s="52">
        <v>0.47209278798150944</v>
      </c>
      <c r="Q173" s="531">
        <v>2.523630876457668</v>
      </c>
      <c r="R173" s="414" t="s">
        <v>218</v>
      </c>
      <c r="S173" s="397">
        <v>6</v>
      </c>
      <c r="T173" s="414" t="s">
        <v>218</v>
      </c>
    </row>
    <row r="174" spans="1:20">
      <c r="A174" s="66"/>
      <c r="B174"/>
      <c r="C174"/>
      <c r="D174"/>
      <c r="E174"/>
      <c r="F174"/>
      <c r="G174"/>
      <c r="H174"/>
      <c r="I174"/>
      <c r="J174"/>
      <c r="K174"/>
      <c r="L174" s="414" t="s">
        <v>74</v>
      </c>
      <c r="M174" s="414" t="s">
        <v>317</v>
      </c>
      <c r="N174" s="52">
        <v>0.49869804457732209</v>
      </c>
      <c r="O174" s="531">
        <v>4.9636413073443544</v>
      </c>
      <c r="P174" s="52">
        <v>0.50835404012266283</v>
      </c>
      <c r="Q174" s="531">
        <v>5.5211753501198171</v>
      </c>
      <c r="R174" s="414" t="s">
        <v>233</v>
      </c>
      <c r="S174" s="397">
        <v>9</v>
      </c>
      <c r="T174" s="414" t="s">
        <v>259</v>
      </c>
    </row>
    <row r="175" spans="1:20">
      <c r="A175" s="66"/>
      <c r="B175"/>
      <c r="C175"/>
      <c r="D175"/>
      <c r="E175"/>
      <c r="F175"/>
      <c r="G175"/>
      <c r="H175"/>
      <c r="I175"/>
      <c r="J175"/>
      <c r="K175"/>
      <c r="L175" s="414" t="s">
        <v>30</v>
      </c>
      <c r="M175" s="414" t="s">
        <v>318</v>
      </c>
      <c r="N175" s="52">
        <v>0.57905924695281663</v>
      </c>
      <c r="O175" s="531">
        <v>4.3801070456075193</v>
      </c>
      <c r="P175" s="52">
        <v>0.61659409225158357</v>
      </c>
      <c r="Q175" s="531">
        <v>3.8746600722799585</v>
      </c>
      <c r="R175" s="414" t="s">
        <v>259</v>
      </c>
      <c r="S175" s="397">
        <v>5</v>
      </c>
      <c r="T175" s="414" t="s">
        <v>259</v>
      </c>
    </row>
    <row r="176" spans="1:20">
      <c r="A176" s="66"/>
      <c r="B176"/>
      <c r="C176"/>
      <c r="D176"/>
      <c r="E176"/>
      <c r="F176"/>
      <c r="G176"/>
      <c r="H176"/>
      <c r="I176"/>
      <c r="J176"/>
      <c r="K176"/>
      <c r="L176" s="414" t="s">
        <v>68</v>
      </c>
      <c r="M176" s="414" t="s">
        <v>321</v>
      </c>
      <c r="N176" s="52">
        <v>0.63469503511090253</v>
      </c>
      <c r="O176" s="531">
        <v>4.3433530233806303</v>
      </c>
      <c r="P176" s="52">
        <v>0.72367721432074017</v>
      </c>
      <c r="Q176" s="531">
        <v>4.394402767141786</v>
      </c>
      <c r="R176" s="414" t="s">
        <v>218</v>
      </c>
      <c r="S176" s="397">
        <v>6</v>
      </c>
      <c r="T176" s="414" t="s">
        <v>218</v>
      </c>
    </row>
    <row r="177" spans="1:20">
      <c r="A177" s="66"/>
      <c r="B177"/>
      <c r="C177"/>
      <c r="D177"/>
      <c r="E177"/>
      <c r="F177"/>
      <c r="G177"/>
      <c r="H177"/>
      <c r="I177"/>
      <c r="J177"/>
      <c r="K177"/>
      <c r="L177" s="414" t="s">
        <v>70</v>
      </c>
      <c r="M177" s="414" t="s">
        <v>333</v>
      </c>
      <c r="N177" s="52">
        <v>0.76561887105240511</v>
      </c>
      <c r="O177" s="531">
        <v>7.8703226803252226</v>
      </c>
      <c r="P177" s="52">
        <v>0.92918098588414844</v>
      </c>
      <c r="Q177" s="531">
        <v>7.5995387148273572</v>
      </c>
      <c r="R177" s="414" t="s">
        <v>238</v>
      </c>
      <c r="S177" s="397">
        <v>10</v>
      </c>
      <c r="T177" s="414" t="s">
        <v>238</v>
      </c>
    </row>
    <row r="178" spans="1:20">
      <c r="A178" s="66"/>
      <c r="B178"/>
      <c r="C178"/>
      <c r="D178"/>
      <c r="E178"/>
      <c r="F178"/>
      <c r="G178"/>
      <c r="H178"/>
      <c r="I178"/>
      <c r="J178"/>
      <c r="K178"/>
      <c r="L178" s="414"/>
      <c r="M178" s="414"/>
      <c r="N178" s="52"/>
      <c r="O178" s="531"/>
      <c r="P178" s="52"/>
      <c r="Q178" s="531"/>
      <c r="R178" s="414"/>
      <c r="S178" s="397"/>
      <c r="T178" s="414"/>
    </row>
    <row r="179" spans="1:20">
      <c r="A179" s="66"/>
      <c r="B179"/>
      <c r="C179"/>
      <c r="D179"/>
      <c r="E179"/>
      <c r="F179"/>
      <c r="G179"/>
      <c r="H179"/>
      <c r="I179"/>
      <c r="J179"/>
      <c r="K179"/>
      <c r="L179" s="414"/>
      <c r="M179" s="414"/>
      <c r="N179" s="52"/>
      <c r="O179" s="531"/>
      <c r="P179" s="52"/>
      <c r="Q179" s="531"/>
      <c r="R179" s="414"/>
      <c r="S179" s="397"/>
      <c r="T179" s="414"/>
    </row>
    <row r="180" spans="1:20">
      <c r="A180" s="66"/>
      <c r="B180"/>
      <c r="C180"/>
      <c r="D180"/>
      <c r="E180"/>
      <c r="F180"/>
      <c r="G180"/>
      <c r="H180"/>
      <c r="I180"/>
      <c r="J180"/>
      <c r="K180"/>
      <c r="L180" s="414"/>
      <c r="M180" s="414"/>
      <c r="N180" s="52"/>
      <c r="O180" s="531"/>
      <c r="P180" s="52"/>
      <c r="Q180" s="531"/>
      <c r="R180" s="414"/>
      <c r="S180" s="397"/>
      <c r="T180" s="414"/>
    </row>
    <row r="181" spans="1:20">
      <c r="A181" s="66"/>
      <c r="B181"/>
      <c r="C181"/>
      <c r="D181"/>
      <c r="E181"/>
      <c r="F181"/>
      <c r="G181"/>
      <c r="H181"/>
      <c r="I181"/>
      <c r="J181"/>
      <c r="K181"/>
      <c r="L181" s="414"/>
      <c r="M181" s="414"/>
      <c r="N181" s="52"/>
      <c r="O181" s="531"/>
      <c r="P181" s="52"/>
      <c r="Q181" s="531"/>
      <c r="R181" s="414"/>
      <c r="S181" s="397"/>
      <c r="T181" s="414"/>
    </row>
    <row r="182" spans="1:20">
      <c r="A182" s="66"/>
      <c r="B182"/>
      <c r="C182"/>
      <c r="D182"/>
      <c r="E182"/>
      <c r="F182"/>
      <c r="G182"/>
      <c r="H182"/>
      <c r="I182"/>
      <c r="J182"/>
      <c r="K182"/>
      <c r="L182" s="414"/>
      <c r="M182" s="414"/>
      <c r="N182" s="52"/>
      <c r="O182" s="531"/>
      <c r="P182" s="52"/>
      <c r="Q182" s="531"/>
      <c r="R182" s="414"/>
      <c r="S182" s="397"/>
      <c r="T182" s="414"/>
    </row>
  </sheetData>
  <sortState ref="L156:T177">
    <sortCondition ref="P156:P177"/>
  </sortState>
  <mergeCells count="2">
    <mergeCell ref="D94:F94"/>
    <mergeCell ref="J94:L94"/>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D355-B9C7-426E-93A8-5AD2A3FCE145}">
  <sheetPr>
    <tabColor theme="2" tint="-0.249977111117893"/>
  </sheetPr>
  <dimension ref="A1:AB179"/>
  <sheetViews>
    <sheetView showGridLines="0" showZeros="0" zoomScale="90" zoomScaleNormal="90" workbookViewId="0">
      <pane xSplit="2" ySplit="2" topLeftCell="C80" activePane="bottomRight" state="frozen"/>
      <selection pane="topRight" activeCell="C1" sqref="C1"/>
      <selection pane="bottomLeft" activeCell="A3" sqref="A3"/>
      <selection pane="bottomRight" activeCell="I93" sqref="I93"/>
    </sheetView>
  </sheetViews>
  <sheetFormatPr baseColWidth="10" defaultRowHeight="13.2"/>
  <cols>
    <col min="1" max="2" width="11.5546875" style="251"/>
    <col min="3" max="3" width="12.44140625" style="251" customWidth="1"/>
    <col min="4" max="4" width="11.5546875" style="251"/>
    <col min="5" max="5" width="11.5546875" style="131"/>
    <col min="6" max="6" width="11.5546875" style="131" customWidth="1"/>
    <col min="7" max="7" width="11.5546875" style="251" customWidth="1"/>
    <col min="8" max="16384" width="11.5546875" style="251"/>
  </cols>
  <sheetData>
    <row r="1" spans="1:28">
      <c r="A1" s="135" t="s">
        <v>427</v>
      </c>
      <c r="B1" s="135"/>
      <c r="C1" s="134"/>
      <c r="D1" s="134"/>
      <c r="E1" s="117"/>
      <c r="F1" s="117"/>
      <c r="G1" s="134"/>
      <c r="H1" s="134"/>
      <c r="I1" s="134"/>
      <c r="J1" s="134"/>
      <c r="K1" s="134"/>
      <c r="L1" s="134"/>
      <c r="M1" s="134"/>
      <c r="N1" s="134"/>
      <c r="O1" s="134"/>
      <c r="P1" s="134"/>
      <c r="Q1" s="134"/>
      <c r="R1" s="134"/>
      <c r="S1" s="134"/>
      <c r="T1" s="134"/>
      <c r="U1" s="134"/>
      <c r="V1" s="134"/>
      <c r="W1" s="134"/>
      <c r="X1" s="134"/>
      <c r="Y1" s="134"/>
      <c r="Z1" s="134"/>
      <c r="AA1" s="134"/>
      <c r="AB1" s="134"/>
    </row>
    <row r="2" spans="1:28">
      <c r="A2" s="134"/>
      <c r="B2" s="134"/>
      <c r="C2" s="134"/>
      <c r="D2" s="134"/>
      <c r="E2" s="117"/>
      <c r="F2" s="117"/>
      <c r="G2" s="134"/>
      <c r="H2" s="134"/>
      <c r="I2" s="134"/>
      <c r="J2" s="134"/>
      <c r="K2" s="134"/>
      <c r="L2" s="134"/>
      <c r="M2" s="134"/>
      <c r="N2" s="134"/>
      <c r="O2" s="134"/>
      <c r="P2" s="134"/>
      <c r="Q2" s="134"/>
      <c r="R2" s="134"/>
      <c r="S2" s="134"/>
      <c r="T2" s="134"/>
      <c r="U2" s="134"/>
      <c r="V2" s="134"/>
      <c r="W2" s="134"/>
      <c r="X2" s="134"/>
      <c r="Y2" s="134"/>
      <c r="Z2" s="134"/>
      <c r="AA2" s="134"/>
      <c r="AB2" s="134"/>
    </row>
    <row r="4" spans="1:28">
      <c r="A4" s="134"/>
      <c r="B4" s="134"/>
      <c r="C4" s="134"/>
      <c r="D4" s="134"/>
      <c r="E4" s="117"/>
      <c r="F4" s="117"/>
      <c r="G4" s="134"/>
      <c r="H4" s="134"/>
      <c r="I4" s="134"/>
      <c r="J4" s="134"/>
      <c r="K4" s="134"/>
      <c r="L4" s="134"/>
      <c r="M4" s="134"/>
      <c r="N4" s="134"/>
      <c r="O4" s="134"/>
      <c r="P4" s="134"/>
      <c r="Q4" s="134"/>
      <c r="R4" s="134"/>
      <c r="S4" s="134"/>
      <c r="T4" s="134"/>
      <c r="U4" s="134"/>
      <c r="V4" s="134"/>
      <c r="W4" s="134"/>
      <c r="X4" s="134"/>
      <c r="Y4" s="134"/>
      <c r="Z4" s="134"/>
      <c r="AA4" s="134"/>
      <c r="AB4" s="134"/>
    </row>
    <row r="5" spans="1:28">
      <c r="A5" s="310" t="s">
        <v>367</v>
      </c>
      <c r="B5" s="310"/>
      <c r="C5" s="315"/>
      <c r="D5" s="315"/>
      <c r="E5" s="316"/>
      <c r="F5" s="316"/>
      <c r="G5" s="315"/>
      <c r="H5" s="315"/>
      <c r="I5" s="315"/>
      <c r="J5" s="315"/>
      <c r="K5" s="315"/>
      <c r="L5" s="315"/>
      <c r="M5" s="315"/>
      <c r="N5" s="315"/>
      <c r="O5" s="315"/>
      <c r="P5" s="315"/>
      <c r="Q5" s="315"/>
      <c r="R5" s="315"/>
      <c r="S5" s="315"/>
      <c r="T5" s="315"/>
      <c r="U5" s="315"/>
      <c r="V5" s="315"/>
      <c r="W5" s="315"/>
      <c r="X5" s="315"/>
      <c r="Y5" s="315"/>
      <c r="Z5" s="315"/>
      <c r="AA5" s="315"/>
      <c r="AB5" s="134"/>
    </row>
    <row r="6" spans="1:28">
      <c r="A6" s="159"/>
      <c r="B6" s="134"/>
      <c r="C6" s="134"/>
      <c r="D6" s="117"/>
      <c r="E6" s="119"/>
      <c r="F6" s="134"/>
      <c r="G6" s="134"/>
      <c r="H6" s="134"/>
      <c r="I6" s="134"/>
      <c r="J6" s="134"/>
      <c r="K6" s="134"/>
      <c r="L6" s="134"/>
      <c r="M6" s="134"/>
      <c r="N6" s="134"/>
      <c r="O6" s="134"/>
      <c r="P6" s="134"/>
      <c r="Q6" s="134"/>
      <c r="R6" s="134"/>
      <c r="S6" s="134"/>
      <c r="T6" s="134"/>
      <c r="U6" s="134"/>
      <c r="V6" s="134"/>
      <c r="W6" s="134"/>
      <c r="X6" s="134"/>
      <c r="Y6" s="134"/>
      <c r="Z6" s="134"/>
      <c r="AA6" s="134"/>
      <c r="AB6" s="134"/>
    </row>
    <row r="7" spans="1:28" ht="13.8" thickBot="1">
      <c r="A7" s="164"/>
      <c r="B7" s="270" t="s">
        <v>195</v>
      </c>
      <c r="C7" s="269" t="str">
        <f>'WACC2 Results'!F2</f>
        <v>3y Avg</v>
      </c>
      <c r="D7" s="269" t="str">
        <f>'WACC2 Results'!G2</f>
        <v>9M 2018</v>
      </c>
      <c r="E7" s="273" t="s">
        <v>422</v>
      </c>
      <c r="F7" s="273" t="s">
        <v>423</v>
      </c>
      <c r="G7" s="274" t="s">
        <v>424</v>
      </c>
      <c r="H7" s="134"/>
      <c r="I7" s="134"/>
      <c r="J7" s="134"/>
      <c r="K7" s="134"/>
      <c r="L7" s="134"/>
      <c r="M7" s="134"/>
      <c r="N7" s="134"/>
      <c r="O7" s="134"/>
      <c r="P7" s="134"/>
      <c r="Q7" s="134"/>
      <c r="R7" s="2"/>
      <c r="S7" s="2"/>
      <c r="T7" s="2"/>
      <c r="U7" s="134"/>
      <c r="V7" s="2"/>
      <c r="W7" s="134"/>
      <c r="X7" s="134"/>
      <c r="Y7" s="134"/>
      <c r="Z7" s="134"/>
      <c r="AA7" s="134"/>
      <c r="AB7" s="134"/>
    </row>
    <row r="8" spans="1:28">
      <c r="A8" s="119" t="str">
        <f>'WACC2 Results'!A5</f>
        <v>Belgium</v>
      </c>
      <c r="B8" s="144" t="str">
        <f>'WACC2 Results'!B5</f>
        <v>ORANGE BL</v>
      </c>
      <c r="C8" s="275">
        <f>'WACC2 Results'!F5</f>
        <v>0.94704948153492807</v>
      </c>
      <c r="D8" s="276">
        <f>'WACC2 Results'!G5</f>
        <v>0.93198789101917257</v>
      </c>
      <c r="E8" s="277">
        <f>'WACC2 Results'!AQ5</f>
        <v>0</v>
      </c>
      <c r="F8" s="277">
        <f>'WACC2 Results'!AW5</f>
        <v>0</v>
      </c>
      <c r="G8" s="278">
        <f>'WACC2 Results'!BC5</f>
        <v>0.2504551306986359</v>
      </c>
      <c r="H8" s="134"/>
      <c r="I8" s="134"/>
      <c r="J8" s="134"/>
      <c r="K8" s="163"/>
      <c r="L8" s="134"/>
      <c r="M8" s="134"/>
      <c r="N8" s="134"/>
      <c r="O8" s="134"/>
      <c r="P8" s="134"/>
      <c r="Q8" s="134"/>
      <c r="R8" s="163"/>
      <c r="S8" s="163"/>
      <c r="T8" s="163"/>
      <c r="U8" s="134"/>
      <c r="V8" s="163"/>
      <c r="W8" s="134"/>
      <c r="X8" s="134"/>
      <c r="Y8" s="134"/>
      <c r="Z8" s="134"/>
      <c r="AA8" s="134"/>
      <c r="AB8" s="134"/>
    </row>
    <row r="9" spans="1:28">
      <c r="A9" s="119" t="str">
        <f>'WACC2 Results'!A6</f>
        <v>Belgium</v>
      </c>
      <c r="B9" s="145" t="str">
        <f>'WACC2 Results'!B6</f>
        <v>PROXIMUS</v>
      </c>
      <c r="C9" s="279">
        <f>'WACC2 Results'!F6</f>
        <v>0.37632766912471949</v>
      </c>
      <c r="D9" s="271">
        <f>'WACC2 Results'!G6</f>
        <v>0.38698300737415842</v>
      </c>
      <c r="E9" s="272">
        <f>'WACC2 Results'!AQ6</f>
        <v>0.24080463896528942</v>
      </c>
      <c r="F9" s="272">
        <f>'WACC2 Results'!AW6</f>
        <v>9.7768821937553554E-2</v>
      </c>
      <c r="G9" s="280">
        <f>'WACC2 Results'!BC6</f>
        <v>0</v>
      </c>
      <c r="H9" s="134"/>
      <c r="I9" s="163"/>
      <c r="J9" s="163"/>
      <c r="K9" s="134"/>
      <c r="L9" s="134"/>
      <c r="M9" s="134"/>
      <c r="N9" s="134"/>
      <c r="O9" s="134"/>
      <c r="P9" s="134"/>
      <c r="Q9" s="134"/>
      <c r="R9" s="163"/>
      <c r="S9" s="163"/>
      <c r="T9" s="163"/>
      <c r="U9" s="134"/>
      <c r="V9" s="163"/>
      <c r="W9" s="134"/>
      <c r="X9" s="134"/>
      <c r="Y9" s="134"/>
      <c r="Z9" s="134"/>
      <c r="AA9" s="134"/>
      <c r="AB9" s="134"/>
    </row>
    <row r="10" spans="1:28">
      <c r="A10" s="119" t="str">
        <f>'WACC2 Results'!A7</f>
        <v>Belgium</v>
      </c>
      <c r="B10" s="145" t="str">
        <f>'WACC2 Results'!B7</f>
        <v>TELENET</v>
      </c>
      <c r="C10" s="279">
        <f>'WACC2 Results'!F7</f>
        <v>0.25940614739566431</v>
      </c>
      <c r="D10" s="271">
        <f>'WACC2 Results'!G7</f>
        <v>0.24265582275818551</v>
      </c>
      <c r="E10" s="272">
        <f>'WACC2 Results'!AQ7</f>
        <v>7.316151167464445E-2</v>
      </c>
      <c r="F10" s="272">
        <f>'WACC2 Results'!AW7</f>
        <v>0.32179742230358532</v>
      </c>
      <c r="G10" s="280">
        <f>'WACC2 Results'!BC7</f>
        <v>0</v>
      </c>
      <c r="H10" s="134"/>
      <c r="I10" s="163"/>
      <c r="J10" s="163"/>
      <c r="K10" s="134"/>
      <c r="L10" s="134"/>
      <c r="M10" s="134"/>
      <c r="N10" s="134"/>
      <c r="O10" s="134"/>
      <c r="P10" s="134"/>
      <c r="Q10" s="134"/>
      <c r="R10" s="163"/>
      <c r="S10" s="163"/>
      <c r="T10" s="163"/>
      <c r="U10" s="134"/>
      <c r="V10" s="163"/>
      <c r="W10" s="134"/>
      <c r="X10" s="134"/>
      <c r="Y10" s="134"/>
      <c r="Z10" s="134"/>
      <c r="AA10" s="134"/>
      <c r="AB10" s="134"/>
    </row>
    <row r="11" spans="1:28">
      <c r="A11" s="119" t="str">
        <f>'WACC2 Results'!A8</f>
        <v>Austria</v>
      </c>
      <c r="B11" s="145" t="str">
        <f>'WACC2 Results'!B8</f>
        <v xml:space="preserve">TKA </v>
      </c>
      <c r="C11" s="510">
        <f>'WACC2 Results'!F8</f>
        <v>0.60891547109034894</v>
      </c>
      <c r="D11" s="511">
        <f>'WACC2 Results'!G8</f>
        <v>0.60204213685531227</v>
      </c>
      <c r="E11" s="272">
        <f>'WACC2 Results'!AQ8</f>
        <v>5.8741621291170769E-2</v>
      </c>
      <c r="F11" s="272">
        <f>'WACC2 Results'!AW8</f>
        <v>0</v>
      </c>
      <c r="G11" s="280">
        <f>'WACC2 Results'!BC8</f>
        <v>0</v>
      </c>
      <c r="H11" s="134"/>
      <c r="I11" s="163"/>
      <c r="J11" s="134"/>
      <c r="K11" s="134"/>
      <c r="L11" s="134"/>
      <c r="M11" s="134"/>
      <c r="N11" s="134"/>
      <c r="O11" s="134"/>
      <c r="P11" s="134"/>
      <c r="Q11" s="134"/>
      <c r="R11" s="163"/>
      <c r="S11" s="163"/>
      <c r="T11" s="163"/>
      <c r="U11" s="134"/>
      <c r="V11" s="163"/>
      <c r="W11" s="134"/>
      <c r="X11" s="134"/>
      <c r="Y11" s="134"/>
      <c r="Z11" s="134"/>
      <c r="AA11" s="134"/>
      <c r="AB11" s="134"/>
    </row>
    <row r="12" spans="1:28">
      <c r="A12" s="119" t="str">
        <f>'WACC2 Results'!A9</f>
        <v>Denmark</v>
      </c>
      <c r="B12" s="145" t="str">
        <f>'WACC2 Results'!B9</f>
        <v>TDC</v>
      </c>
      <c r="C12" s="279">
        <f>'WACC2 Results'!F9</f>
        <v>0.3026419764158827</v>
      </c>
      <c r="D12" s="271">
        <f>'WACC2 Results'!G9</f>
        <v>0.31605537031423664</v>
      </c>
      <c r="E12" s="272">
        <f>'WACC2 Results'!AQ9</f>
        <v>6.9948854976460889E-2</v>
      </c>
      <c r="F12" s="272">
        <f>'WACC2 Results'!AW9</f>
        <v>0.24903381801604424</v>
      </c>
      <c r="G12" s="280">
        <f>'WACC2 Results'!BC9</f>
        <v>0</v>
      </c>
      <c r="H12" s="134"/>
      <c r="I12" s="163"/>
      <c r="J12" s="163"/>
      <c r="K12" s="134"/>
      <c r="L12" s="134"/>
      <c r="M12" s="134"/>
      <c r="N12" s="134"/>
      <c r="O12" s="134"/>
      <c r="P12" s="134"/>
      <c r="Q12" s="134"/>
      <c r="R12" s="163"/>
      <c r="S12" s="163"/>
      <c r="T12" s="163"/>
      <c r="U12" s="134"/>
      <c r="V12" s="163"/>
      <c r="W12" s="134"/>
      <c r="X12" s="134"/>
      <c r="Y12" s="134"/>
      <c r="Z12" s="134"/>
      <c r="AA12" s="134"/>
      <c r="AB12" s="134"/>
    </row>
    <row r="13" spans="1:28">
      <c r="A13" s="119" t="str">
        <f>'WACC2 Results'!A10</f>
        <v>Finland</v>
      </c>
      <c r="B13" s="145" t="str">
        <f>'WACC2 Results'!B10</f>
        <v>ELISA</v>
      </c>
      <c r="C13" s="279">
        <f>'WACC2 Results'!F10</f>
        <v>0.62266666666666659</v>
      </c>
      <c r="D13" s="514">
        <f>'WACC2 Results'!G10</f>
        <v>0.621</v>
      </c>
      <c r="E13" s="272">
        <f>'WACC2 Results'!AQ10</f>
        <v>0</v>
      </c>
      <c r="F13" s="272">
        <f>'WACC2 Results'!AW10</f>
        <v>0</v>
      </c>
      <c r="G13" s="280">
        <f>'WACC2 Results'!BC10</f>
        <v>0</v>
      </c>
      <c r="H13" s="134"/>
      <c r="I13" s="134"/>
      <c r="J13" s="163"/>
      <c r="K13" s="134"/>
      <c r="L13" s="134"/>
      <c r="M13" s="134"/>
      <c r="N13" s="134"/>
      <c r="O13" s="134"/>
      <c r="P13" s="134"/>
      <c r="Q13" s="134"/>
      <c r="R13" s="78"/>
      <c r="S13" s="78"/>
      <c r="T13" s="78"/>
      <c r="U13" s="134"/>
      <c r="V13" s="163"/>
      <c r="W13" s="134"/>
      <c r="X13" s="134"/>
      <c r="Y13" s="134"/>
      <c r="Z13" s="134"/>
      <c r="AA13" s="134"/>
      <c r="AB13" s="134"/>
    </row>
    <row r="14" spans="1:28">
      <c r="A14" s="119" t="str">
        <f>'WACC2 Results'!A11</f>
        <v>France</v>
      </c>
      <c r="B14" s="145" t="str">
        <f>'WACC2 Results'!B11</f>
        <v>ILD</v>
      </c>
      <c r="C14" s="279">
        <f>'WACC2 Results'!F11</f>
        <v>0.44041441815414423</v>
      </c>
      <c r="D14" s="271">
        <f>'WACC2 Results'!G11</f>
        <v>0.44624325446243257</v>
      </c>
      <c r="E14" s="272">
        <f>'WACC2 Results'!AQ11</f>
        <v>0.164218903064862</v>
      </c>
      <c r="F14" s="272">
        <f>'WACC2 Results'!AW11</f>
        <v>9.4806761215463609E-2</v>
      </c>
      <c r="G14" s="280">
        <f>'WACC2 Results'!BC11</f>
        <v>0</v>
      </c>
      <c r="H14" s="134"/>
      <c r="I14" s="163"/>
      <c r="J14" s="163"/>
      <c r="K14" s="134"/>
      <c r="L14" s="134"/>
      <c r="M14" s="134"/>
      <c r="N14" s="134"/>
      <c r="O14" s="134"/>
      <c r="P14" s="134"/>
      <c r="Q14" s="134"/>
      <c r="R14" s="183"/>
      <c r="S14" s="183"/>
      <c r="T14" s="183"/>
      <c r="U14" s="134"/>
      <c r="V14" s="163"/>
      <c r="W14" s="134"/>
      <c r="X14" s="134"/>
      <c r="Y14" s="134"/>
      <c r="Z14" s="134"/>
      <c r="AA14" s="134"/>
      <c r="AB14" s="134"/>
    </row>
    <row r="15" spans="1:28">
      <c r="A15" s="119" t="str">
        <f>'WACC2 Results'!A12</f>
        <v>France</v>
      </c>
      <c r="B15" s="145" t="str">
        <f>'WACC2 Results'!B12</f>
        <v>ORA</v>
      </c>
      <c r="C15" s="515">
        <f>'WACC2 Results'!F12</f>
        <v>0.41</v>
      </c>
      <c r="D15" s="514">
        <f>'WACC2 Results'!G12</f>
        <v>0.41</v>
      </c>
      <c r="E15" s="272">
        <f>'WACC2 Results'!AQ12</f>
        <v>0</v>
      </c>
      <c r="F15" s="272">
        <f>'WACC2 Results'!AW12</f>
        <v>0</v>
      </c>
      <c r="G15" s="280">
        <f>'WACC2 Results'!BC12</f>
        <v>0</v>
      </c>
      <c r="H15" s="134"/>
      <c r="I15" s="134"/>
      <c r="J15" s="134"/>
      <c r="K15" s="134"/>
      <c r="L15" s="134"/>
      <c r="M15" s="134"/>
      <c r="N15" s="134"/>
      <c r="O15" s="134"/>
      <c r="P15" s="134"/>
      <c r="Q15" s="134"/>
      <c r="R15" s="183"/>
      <c r="S15" s="183"/>
      <c r="T15" s="183"/>
      <c r="U15" s="134"/>
      <c r="V15" s="163"/>
      <c r="W15" s="134"/>
      <c r="X15" s="134"/>
      <c r="Y15" s="134"/>
      <c r="Z15" s="134"/>
      <c r="AA15" s="134"/>
      <c r="AB15" s="134"/>
    </row>
    <row r="16" spans="1:28">
      <c r="A16" s="119" t="str">
        <f>'WACC2 Results'!A13</f>
        <v>Germany</v>
      </c>
      <c r="B16" s="145" t="str">
        <f>'WACC2 Results'!B13</f>
        <v>FNTN</v>
      </c>
      <c r="C16" s="279">
        <f>'WACC2 Results'!F13</f>
        <v>0.91657785873617748</v>
      </c>
      <c r="D16" s="271">
        <f>'WACC2 Results'!G13</f>
        <v>0.90044640716576263</v>
      </c>
      <c r="E16" s="272">
        <f>'WACC2 Results'!AQ13</f>
        <v>0</v>
      </c>
      <c r="F16" s="272">
        <f>'WACC2 Results'!AW13</f>
        <v>0</v>
      </c>
      <c r="G16" s="280">
        <f>'WACC2 Results'!BC13</f>
        <v>0.22270053535640758</v>
      </c>
      <c r="H16" s="134"/>
      <c r="I16" s="134"/>
      <c r="J16" s="134"/>
      <c r="K16" s="163"/>
      <c r="L16" s="134"/>
      <c r="M16" s="134"/>
      <c r="N16" s="134"/>
      <c r="O16" s="134"/>
      <c r="P16" s="134"/>
      <c r="Q16" s="134"/>
      <c r="R16" s="183"/>
      <c r="S16" s="183"/>
      <c r="T16" s="183"/>
      <c r="U16" s="134"/>
      <c r="V16" s="163"/>
      <c r="W16" s="134"/>
      <c r="X16" s="134"/>
      <c r="Y16" s="134"/>
      <c r="Z16" s="134"/>
      <c r="AA16" s="134"/>
      <c r="AB16" s="134"/>
    </row>
    <row r="17" spans="1:28">
      <c r="A17" s="119" t="str">
        <f>'WACC2 Results'!A14</f>
        <v>Germany</v>
      </c>
      <c r="B17" s="145" t="str">
        <f>'WACC2 Results'!B14</f>
        <v>O2D</v>
      </c>
      <c r="C17" s="279">
        <f>'WACC2 Results'!F14</f>
        <v>0.88071118593340803</v>
      </c>
      <c r="D17" s="271">
        <f>'WACC2 Results'!G14</f>
        <v>0.89113355780022441</v>
      </c>
      <c r="E17" s="272">
        <f>'WACC2 Results'!AQ14</f>
        <v>0</v>
      </c>
      <c r="F17" s="272">
        <f>'WACC2 Results'!AW14</f>
        <v>0</v>
      </c>
      <c r="G17" s="280">
        <f>'WACC2 Results'!BC14</f>
        <v>0.18757122974611734</v>
      </c>
      <c r="H17" s="134"/>
      <c r="I17" s="134"/>
      <c r="J17" s="134"/>
      <c r="K17" s="163"/>
      <c r="L17" s="134"/>
      <c r="M17" s="134"/>
      <c r="N17" s="134"/>
      <c r="O17" s="134"/>
      <c r="P17" s="134"/>
      <c r="Q17" s="134"/>
      <c r="R17" s="163"/>
      <c r="S17" s="163"/>
      <c r="T17" s="163"/>
      <c r="U17" s="163"/>
      <c r="V17" s="163"/>
      <c r="W17" s="134"/>
      <c r="X17" s="134"/>
      <c r="Y17" s="134"/>
      <c r="Z17" s="134"/>
      <c r="AA17" s="134"/>
      <c r="AB17" s="134"/>
    </row>
    <row r="18" spans="1:28">
      <c r="A18" s="119" t="str">
        <f>'WACC2 Results'!A15</f>
        <v>Italy</v>
      </c>
      <c r="B18" s="145" t="str">
        <f>'WACC2 Results'!B15</f>
        <v>TIT</v>
      </c>
      <c r="C18" s="279">
        <f>'WACC2 Results'!F15</f>
        <v>0.4550738171008008</v>
      </c>
      <c r="D18" s="271">
        <f>'WACC2 Results'!G15</f>
        <v>0.46324891908585553</v>
      </c>
      <c r="E18" s="272">
        <f>'WACC2 Results'!AQ15</f>
        <v>0.13569981286387597</v>
      </c>
      <c r="F18" s="272">
        <f>'WACC2 Results'!AW15</f>
        <v>0</v>
      </c>
      <c r="G18" s="280">
        <f>'WACC2 Results'!BC15</f>
        <v>0</v>
      </c>
      <c r="H18" s="134"/>
      <c r="I18" s="163"/>
      <c r="J18" s="134"/>
      <c r="K18" s="134"/>
      <c r="L18" s="134"/>
      <c r="M18" s="134"/>
      <c r="N18" s="134"/>
      <c r="O18" s="134"/>
      <c r="P18" s="134"/>
      <c r="Q18" s="134"/>
      <c r="R18" s="168"/>
      <c r="S18" s="168"/>
      <c r="T18" s="168"/>
      <c r="U18" s="163"/>
      <c r="V18" s="163"/>
      <c r="W18" s="134"/>
      <c r="X18" s="134"/>
      <c r="Y18" s="134"/>
      <c r="Z18" s="134"/>
      <c r="AA18" s="134"/>
      <c r="AB18" s="134"/>
    </row>
    <row r="19" spans="1:28">
      <c r="A19" s="119" t="str">
        <f>'WACC2 Results'!A16</f>
        <v>Netherlands</v>
      </c>
      <c r="B19" s="145" t="str">
        <f>'WACC2 Results'!B16</f>
        <v>ATC</v>
      </c>
      <c r="C19" s="510">
        <f>'WACC2 Results'!F16</f>
        <v>0.3600803774017507</v>
      </c>
      <c r="D19" s="511">
        <f>'WACC2 Results'!G16</f>
        <v>0.3412816691505216</v>
      </c>
      <c r="E19" s="272">
        <f>'WACC2 Results'!AQ16</f>
        <v>0</v>
      </c>
      <c r="F19" s="272">
        <f>'WACC2 Results'!AW16</f>
        <v>0</v>
      </c>
      <c r="G19" s="280">
        <f>'WACC2 Results'!BC16</f>
        <v>0</v>
      </c>
      <c r="H19" s="134"/>
      <c r="I19" s="134"/>
      <c r="J19" s="134"/>
      <c r="K19" s="134"/>
      <c r="L19" s="134"/>
      <c r="M19" s="134"/>
      <c r="N19" s="134"/>
      <c r="O19" s="134"/>
      <c r="P19" s="134"/>
      <c r="Q19" s="134"/>
      <c r="R19" s="167"/>
      <c r="S19" s="167"/>
      <c r="T19" s="167"/>
      <c r="U19" s="163"/>
      <c r="V19" s="163"/>
      <c r="W19" s="134"/>
      <c r="X19" s="134"/>
      <c r="Y19" s="134"/>
      <c r="Z19" s="134"/>
      <c r="AA19" s="134"/>
      <c r="AB19" s="134"/>
    </row>
    <row r="20" spans="1:28">
      <c r="A20" s="119" t="str">
        <f>'WACC2 Results'!A17</f>
        <v>Netherlands</v>
      </c>
      <c r="B20" s="145" t="str">
        <f>'WACC2 Results'!B17</f>
        <v>KPN</v>
      </c>
      <c r="C20" s="510">
        <f>'WACC2 Results'!F17</f>
        <v>0.3945078570677763</v>
      </c>
      <c r="D20" s="511">
        <f>'WACC2 Results'!G17</f>
        <v>0.38795908879590885</v>
      </c>
      <c r="E20" s="272">
        <f>'WACC2 Results'!AQ17</f>
        <v>0.14574804326311805</v>
      </c>
      <c r="F20" s="272">
        <f>'WACC2 Results'!AW17</f>
        <v>0.10563959896453978</v>
      </c>
      <c r="G20" s="280">
        <f>'WACC2 Results'!BC17</f>
        <v>0</v>
      </c>
      <c r="H20" s="134"/>
      <c r="I20" s="163"/>
      <c r="J20" s="163"/>
      <c r="K20" s="134"/>
      <c r="L20" s="134"/>
      <c r="M20" s="134"/>
      <c r="N20" s="134"/>
      <c r="O20" s="134"/>
      <c r="P20" s="134"/>
      <c r="Q20" s="134"/>
      <c r="R20" s="167"/>
      <c r="S20" s="167"/>
      <c r="T20" s="167"/>
      <c r="U20" s="163"/>
      <c r="V20" s="163"/>
      <c r="W20" s="134"/>
      <c r="X20" s="134"/>
      <c r="Y20" s="134"/>
      <c r="Z20" s="134"/>
      <c r="AA20" s="134"/>
      <c r="AB20" s="134"/>
    </row>
    <row r="21" spans="1:28">
      <c r="A21" s="119" t="str">
        <f>'WACC2 Results'!A18</f>
        <v>Norway</v>
      </c>
      <c r="B21" s="145" t="str">
        <f>'WACC2 Results'!B18</f>
        <v>TEL</v>
      </c>
      <c r="C21" s="510">
        <f>'WACC2 Results'!F18</f>
        <v>0.83300000000000007</v>
      </c>
      <c r="D21" s="514">
        <f>'WACC2 Results'!G18</f>
        <v>0.84300000000000008</v>
      </c>
      <c r="E21" s="272">
        <f>'WACC2 Results'!AQ18</f>
        <v>0</v>
      </c>
      <c r="F21" s="272">
        <f>'WACC2 Results'!AW18</f>
        <v>0</v>
      </c>
      <c r="G21" s="280">
        <f>'WACC2 Results'!BC18</f>
        <v>0.1361522983499282</v>
      </c>
      <c r="H21" s="134"/>
      <c r="I21" s="134"/>
      <c r="J21" s="134"/>
      <c r="K21" s="163"/>
      <c r="L21" s="134"/>
      <c r="M21" s="134"/>
      <c r="N21" s="134"/>
      <c r="O21" s="134"/>
      <c r="P21" s="134"/>
      <c r="Q21" s="134"/>
      <c r="R21" s="167"/>
      <c r="S21" s="167"/>
      <c r="T21" s="167"/>
      <c r="U21" s="163"/>
      <c r="V21" s="163"/>
      <c r="W21" s="134"/>
      <c r="X21" s="134"/>
      <c r="Y21" s="134"/>
      <c r="Z21" s="134"/>
      <c r="AA21" s="134"/>
      <c r="AB21" s="134"/>
    </row>
    <row r="22" spans="1:28">
      <c r="A22" s="119" t="str">
        <f>'WACC2 Results'!A19</f>
        <v>Poland</v>
      </c>
      <c r="B22" s="145" t="str">
        <f>'WACC2 Results'!B19</f>
        <v>OPL</v>
      </c>
      <c r="C22" s="510">
        <f>'WACC2 Results'!F19</f>
        <v>0.57344599203956459</v>
      </c>
      <c r="D22" s="511">
        <f>'WACC2 Results'!G19</f>
        <v>0.57385759829968119</v>
      </c>
      <c r="E22" s="272">
        <f>'WACC2 Results'!AQ19</f>
        <v>0</v>
      </c>
      <c r="F22" s="272">
        <f>'WACC2 Results'!AW19</f>
        <v>0</v>
      </c>
      <c r="G22" s="280">
        <f>'WACC2 Results'!BC19</f>
        <v>0</v>
      </c>
      <c r="H22" s="134"/>
      <c r="I22" s="134"/>
      <c r="J22" s="134"/>
      <c r="K22" s="134"/>
      <c r="L22" s="134"/>
      <c r="M22" s="134"/>
      <c r="N22" s="134"/>
      <c r="O22" s="134"/>
      <c r="P22" s="134"/>
      <c r="Q22" s="134"/>
      <c r="R22" s="167"/>
      <c r="S22" s="167"/>
      <c r="T22" s="167"/>
      <c r="U22" s="163"/>
      <c r="V22" s="163"/>
      <c r="W22" s="134"/>
      <c r="X22" s="134"/>
      <c r="Y22" s="134"/>
      <c r="Z22" s="134"/>
      <c r="AA22" s="134"/>
      <c r="AB22" s="134"/>
    </row>
    <row r="23" spans="1:28">
      <c r="A23" s="119" t="str">
        <f>'WACC2 Results'!A20</f>
        <v>Portugal</v>
      </c>
      <c r="B23" s="145" t="str">
        <f>'WACC2 Results'!B20</f>
        <v>NOS</v>
      </c>
      <c r="C23" s="510">
        <f>'WACC2 Results'!F20</f>
        <v>0.25</v>
      </c>
      <c r="D23" s="511">
        <f>'WACC2 Results'!G20</f>
        <v>0.25</v>
      </c>
      <c r="E23" s="272">
        <f>'WACC2 Results'!AQ20</f>
        <v>0</v>
      </c>
      <c r="F23" s="272">
        <f>'WACC2 Results'!AW20</f>
        <v>0.13095357756281362</v>
      </c>
      <c r="G23" s="280">
        <f>'WACC2 Results'!BC20</f>
        <v>0</v>
      </c>
      <c r="H23" s="134"/>
      <c r="I23" s="134"/>
      <c r="J23" s="163"/>
      <c r="K23" s="134"/>
      <c r="L23" s="134"/>
      <c r="M23" s="134"/>
      <c r="N23" s="134"/>
      <c r="O23" s="134"/>
      <c r="P23" s="134"/>
      <c r="Q23" s="134"/>
      <c r="R23" s="163"/>
      <c r="S23" s="163"/>
      <c r="T23" s="163"/>
      <c r="U23" s="163"/>
      <c r="V23" s="163"/>
      <c r="W23" s="134"/>
      <c r="X23" s="134"/>
      <c r="Y23" s="134"/>
      <c r="Z23" s="134"/>
      <c r="AA23" s="134"/>
      <c r="AB23" s="134"/>
    </row>
    <row r="24" spans="1:28">
      <c r="A24" s="119" t="str">
        <f>'WACC2 Results'!A21</f>
        <v>Slovenia</v>
      </c>
      <c r="B24" s="145" t="str">
        <f>'WACC2 Results'!B21</f>
        <v>TLSG</v>
      </c>
      <c r="C24" s="510">
        <f>'WACC2 Results'!F21</f>
        <v>0.55484940352952783</v>
      </c>
      <c r="D24" s="514">
        <f>'WACC2 Results'!G21</f>
        <v>0.55374149659863947</v>
      </c>
      <c r="E24" s="272">
        <f>'WACC2 Results'!AQ21</f>
        <v>0</v>
      </c>
      <c r="F24" s="272">
        <f>'WACC2 Results'!AW21</f>
        <v>0</v>
      </c>
      <c r="G24" s="280">
        <f>'WACC2 Results'!BC21</f>
        <v>0</v>
      </c>
      <c r="H24" s="134"/>
      <c r="I24" s="134"/>
      <c r="J24" s="134"/>
      <c r="K24" s="134"/>
      <c r="L24" s="134"/>
      <c r="M24" s="134"/>
      <c r="N24" s="134"/>
      <c r="O24" s="134"/>
      <c r="P24" s="134"/>
      <c r="Q24" s="134"/>
      <c r="R24" s="163"/>
      <c r="S24" s="163"/>
      <c r="T24" s="163"/>
      <c r="U24" s="163"/>
      <c r="V24" s="163"/>
      <c r="W24" s="134"/>
      <c r="X24" s="134"/>
      <c r="Y24" s="134"/>
      <c r="Z24" s="134"/>
      <c r="AA24" s="134"/>
      <c r="AB24" s="134"/>
    </row>
    <row r="25" spans="1:28">
      <c r="A25" s="119" t="str">
        <f>'WACC2 Results'!A22</f>
        <v>Spain</v>
      </c>
      <c r="B25" s="145" t="str">
        <f>'WACC2 Results'!B22</f>
        <v>TEF</v>
      </c>
      <c r="C25" s="510">
        <f>'WACC2 Results'!F22</f>
        <v>0.72599999999999998</v>
      </c>
      <c r="D25" s="514">
        <f>'WACC2 Results'!G22</f>
        <v>0.72599999999999998</v>
      </c>
      <c r="E25" s="272">
        <f>'WACC2 Results'!AQ22</f>
        <v>0</v>
      </c>
      <c r="F25" s="272">
        <f>'WACC2 Results'!AW22</f>
        <v>0</v>
      </c>
      <c r="G25" s="280">
        <f>'WACC2 Results'!BC22</f>
        <v>0</v>
      </c>
      <c r="H25" s="134"/>
      <c r="I25" s="134"/>
      <c r="J25" s="134"/>
      <c r="K25" s="163"/>
      <c r="L25" s="134"/>
      <c r="M25" s="134"/>
      <c r="N25" s="134"/>
      <c r="O25" s="134"/>
      <c r="P25" s="134"/>
      <c r="Q25" s="134"/>
      <c r="R25" s="134"/>
      <c r="S25" s="134"/>
      <c r="T25" s="134"/>
      <c r="U25" s="134"/>
      <c r="V25" s="134"/>
      <c r="W25" s="134"/>
      <c r="X25" s="134"/>
      <c r="Y25" s="134"/>
      <c r="Z25" s="134"/>
      <c r="AA25" s="134"/>
      <c r="AB25" s="134"/>
    </row>
    <row r="26" spans="1:28">
      <c r="A26" s="119" t="str">
        <f>'WACC2 Results'!A23</f>
        <v>Sweden</v>
      </c>
      <c r="B26" s="145" t="str">
        <f>'WACC2 Results'!B23</f>
        <v>TEL2B</v>
      </c>
      <c r="C26" s="510">
        <f>'WACC2 Results'!F23</f>
        <v>0.85346535795007095</v>
      </c>
      <c r="D26" s="511">
        <f>'WACC2 Results'!G23</f>
        <v>0.870605800117631</v>
      </c>
      <c r="E26" s="272">
        <f>'WACC2 Results'!AQ23</f>
        <v>0</v>
      </c>
      <c r="F26" s="272">
        <f>'WACC2 Results'!AW23</f>
        <v>0</v>
      </c>
      <c r="G26" s="280">
        <f>'WACC2 Results'!BC23</f>
        <v>0.15891216926721685</v>
      </c>
      <c r="H26" s="134"/>
      <c r="I26" s="134"/>
      <c r="J26" s="134"/>
      <c r="K26" s="163"/>
      <c r="L26" s="134"/>
      <c r="M26" s="134"/>
      <c r="N26" s="134"/>
      <c r="O26" s="134"/>
      <c r="P26" s="134"/>
      <c r="Q26" s="134"/>
      <c r="R26" s="134"/>
      <c r="S26" s="134"/>
      <c r="T26" s="134"/>
      <c r="U26" s="134"/>
      <c r="V26" s="134"/>
      <c r="W26" s="134"/>
      <c r="X26" s="134"/>
      <c r="Y26" s="134"/>
      <c r="Z26" s="134"/>
      <c r="AA26" s="134"/>
      <c r="AB26" s="134"/>
    </row>
    <row r="27" spans="1:28">
      <c r="A27" s="119" t="str">
        <f>'WACC2 Results'!A24</f>
        <v>Sweden</v>
      </c>
      <c r="B27" s="145" t="str">
        <f>'WACC2 Results'!B24</f>
        <v>TELIA</v>
      </c>
      <c r="C27" s="510">
        <f>'WACC2 Results'!F24</f>
        <v>0.54619289340101529</v>
      </c>
      <c r="D27" s="514">
        <f>'WACC2 Results'!G24</f>
        <v>0.54213197969543148</v>
      </c>
      <c r="E27" s="272">
        <f>'WACC2 Results'!AQ24</f>
        <v>4.9656382801876536E-2</v>
      </c>
      <c r="F27" s="272">
        <f>'WACC2 Results'!AW24</f>
        <v>0</v>
      </c>
      <c r="G27" s="280">
        <f>'WACC2 Results'!BC24</f>
        <v>0</v>
      </c>
      <c r="H27" s="134"/>
      <c r="I27" s="163"/>
      <c r="J27" s="134"/>
      <c r="K27" s="134"/>
      <c r="L27" s="134"/>
      <c r="M27" s="134"/>
      <c r="N27" s="134"/>
      <c r="O27" s="134"/>
      <c r="P27" s="134"/>
      <c r="Q27" s="134"/>
      <c r="R27" s="134"/>
      <c r="S27" s="134"/>
      <c r="T27" s="134"/>
      <c r="U27" s="134"/>
      <c r="V27" s="134"/>
      <c r="W27" s="134"/>
      <c r="X27" s="134"/>
      <c r="Y27" s="134"/>
      <c r="Z27" s="134"/>
      <c r="AA27" s="134"/>
      <c r="AB27" s="134"/>
    </row>
    <row r="28" spans="1:28">
      <c r="A28" s="119" t="str">
        <f>'WACC2 Results'!A25</f>
        <v>Switzerland</v>
      </c>
      <c r="B28" s="145" t="str">
        <f>'WACC2 Results'!B25</f>
        <v>SCMN</v>
      </c>
      <c r="C28" s="510">
        <f>'WACC2 Results'!F25</f>
        <v>0.32992743086083109</v>
      </c>
      <c r="D28" s="511">
        <f>'WACC2 Results'!G25</f>
        <v>0.33298360655737702</v>
      </c>
      <c r="E28" s="272">
        <f>'WACC2 Results'!AQ25</f>
        <v>6.2020231098701979E-2</v>
      </c>
      <c r="F28" s="272">
        <f>'WACC2 Results'!AW25</f>
        <v>0</v>
      </c>
      <c r="G28" s="280">
        <f>'WACC2 Results'!BC25</f>
        <v>0</v>
      </c>
      <c r="H28" s="134"/>
      <c r="I28" s="163"/>
      <c r="J28" s="134"/>
      <c r="K28" s="134"/>
      <c r="L28" s="134"/>
      <c r="M28" s="134"/>
      <c r="N28" s="134"/>
      <c r="O28" s="134"/>
      <c r="P28" s="134"/>
      <c r="Q28" s="134"/>
      <c r="R28" s="134"/>
      <c r="S28" s="134"/>
      <c r="T28" s="134"/>
      <c r="U28" s="134"/>
      <c r="V28" s="134"/>
      <c r="W28" s="134"/>
      <c r="X28" s="134"/>
      <c r="Y28" s="134"/>
      <c r="Z28" s="134"/>
      <c r="AA28" s="134"/>
      <c r="AB28" s="134"/>
    </row>
    <row r="29" spans="1:28">
      <c r="A29" s="119" t="str">
        <f>'WACC2 Results'!A26</f>
        <v>Switzerland</v>
      </c>
      <c r="B29" s="145" t="str">
        <f>'WACC2 Results'!B26</f>
        <v>SRCG</v>
      </c>
      <c r="C29" s="510">
        <f>'WACC2 Results'!F26</f>
        <v>0.66820668013409412</v>
      </c>
      <c r="D29" s="511">
        <f>'WACC2 Results'!G26</f>
        <v>0.67433501078360891</v>
      </c>
      <c r="E29" s="272">
        <f>'WACC2 Results'!AQ26</f>
        <v>0</v>
      </c>
      <c r="F29" s="272">
        <f>'WACC2 Results'!AW26</f>
        <v>0</v>
      </c>
      <c r="G29" s="280">
        <f>'WACC2 Results'!BC26</f>
        <v>0</v>
      </c>
      <c r="H29" s="134"/>
      <c r="I29"/>
      <c r="J29" s="163"/>
      <c r="K29" s="163"/>
      <c r="L29" s="163"/>
      <c r="M29" s="163"/>
      <c r="N29" s="163"/>
      <c r="O29" s="163"/>
      <c r="P29" s="163"/>
      <c r="Q29" s="134"/>
      <c r="R29" s="134"/>
      <c r="S29" s="134"/>
      <c r="T29" s="134"/>
      <c r="U29" s="134"/>
      <c r="V29" s="134"/>
      <c r="W29" s="134"/>
      <c r="X29" s="134"/>
      <c r="Y29" s="134"/>
      <c r="Z29" s="134"/>
      <c r="AA29" s="134"/>
      <c r="AB29" s="134"/>
    </row>
    <row r="30" spans="1:28">
      <c r="A30" s="119" t="str">
        <f>'WACC2 Results'!A27</f>
        <v>UK</v>
      </c>
      <c r="B30" s="145" t="str">
        <f>'WACC2 Results'!B27</f>
        <v>BT</v>
      </c>
      <c r="C30" s="510">
        <f>'WACC2 Results'!F27</f>
        <v>0.21601733791484676</v>
      </c>
      <c r="D30" s="511">
        <f>'WACC2 Results'!G27</f>
        <v>0.28602383531960995</v>
      </c>
      <c r="E30" s="272">
        <f>'WACC2 Results'!AQ27</f>
        <v>0</v>
      </c>
      <c r="F30" s="272">
        <f>'WACC2 Results'!AW27</f>
        <v>0</v>
      </c>
      <c r="G30" s="280">
        <f>'WACC2 Results'!BC27</f>
        <v>0</v>
      </c>
      <c r="H30" s="134"/>
      <c r="I30"/>
      <c r="J30" s="163"/>
      <c r="K30" s="163"/>
      <c r="L30" s="163"/>
      <c r="M30" s="163"/>
      <c r="N30" s="163"/>
      <c r="O30" s="163"/>
      <c r="P30" s="163"/>
      <c r="Q30" s="134"/>
      <c r="R30" s="134"/>
      <c r="S30" s="134"/>
      <c r="T30" s="134"/>
      <c r="U30" s="134"/>
      <c r="V30" s="134"/>
      <c r="W30" s="134"/>
      <c r="X30" s="134"/>
      <c r="Y30" s="134"/>
      <c r="Z30" s="134"/>
      <c r="AA30" s="134"/>
      <c r="AB30" s="134"/>
    </row>
    <row r="31" spans="1:28">
      <c r="A31" s="119" t="str">
        <f>'WACC2 Results'!A28</f>
        <v>UK</v>
      </c>
      <c r="B31" s="145" t="str">
        <f>'WACC2 Results'!B28</f>
        <v>TALK</v>
      </c>
      <c r="C31" s="510">
        <f>'WACC2 Results'!F28</f>
        <v>4.5200700067956706E-2</v>
      </c>
      <c r="D31" s="514">
        <f>'WACC2 Results'!G28</f>
        <v>4.504504504504505E-2</v>
      </c>
      <c r="E31" s="272">
        <f>'WACC2 Results'!AQ28</f>
        <v>0</v>
      </c>
      <c r="F31" s="272">
        <f>'WACC2 Results'!AW28</f>
        <v>0</v>
      </c>
      <c r="G31" s="280">
        <f>'WACC2 Results'!BC28</f>
        <v>0</v>
      </c>
      <c r="H31" s="134"/>
      <c r="I31"/>
      <c r="J31" s="163"/>
      <c r="K31" s="163"/>
      <c r="L31" s="163"/>
      <c r="M31" s="163"/>
      <c r="N31" s="163"/>
      <c r="O31" s="163"/>
      <c r="P31" s="163"/>
      <c r="Q31" s="134"/>
      <c r="R31" s="134"/>
      <c r="S31" s="134"/>
      <c r="T31" s="134"/>
      <c r="U31" s="134"/>
      <c r="V31" s="134"/>
      <c r="W31" s="134"/>
      <c r="X31" s="134"/>
      <c r="Y31" s="134"/>
      <c r="Z31" s="134"/>
      <c r="AA31" s="134"/>
      <c r="AB31" s="134"/>
    </row>
    <row r="32" spans="1:28" ht="13.8" thickBot="1">
      <c r="A32" s="119" t="str">
        <f>'WACC2 Results'!A29</f>
        <v>UK</v>
      </c>
      <c r="B32" s="146" t="str">
        <f>'WACC2 Results'!B29</f>
        <v>VOD</v>
      </c>
      <c r="C32" s="512">
        <f>'WACC2 Results'!F29</f>
        <v>0.75943425596385872</v>
      </c>
      <c r="D32" s="513">
        <f>'WACC2 Results'!G29</f>
        <v>0.73973196426190158</v>
      </c>
      <c r="E32" s="281">
        <f>'WACC2 Results'!AQ29</f>
        <v>0</v>
      </c>
      <c r="F32" s="281">
        <f>'WACC2 Results'!AW29</f>
        <v>0</v>
      </c>
      <c r="G32" s="282">
        <f>'WACC2 Results'!BC29</f>
        <v>4.4208636581694036E-2</v>
      </c>
      <c r="H32" s="134"/>
      <c r="I32"/>
      <c r="J32" s="163"/>
      <c r="K32" s="163"/>
      <c r="L32" s="163"/>
      <c r="M32" s="163"/>
      <c r="N32" s="163"/>
      <c r="O32" s="163"/>
      <c r="P32" s="163"/>
      <c r="Q32" s="134"/>
      <c r="R32" s="134"/>
      <c r="S32" s="134"/>
      <c r="T32" s="134"/>
      <c r="U32" s="134"/>
      <c r="V32" s="134"/>
      <c r="W32" s="134"/>
      <c r="X32" s="134"/>
      <c r="Y32" s="134"/>
      <c r="Z32" s="134"/>
      <c r="AA32" s="134"/>
      <c r="AB32" s="134"/>
    </row>
    <row r="33" spans="1:28">
      <c r="A33" s="134"/>
      <c r="B33" s="134"/>
      <c r="C33" s="134"/>
      <c r="D33" s="134"/>
      <c r="E33" s="117"/>
      <c r="F33" s="117"/>
      <c r="G33" s="134"/>
      <c r="H33" s="134"/>
      <c r="I33" s="134"/>
      <c r="J33" s="134"/>
      <c r="K33" s="134"/>
      <c r="L33" s="134"/>
      <c r="M33" s="134"/>
      <c r="N33" s="134"/>
      <c r="O33" s="134"/>
      <c r="P33" s="134"/>
      <c r="Q33" s="134"/>
      <c r="R33" s="134"/>
      <c r="S33" s="134"/>
      <c r="T33" s="134"/>
      <c r="U33" s="134"/>
      <c r="V33" s="134"/>
      <c r="W33" s="134"/>
      <c r="X33" s="134"/>
      <c r="Y33" s="134"/>
      <c r="Z33" s="134"/>
      <c r="AA33" s="134"/>
      <c r="AB33" s="134"/>
    </row>
    <row r="34" spans="1:28">
      <c r="A34" s="314" t="s">
        <v>428</v>
      </c>
      <c r="B34" s="134"/>
      <c r="C34" s="134"/>
      <c r="D34" s="134"/>
      <c r="E34" s="117"/>
      <c r="F34" s="117"/>
      <c r="G34" s="134"/>
      <c r="H34" s="134"/>
      <c r="I34" s="134"/>
      <c r="J34" s="134"/>
      <c r="K34" s="134"/>
      <c r="L34" s="134"/>
      <c r="M34" s="134"/>
      <c r="N34" s="134"/>
      <c r="O34" s="134"/>
      <c r="P34" s="134"/>
      <c r="Q34" s="134"/>
      <c r="R34" s="134"/>
      <c r="S34" s="134"/>
      <c r="T34" s="134"/>
      <c r="U34" s="134"/>
      <c r="V34" s="134"/>
      <c r="W34" s="134"/>
      <c r="X34" s="134"/>
      <c r="Y34" s="134"/>
      <c r="Z34" s="134"/>
      <c r="AA34" s="134"/>
      <c r="AB34" s="134"/>
    </row>
    <row r="35" spans="1:28" ht="13.8" thickBot="1">
      <c r="A35" s="314" t="s">
        <v>481</v>
      </c>
      <c r="B35" s="270" t="s">
        <v>327</v>
      </c>
      <c r="C35" s="312" t="s">
        <v>374</v>
      </c>
      <c r="D35" s="312" t="s">
        <v>373</v>
      </c>
      <c r="E35" s="313" t="s">
        <v>19</v>
      </c>
      <c r="F35" s="311" t="s">
        <v>315</v>
      </c>
      <c r="G35" s="311" t="s">
        <v>317</v>
      </c>
      <c r="H35" s="311" t="s">
        <v>330</v>
      </c>
      <c r="I35" s="311" t="s">
        <v>319</v>
      </c>
      <c r="J35" s="311" t="s">
        <v>320</v>
      </c>
      <c r="K35" s="311" t="s">
        <v>331</v>
      </c>
      <c r="L35" s="311" t="s">
        <v>332</v>
      </c>
      <c r="M35" s="311" t="s">
        <v>321</v>
      </c>
      <c r="N35" s="311" t="s">
        <v>333</v>
      </c>
      <c r="O35" s="311" t="s">
        <v>323</v>
      </c>
      <c r="P35" s="311" t="s">
        <v>322</v>
      </c>
      <c r="Q35" s="311" t="s">
        <v>335</v>
      </c>
      <c r="R35" s="311" t="s">
        <v>336</v>
      </c>
      <c r="S35" s="311" t="s">
        <v>326</v>
      </c>
      <c r="T35" s="311" t="s">
        <v>318</v>
      </c>
      <c r="U35" s="311" t="s">
        <v>337</v>
      </c>
      <c r="V35" s="311" t="s">
        <v>338</v>
      </c>
      <c r="W35" s="311" t="s">
        <v>339</v>
      </c>
      <c r="X35" s="311" t="s">
        <v>340</v>
      </c>
      <c r="Y35" s="311" t="s">
        <v>324</v>
      </c>
      <c r="Z35" s="311" t="s">
        <v>341</v>
      </c>
      <c r="AA35" s="311" t="s">
        <v>325</v>
      </c>
      <c r="AB35" s="134"/>
    </row>
    <row r="36" spans="1:28">
      <c r="A36" s="134"/>
      <c r="B36" s="300">
        <v>42004</v>
      </c>
      <c r="C36" s="295">
        <v>0.80634504324719314</v>
      </c>
      <c r="D36" s="296">
        <v>0.2152779954480315</v>
      </c>
      <c r="E36" s="296">
        <v>0.65965789025079802</v>
      </c>
      <c r="F36" s="296">
        <v>0.76790564968109842</v>
      </c>
      <c r="G36" s="296">
        <v>1.0532846508757383</v>
      </c>
      <c r="H36" s="296">
        <v>0.29379480735706348</v>
      </c>
      <c r="I36" s="296">
        <v>0.13974196955323379</v>
      </c>
      <c r="J36" s="296">
        <v>0.86181337577752248</v>
      </c>
      <c r="K36" s="296">
        <v>0.18011218462306791</v>
      </c>
      <c r="L36" s="296">
        <v>0.25468637290207252</v>
      </c>
      <c r="M36" s="296">
        <v>1.8278138407002733</v>
      </c>
      <c r="N36" s="296">
        <v>1.3455679564957952</v>
      </c>
      <c r="O36" s="296">
        <v>0.79233215374512334</v>
      </c>
      <c r="P36" s="296">
        <v>0.30593220488916389</v>
      </c>
      <c r="Q36" s="296">
        <v>0.45358134707578407</v>
      </c>
      <c r="R36" s="296">
        <v>0.47516299637472903</v>
      </c>
      <c r="S36" s="296">
        <v>0.50817685380231792</v>
      </c>
      <c r="T36" s="296">
        <v>1.0119554006779183</v>
      </c>
      <c r="U36" s="296">
        <v>0.2579584620108516</v>
      </c>
      <c r="V36" s="296">
        <v>0.35790603161596773</v>
      </c>
      <c r="W36" s="296">
        <v>0.3388004364935403</v>
      </c>
      <c r="X36" s="296">
        <v>0.76919357505772967</v>
      </c>
      <c r="Y36" s="296">
        <v>0.38769505076174166</v>
      </c>
      <c r="Z36" s="296">
        <v>0.23074772125484486</v>
      </c>
      <c r="AA36" s="297">
        <v>0.49847329934853518</v>
      </c>
      <c r="AB36" s="134"/>
    </row>
    <row r="37" spans="1:28">
      <c r="A37" s="134"/>
      <c r="B37" s="301">
        <v>42094</v>
      </c>
      <c r="C37" s="298">
        <v>0.84594917347895793</v>
      </c>
      <c r="D37" s="59">
        <v>0.19580711324575686</v>
      </c>
      <c r="E37" s="59">
        <v>0.6090196294733391</v>
      </c>
      <c r="F37" s="59">
        <v>0.61075538087301917</v>
      </c>
      <c r="G37" s="59">
        <v>0.88058509012005515</v>
      </c>
      <c r="H37" s="59">
        <v>0.26227571817094714</v>
      </c>
      <c r="I37" s="59">
        <v>0.14359323497481907</v>
      </c>
      <c r="J37" s="59">
        <v>0.88300470041907697</v>
      </c>
      <c r="K37" s="59">
        <v>0.13609353496496757</v>
      </c>
      <c r="L37" s="59">
        <v>0.19432637780923001</v>
      </c>
      <c r="M37" s="59">
        <v>1.4469238759330549</v>
      </c>
      <c r="N37" s="59">
        <v>1.2921226235277226</v>
      </c>
      <c r="O37" s="59">
        <v>0.66661232437735318</v>
      </c>
      <c r="P37" s="59">
        <v>0.27363789920611109</v>
      </c>
      <c r="Q37" s="59">
        <v>0.38844378607413593</v>
      </c>
      <c r="R37" s="59">
        <v>0.37030526549877452</v>
      </c>
      <c r="S37" s="59">
        <v>0.54832816775753512</v>
      </c>
      <c r="T37" s="59">
        <v>0.92811054530373793</v>
      </c>
      <c r="U37" s="59">
        <v>0.16096828410158148</v>
      </c>
      <c r="V37" s="59">
        <v>0.39639673316792196</v>
      </c>
      <c r="W37" s="59">
        <v>0.30793612062531023</v>
      </c>
      <c r="X37" s="59">
        <v>0.49912961075550288</v>
      </c>
      <c r="Y37" s="59">
        <v>0.32558455740661374</v>
      </c>
      <c r="Z37" s="59">
        <v>0.22296836141137394</v>
      </c>
      <c r="AA37" s="299">
        <v>0.45627811568998189</v>
      </c>
      <c r="AB37" s="134"/>
    </row>
    <row r="38" spans="1:28">
      <c r="A38" s="134"/>
      <c r="B38" s="301">
        <v>42185</v>
      </c>
      <c r="C38" s="298">
        <v>0.89167585310236275</v>
      </c>
      <c r="D38" s="59">
        <v>0.21146581647430196</v>
      </c>
      <c r="E38" s="59">
        <v>0.62245381968311952</v>
      </c>
      <c r="F38" s="59">
        <v>0.67010930463070062</v>
      </c>
      <c r="G38" s="59">
        <v>0.88691143347750823</v>
      </c>
      <c r="H38" s="59">
        <v>0.24769243895606172</v>
      </c>
      <c r="I38" s="59">
        <v>0.14744159096851919</v>
      </c>
      <c r="J38" s="59">
        <v>0.90471769548008674</v>
      </c>
      <c r="K38" s="59">
        <v>0.15651029179812836</v>
      </c>
      <c r="L38" s="59">
        <v>0.30337618874672673</v>
      </c>
      <c r="M38" s="59">
        <v>1.3537827368673885</v>
      </c>
      <c r="N38" s="59">
        <v>1.0821586964996217</v>
      </c>
      <c r="O38" s="59">
        <v>0.62083162417381432</v>
      </c>
      <c r="P38" s="59">
        <v>0.26954069843627693</v>
      </c>
      <c r="Q38" s="59">
        <v>0.44970161011605758</v>
      </c>
      <c r="R38" s="59">
        <v>0.37275378793979846</v>
      </c>
      <c r="S38" s="59">
        <v>0.92028347821020784</v>
      </c>
      <c r="T38" s="59">
        <v>1.0170512588470797</v>
      </c>
      <c r="U38" s="59">
        <v>0.33111229973707451</v>
      </c>
      <c r="V38" s="59">
        <v>0.4286884447129094</v>
      </c>
      <c r="W38" s="59">
        <v>0.36244718615703797</v>
      </c>
      <c r="X38" s="59">
        <v>0.53962258744905456</v>
      </c>
      <c r="Y38" s="59">
        <v>0.33243947021922088</v>
      </c>
      <c r="Z38" s="59">
        <v>0.23970774499896064</v>
      </c>
      <c r="AA38" s="299">
        <v>0.56162872784133466</v>
      </c>
      <c r="AB38" s="134"/>
    </row>
    <row r="39" spans="1:28">
      <c r="A39" s="134"/>
      <c r="B39" s="301">
        <v>42277</v>
      </c>
      <c r="C39" s="298">
        <v>0.72788929327200935</v>
      </c>
      <c r="D39" s="59">
        <v>0.18489363400950587</v>
      </c>
      <c r="E39" s="59">
        <v>0.58519920862937824</v>
      </c>
      <c r="F39" s="59">
        <v>0.80975958797189418</v>
      </c>
      <c r="G39" s="59">
        <v>1.2324314567648877</v>
      </c>
      <c r="H39" s="59">
        <v>0.21788990762402438</v>
      </c>
      <c r="I39" s="59">
        <v>0.14103544075918698</v>
      </c>
      <c r="J39" s="59">
        <v>0.85080186973296656</v>
      </c>
      <c r="K39" s="59">
        <v>0.14094247618224773</v>
      </c>
      <c r="L39" s="59">
        <v>0.26472665780063898</v>
      </c>
      <c r="M39" s="59">
        <v>1.3575770727672443</v>
      </c>
      <c r="N39" s="59">
        <v>1.7734488870452101</v>
      </c>
      <c r="O39" s="59">
        <v>0.60883480932872147</v>
      </c>
      <c r="P39" s="59">
        <v>0.29678681407562041</v>
      </c>
      <c r="Q39" s="59">
        <v>0.57902525064148369</v>
      </c>
      <c r="R39" s="59">
        <v>0.34775987602228575</v>
      </c>
      <c r="S39" s="59">
        <v>1.0750542103078229</v>
      </c>
      <c r="T39" s="59">
        <v>1.2413323250636306</v>
      </c>
      <c r="U39" s="59">
        <v>0.38595518244695931</v>
      </c>
      <c r="V39" s="59">
        <v>0.44108906205371734</v>
      </c>
      <c r="W39" s="59">
        <v>0.37234673074301261</v>
      </c>
      <c r="X39" s="59">
        <v>0.72838217995242505</v>
      </c>
      <c r="Y39" s="59">
        <v>0.37096913903311013</v>
      </c>
      <c r="Z39" s="59">
        <v>0.25802259998302612</v>
      </c>
      <c r="AA39" s="299">
        <v>0.67538909035113026</v>
      </c>
      <c r="AB39" s="134"/>
    </row>
    <row r="40" spans="1:28">
      <c r="A40" s="134"/>
      <c r="B40" s="301">
        <v>42369</v>
      </c>
      <c r="C40" s="298">
        <v>0.60334403680962734</v>
      </c>
      <c r="D40" s="59">
        <v>0.2155488094635038</v>
      </c>
      <c r="E40" s="59">
        <v>0.60820591689553494</v>
      </c>
      <c r="F40" s="59">
        <v>0.78389932398010076</v>
      </c>
      <c r="G40" s="59">
        <v>1.1859111720777917</v>
      </c>
      <c r="H40" s="59">
        <v>0.18383629380108374</v>
      </c>
      <c r="I40" s="59">
        <v>0.13526555159847034</v>
      </c>
      <c r="J40" s="59">
        <v>0.80271819251921195</v>
      </c>
      <c r="K40" s="59">
        <v>0.13534444552606725</v>
      </c>
      <c r="L40" s="59">
        <v>0.26389745405401749</v>
      </c>
      <c r="M40" s="59">
        <v>1.2111304571831996</v>
      </c>
      <c r="N40" s="59">
        <v>3.2717580270030489</v>
      </c>
      <c r="O40" s="59">
        <v>0.5562651666015026</v>
      </c>
      <c r="P40" s="59">
        <v>0.35422812143802185</v>
      </c>
      <c r="Q40" s="59">
        <v>0.54523830112919269</v>
      </c>
      <c r="R40" s="59">
        <v>0.37019548765802834</v>
      </c>
      <c r="S40" s="59">
        <v>1.0611557599978418</v>
      </c>
      <c r="T40" s="59">
        <v>1.1874697053706329</v>
      </c>
      <c r="U40" s="59">
        <v>0.34726955423238748</v>
      </c>
      <c r="V40" s="59">
        <v>0.47347098674009525</v>
      </c>
      <c r="W40" s="59">
        <v>0.34604165063469999</v>
      </c>
      <c r="X40" s="59">
        <v>0.66917353372031851</v>
      </c>
      <c r="Y40" s="59">
        <v>0.31222837093996947</v>
      </c>
      <c r="Z40" s="59">
        <v>0.30528698802119009</v>
      </c>
      <c r="AA40" s="299">
        <v>0.62234731337777593</v>
      </c>
      <c r="AB40" s="134"/>
    </row>
    <row r="41" spans="1:28">
      <c r="A41" s="134"/>
      <c r="B41" s="301">
        <v>42460</v>
      </c>
      <c r="C41" s="298">
        <v>0.61520235312234295</v>
      </c>
      <c r="D41" s="59">
        <v>0.20052334041931916</v>
      </c>
      <c r="E41" s="59">
        <v>0.92575776229247675</v>
      </c>
      <c r="F41" s="59">
        <v>0.74746422736295315</v>
      </c>
      <c r="G41" s="59">
        <v>1.2649427769718187</v>
      </c>
      <c r="H41" s="59">
        <v>0.17610586375987308</v>
      </c>
      <c r="I41" s="59">
        <v>0.15940418772955103</v>
      </c>
      <c r="J41" s="59">
        <v>0.79197115946307484</v>
      </c>
      <c r="K41" s="59">
        <v>0.44962222387496897</v>
      </c>
      <c r="L41" s="59">
        <v>0.27558510991517327</v>
      </c>
      <c r="M41" s="59">
        <v>1.5833282858706548</v>
      </c>
      <c r="N41" s="59">
        <v>2.7383863841320135</v>
      </c>
      <c r="O41" s="59">
        <v>0.49648864713433183</v>
      </c>
      <c r="P41" s="59">
        <v>0.37858204380897115</v>
      </c>
      <c r="Q41" s="59">
        <v>0.90436581510657665</v>
      </c>
      <c r="R41" s="59">
        <v>0.39979252049759101</v>
      </c>
      <c r="S41" s="59">
        <v>0.99925591568959216</v>
      </c>
      <c r="T41" s="59">
        <v>1.2859381411328965</v>
      </c>
      <c r="U41" s="59">
        <v>0.42312597167169969</v>
      </c>
      <c r="V41" s="59">
        <v>0.48167683909578141</v>
      </c>
      <c r="W41" s="59">
        <v>0.33758925789649974</v>
      </c>
      <c r="X41" s="59">
        <v>0.60912014822189398</v>
      </c>
      <c r="Y41" s="59">
        <v>0.39821014729546678</v>
      </c>
      <c r="Z41" s="59">
        <v>0.37099981100822504</v>
      </c>
      <c r="AA41" s="299">
        <v>0.56677441089404135</v>
      </c>
      <c r="AB41" s="134"/>
    </row>
    <row r="42" spans="1:28">
      <c r="A42" s="134"/>
      <c r="B42" s="301">
        <v>42551</v>
      </c>
      <c r="C42" s="298">
        <v>0.62796669220036394</v>
      </c>
      <c r="D42" s="59">
        <v>0.23591611287273886</v>
      </c>
      <c r="E42" s="59">
        <v>1.0112712014251346</v>
      </c>
      <c r="F42" s="59">
        <v>0.76902349001416215</v>
      </c>
      <c r="G42" s="59">
        <v>1.2036575099473745</v>
      </c>
      <c r="H42" s="59">
        <v>0.20246530143729535</v>
      </c>
      <c r="I42" s="59">
        <v>0.18846791635308846</v>
      </c>
      <c r="J42" s="59">
        <v>0.78066131617186896</v>
      </c>
      <c r="K42" s="59">
        <v>0.55181600110121742</v>
      </c>
      <c r="L42" s="59">
        <v>0.37462694701276528</v>
      </c>
      <c r="M42" s="59">
        <v>2.0826394853120123</v>
      </c>
      <c r="N42" s="59">
        <v>3.8546440435951976</v>
      </c>
      <c r="O42" s="59">
        <v>0.58430410219911633</v>
      </c>
      <c r="P42" s="59">
        <v>0.39747018897566649</v>
      </c>
      <c r="Q42" s="59">
        <v>1.1832242223435809</v>
      </c>
      <c r="R42" s="59">
        <v>0.49794922219156024</v>
      </c>
      <c r="S42" s="59">
        <v>1.2012656534341284</v>
      </c>
      <c r="T42" s="59">
        <v>1.6177851855843424</v>
      </c>
      <c r="U42" s="59">
        <v>0.44330934755755041</v>
      </c>
      <c r="V42" s="59">
        <v>0.47642798602051845</v>
      </c>
      <c r="W42" s="59">
        <v>0.39533000979450555</v>
      </c>
      <c r="X42" s="59">
        <v>0.65334141723539274</v>
      </c>
      <c r="Y42" s="59">
        <v>0.43295493997703721</v>
      </c>
      <c r="Z42" s="59">
        <v>0.44785614995490575</v>
      </c>
      <c r="AA42" s="299">
        <v>0.65109594978565855</v>
      </c>
      <c r="AB42" s="134"/>
    </row>
    <row r="43" spans="1:28">
      <c r="A43" s="134"/>
      <c r="B43" s="301">
        <v>42643</v>
      </c>
      <c r="C43" s="298">
        <v>0.63270192829920135</v>
      </c>
      <c r="D43" s="59">
        <v>0.21746712932971535</v>
      </c>
      <c r="E43" s="59">
        <v>0.87421147490735185</v>
      </c>
      <c r="F43" s="59">
        <v>0.77726395753654953</v>
      </c>
      <c r="G43" s="59">
        <v>0.98695361706332052</v>
      </c>
      <c r="H43" s="59">
        <v>0.20102246815278429</v>
      </c>
      <c r="I43" s="59">
        <v>0.2021266558332164</v>
      </c>
      <c r="J43" s="59">
        <v>0.76314500318447132</v>
      </c>
      <c r="K43" s="59">
        <v>0.47822173628591308</v>
      </c>
      <c r="L43" s="59">
        <v>0.37461938947359114</v>
      </c>
      <c r="M43" s="59">
        <v>1.9872608504865705</v>
      </c>
      <c r="N43" s="59">
        <v>3.3226776783361509</v>
      </c>
      <c r="O43" s="59">
        <v>0.64088089858526309</v>
      </c>
      <c r="P43" s="59">
        <v>0.3398158856966732</v>
      </c>
      <c r="Q43" s="59">
        <v>1.0259079707035159</v>
      </c>
      <c r="R43" s="59">
        <v>0.44016905816936108</v>
      </c>
      <c r="S43" s="59">
        <v>0.86457654899312697</v>
      </c>
      <c r="T43" s="59">
        <v>1.4491082633294989</v>
      </c>
      <c r="U43" s="59">
        <v>0.46951580713092606</v>
      </c>
      <c r="V43" s="59">
        <v>0.48333006609901391</v>
      </c>
      <c r="W43" s="59">
        <v>0.38972059077532278</v>
      </c>
      <c r="X43" s="59">
        <v>0.61033109759678639</v>
      </c>
      <c r="Y43" s="59">
        <v>0.46496185983581706</v>
      </c>
      <c r="Z43" s="59">
        <v>0.53806722898588588</v>
      </c>
      <c r="AA43" s="299">
        <v>0.7430093199827208</v>
      </c>
      <c r="AB43" s="134"/>
    </row>
    <row r="44" spans="1:28">
      <c r="A44" s="134"/>
      <c r="B44" s="301">
        <v>42735</v>
      </c>
      <c r="C44" s="298">
        <v>0.6376494211518513</v>
      </c>
      <c r="D44" s="59">
        <v>0.2264554549795231</v>
      </c>
      <c r="E44" s="59">
        <v>0.78153504218882786</v>
      </c>
      <c r="F44" s="59">
        <v>0.67631946766866224</v>
      </c>
      <c r="G44" s="59">
        <v>0.96756308440656769</v>
      </c>
      <c r="H44" s="59">
        <v>0.23718880314003915</v>
      </c>
      <c r="I44" s="59">
        <v>0.21574953188153392</v>
      </c>
      <c r="J44" s="59">
        <v>0.74536464396752966</v>
      </c>
      <c r="K44" s="59">
        <v>0.54910382133684266</v>
      </c>
      <c r="L44" s="59">
        <v>0.30100624330597608</v>
      </c>
      <c r="M44" s="59">
        <v>1.6914338316013673</v>
      </c>
      <c r="N44" s="59">
        <v>2.8390738583118864</v>
      </c>
      <c r="O44" s="59">
        <v>0.67011238680498564</v>
      </c>
      <c r="P44" s="59">
        <v>0.39349627322719688</v>
      </c>
      <c r="Q44" s="59">
        <v>1.1203751689091035</v>
      </c>
      <c r="R44" s="59">
        <v>0.47113281722358291</v>
      </c>
      <c r="S44" s="59">
        <v>1.1426037005969605</v>
      </c>
      <c r="T44" s="59">
        <v>1.3827966341327012</v>
      </c>
      <c r="U44" s="59">
        <v>0.36767045678354499</v>
      </c>
      <c r="V44" s="59">
        <v>0.4818784398010289</v>
      </c>
      <c r="W44" s="59">
        <v>0.37220259604398326</v>
      </c>
      <c r="X44" s="59">
        <v>0.59655231865822245</v>
      </c>
      <c r="Y44" s="59">
        <v>0.47849474520857804</v>
      </c>
      <c r="Z44" s="59">
        <v>0.54399436915208355</v>
      </c>
      <c r="AA44" s="299">
        <v>0.64601784264126527</v>
      </c>
      <c r="AB44" s="134"/>
    </row>
    <row r="45" spans="1:28">
      <c r="A45" s="134"/>
      <c r="B45" s="301">
        <v>42825</v>
      </c>
      <c r="C45" s="298">
        <v>0.63975819964647074</v>
      </c>
      <c r="D45" s="59">
        <v>0.19341016118666637</v>
      </c>
      <c r="E45" s="59">
        <v>0.74005133130840872</v>
      </c>
      <c r="F45" s="59">
        <v>0.61749745358971975</v>
      </c>
      <c r="G45" s="59">
        <v>0.97164976692839689</v>
      </c>
      <c r="H45" s="59">
        <v>0.20735839001712311</v>
      </c>
      <c r="I45" s="59">
        <v>0.21134989680881586</v>
      </c>
      <c r="J45" s="59">
        <v>0.77584216845621268</v>
      </c>
      <c r="K45" s="59">
        <v>0.38985193917235739</v>
      </c>
      <c r="L45" s="59">
        <v>0.26289843536521501</v>
      </c>
      <c r="M45" s="59">
        <v>1.5567796980640858</v>
      </c>
      <c r="N45" s="59">
        <v>2.5382465131472247</v>
      </c>
      <c r="O45" s="59">
        <v>0.63581703345293561</v>
      </c>
      <c r="P45" s="59">
        <v>0.33515178856714739</v>
      </c>
      <c r="Q45" s="59">
        <v>1.3537889852589415</v>
      </c>
      <c r="R45" s="59">
        <v>0.45921723646444063</v>
      </c>
      <c r="S45" s="59">
        <v>0.70668301163198066</v>
      </c>
      <c r="T45" s="59">
        <v>1.1938134587667673</v>
      </c>
      <c r="U45" s="59">
        <v>0.34935154525488127</v>
      </c>
      <c r="V45" s="59">
        <v>0.47463763279624765</v>
      </c>
      <c r="W45" s="59">
        <v>0.36454826667911405</v>
      </c>
      <c r="X45" s="59">
        <v>0.52244877356999686</v>
      </c>
      <c r="Y45" s="59">
        <v>0.54102707221070223</v>
      </c>
      <c r="Z45" s="59">
        <v>0.5383969905280388</v>
      </c>
      <c r="AA45" s="299">
        <v>0.54578010211934647</v>
      </c>
      <c r="AB45" s="134"/>
    </row>
    <row r="46" spans="1:28">
      <c r="A46" s="134"/>
      <c r="B46" s="301">
        <v>42916</v>
      </c>
      <c r="C46" s="298">
        <v>0.64180062876455279</v>
      </c>
      <c r="D46" s="59">
        <v>0.21924113723686411</v>
      </c>
      <c r="E46" s="59">
        <v>0.7736107228611605</v>
      </c>
      <c r="F46" s="59">
        <v>0.58200786731104581</v>
      </c>
      <c r="G46" s="59">
        <v>0.89648136391030819</v>
      </c>
      <c r="H46" s="59">
        <v>0.24269750975224047</v>
      </c>
      <c r="I46" s="59">
        <v>0.20748087701069218</v>
      </c>
      <c r="J46" s="59">
        <v>0.80753101897708823</v>
      </c>
      <c r="K46" s="59">
        <v>0.45320139021175648</v>
      </c>
      <c r="L46" s="59">
        <v>0.3322327473791285</v>
      </c>
      <c r="M46" s="59">
        <v>1.6112716135003398</v>
      </c>
      <c r="N46" s="59">
        <v>1.8157178252056028</v>
      </c>
      <c r="O46" s="59">
        <v>0.60839939854343972</v>
      </c>
      <c r="P46" s="59">
        <v>0.34114946063907969</v>
      </c>
      <c r="Q46" s="59">
        <v>1.1910017334032907</v>
      </c>
      <c r="R46" s="59">
        <v>0.46950868251081368</v>
      </c>
      <c r="S46" s="59">
        <v>0.72988954714218546</v>
      </c>
      <c r="T46" s="59">
        <v>1.3912807083294925</v>
      </c>
      <c r="U46" s="59">
        <v>0.38425907362255729</v>
      </c>
      <c r="V46" s="59">
        <v>0.46092301605545183</v>
      </c>
      <c r="W46" s="59">
        <v>0.39564679896726945</v>
      </c>
      <c r="X46" s="59">
        <v>0.54866539133041003</v>
      </c>
      <c r="Y46" s="59">
        <v>0.57535473257806136</v>
      </c>
      <c r="Z46" s="59">
        <v>0.51319975749624402</v>
      </c>
      <c r="AA46" s="299">
        <v>0.59519375940162622</v>
      </c>
      <c r="AB46" s="134"/>
    </row>
    <row r="47" spans="1:28">
      <c r="A47" s="134"/>
      <c r="B47" s="301">
        <v>43008</v>
      </c>
      <c r="C47" s="298">
        <v>0.70175336640231867</v>
      </c>
      <c r="D47" s="59">
        <v>0.20359745467427817</v>
      </c>
      <c r="E47" s="59">
        <v>0.73183601795075803</v>
      </c>
      <c r="F47" s="59">
        <v>0.49351969122410938</v>
      </c>
      <c r="G47" s="59">
        <v>0.87891712633678409</v>
      </c>
      <c r="H47" s="59">
        <v>0.20679789606494284</v>
      </c>
      <c r="I47" s="59">
        <v>0.24236282124205027</v>
      </c>
      <c r="J47" s="59">
        <v>0.78531254776302073</v>
      </c>
      <c r="K47" s="59">
        <v>0.43159036941369056</v>
      </c>
      <c r="L47" s="59">
        <v>0.29920525040445523</v>
      </c>
      <c r="M47" s="59">
        <v>1.6939173028272236</v>
      </c>
      <c r="N47" s="59">
        <v>2.0143367799133745</v>
      </c>
      <c r="O47" s="59">
        <v>0.57987334841640514</v>
      </c>
      <c r="P47" s="59">
        <v>0.23579521573720946</v>
      </c>
      <c r="Q47" s="59">
        <v>1.1250727485978707</v>
      </c>
      <c r="R47" s="59">
        <v>0.44816278874515303</v>
      </c>
      <c r="S47" s="59">
        <v>0.69027619665577067</v>
      </c>
      <c r="T47" s="59">
        <v>1.3126559362975594</v>
      </c>
      <c r="U47" s="59">
        <v>0.33695591847716239</v>
      </c>
      <c r="V47" s="59">
        <v>0.49075352753323737</v>
      </c>
      <c r="W47" s="59">
        <v>0.34709947731633817</v>
      </c>
      <c r="X47" s="59">
        <v>0.36509318939100838</v>
      </c>
      <c r="Y47" s="59">
        <v>0.61704788232314078</v>
      </c>
      <c r="Z47" s="59">
        <v>0.49042972573885207</v>
      </c>
      <c r="AA47" s="299">
        <v>0.64592826020801686</v>
      </c>
      <c r="AB47" s="134"/>
    </row>
    <row r="48" spans="1:28">
      <c r="A48" s="134"/>
      <c r="B48" s="301">
        <v>43100</v>
      </c>
      <c r="C48" s="298">
        <v>0.77198371995780202</v>
      </c>
      <c r="D48" s="59">
        <v>0.25845667756210361</v>
      </c>
      <c r="E48" s="59">
        <v>0.70028938747642022</v>
      </c>
      <c r="F48" s="59">
        <v>0.50691403084354236</v>
      </c>
      <c r="G48" s="59">
        <v>0.83238322037605184</v>
      </c>
      <c r="H48" s="59">
        <v>0.21065824392594468</v>
      </c>
      <c r="I48" s="59">
        <v>0.2785129569980121</v>
      </c>
      <c r="J48" s="59">
        <v>0.76399863501212384</v>
      </c>
      <c r="K48" s="59">
        <v>0.38971503665163132</v>
      </c>
      <c r="L48" s="59">
        <v>0.3072037797966049</v>
      </c>
      <c r="M48" s="59">
        <v>1.8380040889941918</v>
      </c>
      <c r="N48" s="59">
        <v>5.1810812549673431</v>
      </c>
      <c r="O48" s="59">
        <v>0.57253694507397324</v>
      </c>
      <c r="P48" s="59">
        <v>0.25360859031228489</v>
      </c>
      <c r="Q48" s="59">
        <v>1.0019182918500549</v>
      </c>
      <c r="R48" s="59">
        <v>0.48470623000105889</v>
      </c>
      <c r="S48" s="59">
        <v>0.64443440960830101</v>
      </c>
      <c r="T48" s="59">
        <v>1.3708385028435264</v>
      </c>
      <c r="U48" s="59">
        <v>0.26656956898002654</v>
      </c>
      <c r="V48" s="59">
        <v>0.40991395655061313</v>
      </c>
      <c r="W48" s="59">
        <v>0.31656530786168624</v>
      </c>
      <c r="X48" s="59">
        <v>0.32773136343386627</v>
      </c>
      <c r="Y48" s="59">
        <v>0.61751098694081508</v>
      </c>
      <c r="Z48" s="59">
        <v>0.58607108520335249</v>
      </c>
      <c r="AA48" s="299">
        <v>0.62460946300253994</v>
      </c>
      <c r="AB48" s="134"/>
    </row>
    <row r="49" spans="1:28">
      <c r="A49" s="134"/>
      <c r="B49" s="304">
        <v>43190</v>
      </c>
      <c r="C49" s="298">
        <v>0.83840081010958756</v>
      </c>
      <c r="D49" s="59">
        <v>0.26969471209418278</v>
      </c>
      <c r="E49" s="59">
        <v>0.74985538626399018</v>
      </c>
      <c r="F49" s="59">
        <v>0.61442356843006685</v>
      </c>
      <c r="G49" s="59">
        <v>0.6335616715684026</v>
      </c>
      <c r="H49" s="59">
        <v>0.1868060304555032</v>
      </c>
      <c r="I49" s="59">
        <v>0.37324172992655219</v>
      </c>
      <c r="J49" s="59">
        <v>0.78710365683267836</v>
      </c>
      <c r="K49" s="59">
        <v>0.40095830813889294</v>
      </c>
      <c r="L49" s="59">
        <v>0.33565997105462331</v>
      </c>
      <c r="M49" s="59">
        <v>1.8234357578253653</v>
      </c>
      <c r="N49" s="59">
        <v>4.489421339076558</v>
      </c>
      <c r="O49" s="59">
        <v>0.6833087229856033</v>
      </c>
      <c r="P49" s="59">
        <v>0.2338687570674009</v>
      </c>
      <c r="Q49" s="59">
        <v>1.0275367972490357</v>
      </c>
      <c r="R49" s="59">
        <v>0.51478740545397927</v>
      </c>
      <c r="S49" s="59">
        <v>0.67165393554465203</v>
      </c>
      <c r="T49" s="59">
        <v>1.3799966355214268</v>
      </c>
      <c r="U49" s="59">
        <v>0.2937955761490828</v>
      </c>
      <c r="V49" s="59">
        <v>0.4085201095421348</v>
      </c>
      <c r="W49" s="59">
        <v>0.34490625884038562</v>
      </c>
      <c r="X49" s="59">
        <v>0.36105913581734228</v>
      </c>
      <c r="Y49" s="59">
        <v>0.74336591425961152</v>
      </c>
      <c r="Z49" s="59">
        <v>0.76577363671149579</v>
      </c>
      <c r="AA49" s="299">
        <v>0.59963773571603596</v>
      </c>
      <c r="AB49" s="134"/>
    </row>
    <row r="50" spans="1:28">
      <c r="A50" s="134"/>
      <c r="B50" s="304">
        <v>43281</v>
      </c>
      <c r="C50" s="298">
        <v>0.91878110494138554</v>
      </c>
      <c r="D50" s="59">
        <v>0.39626732471433895</v>
      </c>
      <c r="E50" s="59">
        <v>1.0340751597978266</v>
      </c>
      <c r="F50" s="59">
        <v>0.66834984344251913</v>
      </c>
      <c r="G50" s="59">
        <v>1.0473631469861404</v>
      </c>
      <c r="H50" s="59">
        <v>0.20205406753461225</v>
      </c>
      <c r="I50" s="59">
        <v>0.51312728403994723</v>
      </c>
      <c r="J50" s="59">
        <v>0.81045600043900545</v>
      </c>
      <c r="K50" s="59">
        <v>0.47634681599373074</v>
      </c>
      <c r="L50" s="59">
        <v>0.44825383103850913</v>
      </c>
      <c r="M50" s="59">
        <v>2.0618144977050878</v>
      </c>
      <c r="N50" s="59">
        <v>8.7369536500653862</v>
      </c>
      <c r="O50" s="59">
        <v>0.70333468556235368</v>
      </c>
      <c r="P50" s="59">
        <v>0.27691665616386768</v>
      </c>
      <c r="Q50" s="59">
        <v>1.3094191572247822</v>
      </c>
      <c r="R50" s="59">
        <v>0.52772296332686608</v>
      </c>
      <c r="S50" s="59">
        <v>0.69624933196995165</v>
      </c>
      <c r="T50" s="59">
        <v>1.5661531151913504</v>
      </c>
      <c r="U50" s="59">
        <v>0.31067049118722617</v>
      </c>
      <c r="V50" s="59">
        <v>0.43282427980809934</v>
      </c>
      <c r="W50" s="59">
        <v>0.40332703050883423</v>
      </c>
      <c r="X50" s="59">
        <v>0.39337145574328147</v>
      </c>
      <c r="Y50" s="59">
        <v>0.83300964863979632</v>
      </c>
      <c r="Z50" s="59">
        <v>0.69873579311490364</v>
      </c>
      <c r="AA50" s="299">
        <v>0.68681264343114767</v>
      </c>
      <c r="AB50" s="134"/>
    </row>
    <row r="51" spans="1:28">
      <c r="A51" s="134"/>
      <c r="B51" s="304">
        <v>43373</v>
      </c>
      <c r="C51" s="298">
        <v>0.97998389998424495</v>
      </c>
      <c r="D51" s="59">
        <v>0.34397980102518294</v>
      </c>
      <c r="E51" s="59">
        <v>0.88092009767066748</v>
      </c>
      <c r="F51" s="59">
        <v>0.68832176136764534</v>
      </c>
      <c r="G51" s="59">
        <v>1.1068434073218605</v>
      </c>
      <c r="H51" s="59">
        <v>0.20504386108786588</v>
      </c>
      <c r="I51" s="59">
        <v>0.61673605265012021</v>
      </c>
      <c r="J51" s="59">
        <v>0.84609355270881359</v>
      </c>
      <c r="K51" s="59">
        <v>0.58780377811382645</v>
      </c>
      <c r="L51" s="59">
        <v>0.39663609102069819</v>
      </c>
      <c r="M51" s="59">
        <v>2.618955988525479</v>
      </c>
      <c r="N51" s="59">
        <v>13.120501569876669</v>
      </c>
      <c r="O51" s="59">
        <v>0.72091188227231329</v>
      </c>
      <c r="P51" s="59">
        <v>0.17900981901514651</v>
      </c>
      <c r="Q51" s="59">
        <v>1.4237013999699228</v>
      </c>
      <c r="R51" s="59">
        <v>0.47503812939441936</v>
      </c>
      <c r="S51" s="59">
        <v>0.89427228352579091</v>
      </c>
      <c r="T51" s="59">
        <v>1.6082018555023954</v>
      </c>
      <c r="U51" s="59">
        <v>0.28998031107403421</v>
      </c>
      <c r="V51" s="59">
        <v>0.38956082211515347</v>
      </c>
      <c r="W51" s="59">
        <v>0.37975558283780003</v>
      </c>
      <c r="X51" s="59">
        <v>0.34376853410682706</v>
      </c>
      <c r="Y51" s="59">
        <v>0.85993458442060222</v>
      </c>
      <c r="Z51" s="59">
        <v>0.64495049342001509</v>
      </c>
      <c r="AA51" s="299">
        <v>0.79117763751955661</v>
      </c>
      <c r="AB51" s="134"/>
    </row>
    <row r="52" spans="1:28">
      <c r="A52" s="134"/>
      <c r="B52" s="304">
        <v>43465</v>
      </c>
      <c r="C52" s="298"/>
      <c r="D52" s="59"/>
      <c r="E52" s="59"/>
      <c r="F52" s="59"/>
      <c r="G52" s="59"/>
      <c r="H52" s="59"/>
      <c r="I52" s="59"/>
      <c r="J52" s="59"/>
      <c r="K52" s="59"/>
      <c r="L52" s="59"/>
      <c r="M52" s="59"/>
      <c r="N52" s="59"/>
      <c r="O52" s="59"/>
      <c r="P52" s="59"/>
      <c r="Q52" s="59"/>
      <c r="R52" s="59"/>
      <c r="S52" s="59"/>
      <c r="T52" s="59"/>
      <c r="U52" s="59"/>
      <c r="V52" s="59"/>
      <c r="W52" s="59"/>
      <c r="X52" s="59"/>
      <c r="Y52" s="59"/>
      <c r="Z52" s="59"/>
      <c r="AA52" s="299"/>
      <c r="AB52" s="134"/>
    </row>
    <row r="53" spans="1:28">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row>
    <row r="54" spans="1:28">
      <c r="A54" s="314" t="s">
        <v>428</v>
      </c>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row>
    <row r="55" spans="1:28" ht="13.8" thickBot="1">
      <c r="A55" s="314"/>
      <c r="B55" s="302" t="s">
        <v>297</v>
      </c>
      <c r="C55" s="312" t="s">
        <v>374</v>
      </c>
      <c r="D55" s="312" t="s">
        <v>373</v>
      </c>
      <c r="E55" s="313" t="s">
        <v>19</v>
      </c>
      <c r="F55" s="311" t="s">
        <v>315</v>
      </c>
      <c r="G55" s="311" t="s">
        <v>317</v>
      </c>
      <c r="H55" s="311" t="s">
        <v>330</v>
      </c>
      <c r="I55" s="311" t="s">
        <v>319</v>
      </c>
      <c r="J55" s="311" t="s">
        <v>320</v>
      </c>
      <c r="K55" s="311" t="s">
        <v>331</v>
      </c>
      <c r="L55" s="311" t="s">
        <v>332</v>
      </c>
      <c r="M55" s="311" t="s">
        <v>321</v>
      </c>
      <c r="N55" s="311" t="s">
        <v>333</v>
      </c>
      <c r="O55" s="311" t="s">
        <v>323</v>
      </c>
      <c r="P55" s="311" t="s">
        <v>322</v>
      </c>
      <c r="Q55" s="311" t="s">
        <v>335</v>
      </c>
      <c r="R55" s="311" t="s">
        <v>336</v>
      </c>
      <c r="S55" s="311" t="s">
        <v>326</v>
      </c>
      <c r="T55" s="311" t="s">
        <v>318</v>
      </c>
      <c r="U55" s="311" t="s">
        <v>337</v>
      </c>
      <c r="V55" s="311" t="s">
        <v>338</v>
      </c>
      <c r="W55" s="311" t="s">
        <v>339</v>
      </c>
      <c r="X55" s="311" t="s">
        <v>340</v>
      </c>
      <c r="Y55" s="311" t="s">
        <v>324</v>
      </c>
      <c r="Z55" s="311" t="s">
        <v>341</v>
      </c>
      <c r="AA55" s="311" t="s">
        <v>325</v>
      </c>
      <c r="AB55" s="134"/>
    </row>
    <row r="56" spans="1:28">
      <c r="A56" s="159"/>
      <c r="B56" s="303">
        <v>42004</v>
      </c>
      <c r="C56" s="305" t="s">
        <v>255</v>
      </c>
      <c r="D56" s="306" t="s">
        <v>240</v>
      </c>
      <c r="E56" s="306" t="s">
        <v>299</v>
      </c>
      <c r="F56" s="306" t="s">
        <v>255</v>
      </c>
      <c r="G56" s="306" t="s">
        <v>259</v>
      </c>
      <c r="H56" s="306" t="s">
        <v>250</v>
      </c>
      <c r="I56" s="306" t="s">
        <v>244</v>
      </c>
      <c r="J56" s="306" t="s">
        <v>250</v>
      </c>
      <c r="K56" s="306" t="s">
        <v>259</v>
      </c>
      <c r="L56" s="306" t="s">
        <v>255</v>
      </c>
      <c r="M56" s="306" t="s">
        <v>218</v>
      </c>
      <c r="N56" s="370" t="s">
        <v>238</v>
      </c>
      <c r="O56" s="306" t="s">
        <v>259</v>
      </c>
      <c r="P56" s="306" t="s">
        <v>244</v>
      </c>
      <c r="Q56" s="306" t="s">
        <v>255</v>
      </c>
      <c r="R56" s="306" t="s">
        <v>255</v>
      </c>
      <c r="S56" s="306" t="s">
        <v>218</v>
      </c>
      <c r="T56" s="306" t="s">
        <v>218</v>
      </c>
      <c r="U56" s="306" t="s">
        <v>255</v>
      </c>
      <c r="V56" s="370" t="s">
        <v>250</v>
      </c>
      <c r="W56" s="306" t="s">
        <v>240</v>
      </c>
      <c r="X56" s="306" t="s">
        <v>224</v>
      </c>
      <c r="Y56" s="306" t="s">
        <v>250</v>
      </c>
      <c r="Z56" s="306" t="s">
        <v>299</v>
      </c>
      <c r="AA56" s="307" t="s">
        <v>250</v>
      </c>
      <c r="AB56" s="134"/>
    </row>
    <row r="57" spans="1:28">
      <c r="A57" s="134"/>
      <c r="B57" s="304">
        <v>42094</v>
      </c>
      <c r="C57" s="308" t="s">
        <v>255</v>
      </c>
      <c r="D57" s="134" t="s">
        <v>240</v>
      </c>
      <c r="E57" s="134" t="s">
        <v>299</v>
      </c>
      <c r="F57" s="134" t="s">
        <v>255</v>
      </c>
      <c r="G57" s="134" t="s">
        <v>259</v>
      </c>
      <c r="H57" s="134" t="s">
        <v>250</v>
      </c>
      <c r="I57" s="134" t="s">
        <v>244</v>
      </c>
      <c r="J57" s="134" t="s">
        <v>250</v>
      </c>
      <c r="K57" s="134" t="s">
        <v>259</v>
      </c>
      <c r="L57" s="134" t="s">
        <v>255</v>
      </c>
      <c r="M57" s="134" t="s">
        <v>218</v>
      </c>
      <c r="N57" s="371" t="s">
        <v>238</v>
      </c>
      <c r="O57" s="134" t="s">
        <v>259</v>
      </c>
      <c r="P57" s="134" t="s">
        <v>244</v>
      </c>
      <c r="Q57" s="134" t="s">
        <v>255</v>
      </c>
      <c r="R57" s="134" t="s">
        <v>255</v>
      </c>
      <c r="S57" s="134" t="s">
        <v>218</v>
      </c>
      <c r="T57" s="134" t="s">
        <v>218</v>
      </c>
      <c r="U57" s="134" t="s">
        <v>255</v>
      </c>
      <c r="V57" s="371" t="s">
        <v>250</v>
      </c>
      <c r="W57" s="134" t="s">
        <v>240</v>
      </c>
      <c r="X57" s="134" t="s">
        <v>224</v>
      </c>
      <c r="Y57" s="134" t="s">
        <v>250</v>
      </c>
      <c r="Z57" s="134" t="s">
        <v>299</v>
      </c>
      <c r="AA57" s="309" t="s">
        <v>250</v>
      </c>
      <c r="AB57" s="134"/>
    </row>
    <row r="58" spans="1:28">
      <c r="A58" s="134"/>
      <c r="B58" s="304">
        <v>42185</v>
      </c>
      <c r="C58" s="308" t="s">
        <v>255</v>
      </c>
      <c r="D58" s="134" t="s">
        <v>240</v>
      </c>
      <c r="E58" s="134" t="s">
        <v>299</v>
      </c>
      <c r="F58" s="134" t="s">
        <v>255</v>
      </c>
      <c r="G58" s="134" t="s">
        <v>259</v>
      </c>
      <c r="H58" s="134" t="s">
        <v>250</v>
      </c>
      <c r="I58" s="134" t="s">
        <v>244</v>
      </c>
      <c r="J58" s="134" t="s">
        <v>250</v>
      </c>
      <c r="K58" s="134" t="s">
        <v>259</v>
      </c>
      <c r="L58" s="134" t="s">
        <v>255</v>
      </c>
      <c r="M58" s="134" t="s">
        <v>218</v>
      </c>
      <c r="N58" s="371" t="s">
        <v>238</v>
      </c>
      <c r="O58" s="134" t="s">
        <v>259</v>
      </c>
      <c r="P58" s="134" t="s">
        <v>244</v>
      </c>
      <c r="Q58" s="134" t="s">
        <v>255</v>
      </c>
      <c r="R58" s="134" t="s">
        <v>255</v>
      </c>
      <c r="S58" s="134" t="s">
        <v>218</v>
      </c>
      <c r="T58" s="134" t="s">
        <v>218</v>
      </c>
      <c r="U58" s="134" t="s">
        <v>255</v>
      </c>
      <c r="V58" s="371" t="s">
        <v>250</v>
      </c>
      <c r="W58" s="134" t="s">
        <v>240</v>
      </c>
      <c r="X58" s="134" t="s">
        <v>224</v>
      </c>
      <c r="Y58" s="134" t="s">
        <v>250</v>
      </c>
      <c r="Z58" s="134" t="s">
        <v>299</v>
      </c>
      <c r="AA58" s="309" t="s">
        <v>250</v>
      </c>
      <c r="AB58" s="134"/>
    </row>
    <row r="59" spans="1:28">
      <c r="A59" s="134"/>
      <c r="B59" s="304">
        <v>42277</v>
      </c>
      <c r="C59" s="308" t="s">
        <v>255</v>
      </c>
      <c r="D59" s="134" t="s">
        <v>240</v>
      </c>
      <c r="E59" s="134" t="s">
        <v>299</v>
      </c>
      <c r="F59" s="134" t="s">
        <v>255</v>
      </c>
      <c r="G59" s="134" t="s">
        <v>259</v>
      </c>
      <c r="H59" s="134" t="s">
        <v>250</v>
      </c>
      <c r="I59" s="134" t="s">
        <v>244</v>
      </c>
      <c r="J59" s="134" t="s">
        <v>250</v>
      </c>
      <c r="K59" s="134" t="s">
        <v>259</v>
      </c>
      <c r="L59" s="134" t="s">
        <v>255</v>
      </c>
      <c r="M59" s="134" t="s">
        <v>218</v>
      </c>
      <c r="N59" s="371" t="s">
        <v>238</v>
      </c>
      <c r="O59" s="134" t="s">
        <v>259</v>
      </c>
      <c r="P59" s="134" t="s">
        <v>244</v>
      </c>
      <c r="Q59" s="134" t="s">
        <v>255</v>
      </c>
      <c r="R59" s="134" t="s">
        <v>255</v>
      </c>
      <c r="S59" s="134" t="s">
        <v>218</v>
      </c>
      <c r="T59" s="134" t="s">
        <v>218</v>
      </c>
      <c r="U59" s="134" t="s">
        <v>255</v>
      </c>
      <c r="V59" s="371" t="s">
        <v>250</v>
      </c>
      <c r="W59" s="134" t="s">
        <v>240</v>
      </c>
      <c r="X59" s="134" t="s">
        <v>224</v>
      </c>
      <c r="Y59" s="134" t="s">
        <v>250</v>
      </c>
      <c r="Z59" s="134" t="s">
        <v>299</v>
      </c>
      <c r="AA59" s="309" t="s">
        <v>250</v>
      </c>
      <c r="AB59" s="134"/>
    </row>
    <row r="60" spans="1:28">
      <c r="A60" s="134"/>
      <c r="B60" s="304">
        <v>42369</v>
      </c>
      <c r="C60" s="308" t="s">
        <v>255</v>
      </c>
      <c r="D60" s="134" t="s">
        <v>240</v>
      </c>
      <c r="E60" s="134" t="s">
        <v>299</v>
      </c>
      <c r="F60" s="134" t="s">
        <v>255</v>
      </c>
      <c r="G60" s="134" t="s">
        <v>259</v>
      </c>
      <c r="H60" s="134" t="s">
        <v>250</v>
      </c>
      <c r="I60" s="134" t="s">
        <v>244</v>
      </c>
      <c r="J60" s="134" t="s">
        <v>250</v>
      </c>
      <c r="K60" s="134" t="s">
        <v>259</v>
      </c>
      <c r="L60" s="134" t="s">
        <v>255</v>
      </c>
      <c r="M60" s="134" t="s">
        <v>218</v>
      </c>
      <c r="N60" s="371" t="s">
        <v>238</v>
      </c>
      <c r="O60" s="134" t="s">
        <v>259</v>
      </c>
      <c r="P60" s="134" t="s">
        <v>244</v>
      </c>
      <c r="Q60" s="134" t="s">
        <v>255</v>
      </c>
      <c r="R60" s="134" t="s">
        <v>255</v>
      </c>
      <c r="S60" s="134" t="s">
        <v>218</v>
      </c>
      <c r="T60" s="134" t="s">
        <v>218</v>
      </c>
      <c r="U60" s="134" t="s">
        <v>255</v>
      </c>
      <c r="V60" s="371" t="s">
        <v>250</v>
      </c>
      <c r="W60" s="134" t="s">
        <v>240</v>
      </c>
      <c r="X60" s="134" t="s">
        <v>224</v>
      </c>
      <c r="Y60" s="134" t="s">
        <v>250</v>
      </c>
      <c r="Z60" s="134" t="s">
        <v>299</v>
      </c>
      <c r="AA60" s="309" t="s">
        <v>250</v>
      </c>
      <c r="AB60" s="134"/>
    </row>
    <row r="61" spans="1:28">
      <c r="A61" s="134"/>
      <c r="B61" s="304">
        <v>42460</v>
      </c>
      <c r="C61" s="308" t="s">
        <v>255</v>
      </c>
      <c r="D61" s="134" t="s">
        <v>240</v>
      </c>
      <c r="E61" s="134" t="s">
        <v>299</v>
      </c>
      <c r="F61" s="134" t="s">
        <v>255</v>
      </c>
      <c r="G61" s="134" t="s">
        <v>259</v>
      </c>
      <c r="H61" s="134" t="s">
        <v>250</v>
      </c>
      <c r="I61" s="134" t="s">
        <v>244</v>
      </c>
      <c r="J61" s="134" t="s">
        <v>250</v>
      </c>
      <c r="K61" s="134" t="s">
        <v>259</v>
      </c>
      <c r="L61" s="134" t="s">
        <v>255</v>
      </c>
      <c r="M61" s="134" t="s">
        <v>218</v>
      </c>
      <c r="N61" s="371" t="s">
        <v>238</v>
      </c>
      <c r="O61" s="134" t="s">
        <v>259</v>
      </c>
      <c r="P61" s="134" t="s">
        <v>244</v>
      </c>
      <c r="Q61" s="134" t="s">
        <v>255</v>
      </c>
      <c r="R61" s="134" t="s">
        <v>255</v>
      </c>
      <c r="S61" s="134" t="s">
        <v>218</v>
      </c>
      <c r="T61" s="134" t="s">
        <v>218</v>
      </c>
      <c r="U61" s="134" t="s">
        <v>255</v>
      </c>
      <c r="V61" s="371" t="s">
        <v>250</v>
      </c>
      <c r="W61" s="134" t="s">
        <v>240</v>
      </c>
      <c r="X61" s="134" t="s">
        <v>224</v>
      </c>
      <c r="Y61" s="134" t="s">
        <v>250</v>
      </c>
      <c r="Z61" s="134" t="s">
        <v>299</v>
      </c>
      <c r="AA61" s="309" t="s">
        <v>250</v>
      </c>
      <c r="AB61" s="134"/>
    </row>
    <row r="62" spans="1:28">
      <c r="A62" s="134"/>
      <c r="B62" s="304">
        <v>42551</v>
      </c>
      <c r="C62" s="308" t="s">
        <v>255</v>
      </c>
      <c r="D62" s="134" t="s">
        <v>240</v>
      </c>
      <c r="E62" s="134" t="s">
        <v>299</v>
      </c>
      <c r="F62" s="134" t="s">
        <v>255</v>
      </c>
      <c r="G62" s="134" t="s">
        <v>259</v>
      </c>
      <c r="H62" s="134" t="s">
        <v>250</v>
      </c>
      <c r="I62" s="134" t="s">
        <v>244</v>
      </c>
      <c r="J62" s="134" t="s">
        <v>250</v>
      </c>
      <c r="K62" s="134" t="s">
        <v>259</v>
      </c>
      <c r="L62" s="134" t="s">
        <v>255</v>
      </c>
      <c r="M62" s="134" t="s">
        <v>218</v>
      </c>
      <c r="N62" s="371" t="s">
        <v>238</v>
      </c>
      <c r="O62" s="134" t="s">
        <v>259</v>
      </c>
      <c r="P62" s="134" t="s">
        <v>244</v>
      </c>
      <c r="Q62" s="134" t="s">
        <v>255</v>
      </c>
      <c r="R62" s="134" t="s">
        <v>255</v>
      </c>
      <c r="S62" s="134" t="s">
        <v>218</v>
      </c>
      <c r="T62" s="134" t="s">
        <v>218</v>
      </c>
      <c r="U62" s="134" t="s">
        <v>255</v>
      </c>
      <c r="V62" s="371" t="s">
        <v>250</v>
      </c>
      <c r="W62" s="134" t="s">
        <v>240</v>
      </c>
      <c r="X62" s="134" t="s">
        <v>224</v>
      </c>
      <c r="Y62" s="134" t="s">
        <v>250</v>
      </c>
      <c r="Z62" s="134" t="s">
        <v>299</v>
      </c>
      <c r="AA62" s="309" t="s">
        <v>250</v>
      </c>
      <c r="AB62" s="134"/>
    </row>
    <row r="63" spans="1:28">
      <c r="A63" s="134"/>
      <c r="B63" s="304">
        <v>42643</v>
      </c>
      <c r="C63" s="308" t="s">
        <v>255</v>
      </c>
      <c r="D63" s="134" t="s">
        <v>240</v>
      </c>
      <c r="E63" s="134" t="s">
        <v>299</v>
      </c>
      <c r="F63" s="134" t="s">
        <v>255</v>
      </c>
      <c r="G63" s="134" t="s">
        <v>259</v>
      </c>
      <c r="H63" s="134" t="s">
        <v>250</v>
      </c>
      <c r="I63" s="134" t="s">
        <v>244</v>
      </c>
      <c r="J63" s="134" t="s">
        <v>250</v>
      </c>
      <c r="K63" s="134" t="s">
        <v>259</v>
      </c>
      <c r="L63" s="134" t="s">
        <v>255</v>
      </c>
      <c r="M63" s="134" t="s">
        <v>218</v>
      </c>
      <c r="N63" s="371" t="s">
        <v>238</v>
      </c>
      <c r="O63" s="134" t="s">
        <v>259</v>
      </c>
      <c r="P63" s="134" t="s">
        <v>244</v>
      </c>
      <c r="Q63" s="134" t="s">
        <v>255</v>
      </c>
      <c r="R63" s="134" t="s">
        <v>255</v>
      </c>
      <c r="S63" s="134" t="s">
        <v>218</v>
      </c>
      <c r="T63" s="134" t="s">
        <v>218</v>
      </c>
      <c r="U63" s="134" t="s">
        <v>255</v>
      </c>
      <c r="V63" s="371" t="s">
        <v>250</v>
      </c>
      <c r="W63" s="134" t="s">
        <v>240</v>
      </c>
      <c r="X63" s="134" t="s">
        <v>224</v>
      </c>
      <c r="Y63" s="134" t="s">
        <v>250</v>
      </c>
      <c r="Z63" s="134" t="s">
        <v>299</v>
      </c>
      <c r="AA63" s="309" t="s">
        <v>250</v>
      </c>
      <c r="AB63" s="134"/>
    </row>
    <row r="64" spans="1:28">
      <c r="A64" s="134"/>
      <c r="B64" s="304">
        <v>42735</v>
      </c>
      <c r="C64" s="308" t="s">
        <v>255</v>
      </c>
      <c r="D64" s="134" t="s">
        <v>240</v>
      </c>
      <c r="E64" s="134" t="s">
        <v>299</v>
      </c>
      <c r="F64" s="134" t="s">
        <v>255</v>
      </c>
      <c r="G64" s="134" t="s">
        <v>259</v>
      </c>
      <c r="H64" s="134" t="s">
        <v>250</v>
      </c>
      <c r="I64" s="134" t="s">
        <v>244</v>
      </c>
      <c r="J64" s="134" t="s">
        <v>250</v>
      </c>
      <c r="K64" s="134" t="s">
        <v>259</v>
      </c>
      <c r="L64" s="134" t="s">
        <v>255</v>
      </c>
      <c r="M64" s="134" t="s">
        <v>218</v>
      </c>
      <c r="N64" s="371" t="s">
        <v>238</v>
      </c>
      <c r="O64" s="134" t="s">
        <v>259</v>
      </c>
      <c r="P64" s="134" t="s">
        <v>244</v>
      </c>
      <c r="Q64" s="134" t="s">
        <v>255</v>
      </c>
      <c r="R64" s="134" t="s">
        <v>255</v>
      </c>
      <c r="S64" s="134" t="s">
        <v>218</v>
      </c>
      <c r="T64" s="134" t="s">
        <v>218</v>
      </c>
      <c r="U64" s="134" t="s">
        <v>255</v>
      </c>
      <c r="V64" s="371" t="s">
        <v>250</v>
      </c>
      <c r="W64" s="134" t="s">
        <v>240</v>
      </c>
      <c r="X64" s="134" t="s">
        <v>224</v>
      </c>
      <c r="Y64" s="134" t="s">
        <v>250</v>
      </c>
      <c r="Z64" s="134" t="s">
        <v>299</v>
      </c>
      <c r="AA64" s="309" t="s">
        <v>250</v>
      </c>
      <c r="AB64" s="134"/>
    </row>
    <row r="65" spans="1:28">
      <c r="A65" s="134"/>
      <c r="B65" s="304">
        <v>42825</v>
      </c>
      <c r="C65" s="308" t="s">
        <v>255</v>
      </c>
      <c r="D65" s="134" t="s">
        <v>240</v>
      </c>
      <c r="E65" s="134" t="s">
        <v>299</v>
      </c>
      <c r="F65" s="134" t="s">
        <v>255</v>
      </c>
      <c r="G65" s="134" t="s">
        <v>259</v>
      </c>
      <c r="H65" s="134" t="s">
        <v>250</v>
      </c>
      <c r="I65" s="134" t="s">
        <v>244</v>
      </c>
      <c r="J65" s="134" t="s">
        <v>250</v>
      </c>
      <c r="K65" s="134" t="s">
        <v>259</v>
      </c>
      <c r="L65" s="134" t="s">
        <v>255</v>
      </c>
      <c r="M65" s="134" t="s">
        <v>218</v>
      </c>
      <c r="N65" s="371" t="s">
        <v>238</v>
      </c>
      <c r="O65" s="134" t="s">
        <v>259</v>
      </c>
      <c r="P65" s="134" t="s">
        <v>244</v>
      </c>
      <c r="Q65" s="134" t="s">
        <v>255</v>
      </c>
      <c r="R65" s="134" t="s">
        <v>255</v>
      </c>
      <c r="S65" s="134" t="s">
        <v>218</v>
      </c>
      <c r="T65" s="134" t="s">
        <v>218</v>
      </c>
      <c r="U65" s="134" t="s">
        <v>255</v>
      </c>
      <c r="V65" s="371" t="s">
        <v>250</v>
      </c>
      <c r="W65" s="134" t="s">
        <v>240</v>
      </c>
      <c r="X65" s="134" t="s">
        <v>224</v>
      </c>
      <c r="Y65" s="134" t="s">
        <v>250</v>
      </c>
      <c r="Z65" s="134" t="s">
        <v>299</v>
      </c>
      <c r="AA65" s="309" t="s">
        <v>250</v>
      </c>
      <c r="AB65" s="134"/>
    </row>
    <row r="66" spans="1:28">
      <c r="A66" s="134"/>
      <c r="B66" s="304">
        <v>42916</v>
      </c>
      <c r="C66" s="308" t="s">
        <v>255</v>
      </c>
      <c r="D66" s="134" t="s">
        <v>240</v>
      </c>
      <c r="E66" s="134" t="s">
        <v>299</v>
      </c>
      <c r="F66" s="134" t="s">
        <v>255</v>
      </c>
      <c r="G66" s="134" t="s">
        <v>259</v>
      </c>
      <c r="H66" s="134" t="s">
        <v>250</v>
      </c>
      <c r="I66" s="134" t="s">
        <v>244</v>
      </c>
      <c r="J66" s="134" t="s">
        <v>250</v>
      </c>
      <c r="K66" s="134" t="s">
        <v>259</v>
      </c>
      <c r="L66" s="134" t="s">
        <v>255</v>
      </c>
      <c r="M66" s="134" t="s">
        <v>218</v>
      </c>
      <c r="N66" s="371" t="s">
        <v>238</v>
      </c>
      <c r="O66" s="134" t="s">
        <v>259</v>
      </c>
      <c r="P66" s="134" t="s">
        <v>244</v>
      </c>
      <c r="Q66" s="134" t="s">
        <v>255</v>
      </c>
      <c r="R66" s="134" t="s">
        <v>255</v>
      </c>
      <c r="S66" s="134" t="s">
        <v>218</v>
      </c>
      <c r="T66" s="134" t="s">
        <v>218</v>
      </c>
      <c r="U66" s="134" t="s">
        <v>255</v>
      </c>
      <c r="V66" s="371" t="s">
        <v>250</v>
      </c>
      <c r="W66" s="134" t="s">
        <v>240</v>
      </c>
      <c r="X66" s="134" t="s">
        <v>224</v>
      </c>
      <c r="Y66" s="134" t="s">
        <v>250</v>
      </c>
      <c r="Z66" s="134" t="s">
        <v>299</v>
      </c>
      <c r="AA66" s="309" t="s">
        <v>250</v>
      </c>
      <c r="AB66" s="134"/>
    </row>
    <row r="67" spans="1:28">
      <c r="A67" s="134"/>
      <c r="B67" s="304">
        <v>43008</v>
      </c>
      <c r="C67" s="308" t="s">
        <v>255</v>
      </c>
      <c r="D67" s="134" t="s">
        <v>240</v>
      </c>
      <c r="E67" s="134" t="s">
        <v>299</v>
      </c>
      <c r="F67" s="134" t="s">
        <v>255</v>
      </c>
      <c r="G67" s="134" t="s">
        <v>259</v>
      </c>
      <c r="H67" s="134" t="s">
        <v>250</v>
      </c>
      <c r="I67" s="134" t="s">
        <v>244</v>
      </c>
      <c r="J67" s="134" t="s">
        <v>250</v>
      </c>
      <c r="K67" s="134" t="s">
        <v>259</v>
      </c>
      <c r="L67" s="134" t="s">
        <v>255</v>
      </c>
      <c r="M67" s="134" t="s">
        <v>218</v>
      </c>
      <c r="N67" s="371" t="s">
        <v>238</v>
      </c>
      <c r="O67" s="134" t="s">
        <v>259</v>
      </c>
      <c r="P67" s="134" t="s">
        <v>244</v>
      </c>
      <c r="Q67" s="134" t="s">
        <v>255</v>
      </c>
      <c r="R67" s="134" t="s">
        <v>255</v>
      </c>
      <c r="S67" s="134" t="s">
        <v>218</v>
      </c>
      <c r="T67" s="134" t="s">
        <v>218</v>
      </c>
      <c r="U67" s="134" t="s">
        <v>255</v>
      </c>
      <c r="V67" s="371" t="s">
        <v>250</v>
      </c>
      <c r="W67" s="134" t="s">
        <v>240</v>
      </c>
      <c r="X67" s="134" t="s">
        <v>224</v>
      </c>
      <c r="Y67" s="134" t="s">
        <v>250</v>
      </c>
      <c r="Z67" s="134" t="s">
        <v>299</v>
      </c>
      <c r="AA67" s="309" t="s">
        <v>250</v>
      </c>
      <c r="AB67" s="134"/>
    </row>
    <row r="68" spans="1:28">
      <c r="A68" s="134"/>
      <c r="B68" s="304">
        <v>43100</v>
      </c>
      <c r="C68" s="308" t="s">
        <v>255</v>
      </c>
      <c r="D68" s="134" t="s">
        <v>240</v>
      </c>
      <c r="E68" s="134" t="s">
        <v>299</v>
      </c>
      <c r="F68" s="134" t="s">
        <v>255</v>
      </c>
      <c r="G68" s="134" t="s">
        <v>259</v>
      </c>
      <c r="H68" s="134" t="s">
        <v>250</v>
      </c>
      <c r="I68" s="134" t="s">
        <v>244</v>
      </c>
      <c r="J68" s="134" t="s">
        <v>250</v>
      </c>
      <c r="K68" s="134" t="s">
        <v>259</v>
      </c>
      <c r="L68" s="134" t="s">
        <v>255</v>
      </c>
      <c r="M68" s="134" t="s">
        <v>218</v>
      </c>
      <c r="N68" s="371" t="s">
        <v>238</v>
      </c>
      <c r="O68" s="134" t="s">
        <v>259</v>
      </c>
      <c r="P68" s="134" t="s">
        <v>244</v>
      </c>
      <c r="Q68" s="134" t="s">
        <v>255</v>
      </c>
      <c r="R68" s="134" t="s">
        <v>255</v>
      </c>
      <c r="S68" s="134" t="s">
        <v>218</v>
      </c>
      <c r="T68" s="134" t="s">
        <v>218</v>
      </c>
      <c r="U68" s="134" t="s">
        <v>255</v>
      </c>
      <c r="V68" s="371" t="s">
        <v>250</v>
      </c>
      <c r="W68" s="134" t="s">
        <v>240</v>
      </c>
      <c r="X68" s="134" t="s">
        <v>224</v>
      </c>
      <c r="Y68" s="134" t="s">
        <v>250</v>
      </c>
      <c r="Z68" s="134" t="s">
        <v>299</v>
      </c>
      <c r="AA68" s="309" t="s">
        <v>250</v>
      </c>
      <c r="AB68" s="134"/>
    </row>
    <row r="69" spans="1:28">
      <c r="A69" s="134"/>
      <c r="B69" s="304">
        <v>43190</v>
      </c>
      <c r="C69" s="308" t="s">
        <v>255</v>
      </c>
      <c r="D69" s="134" t="s">
        <v>240</v>
      </c>
      <c r="E69" s="134" t="s">
        <v>299</v>
      </c>
      <c r="F69" s="134" t="s">
        <v>255</v>
      </c>
      <c r="G69" s="134" t="s">
        <v>259</v>
      </c>
      <c r="H69" s="134" t="s">
        <v>250</v>
      </c>
      <c r="I69" s="134" t="s">
        <v>244</v>
      </c>
      <c r="J69" s="134" t="s">
        <v>250</v>
      </c>
      <c r="K69" s="134" t="s">
        <v>259</v>
      </c>
      <c r="L69" s="134" t="s">
        <v>255</v>
      </c>
      <c r="M69" s="134" t="s">
        <v>218</v>
      </c>
      <c r="N69" s="371" t="s">
        <v>238</v>
      </c>
      <c r="O69" s="134" t="s">
        <v>259</v>
      </c>
      <c r="P69" s="134" t="s">
        <v>244</v>
      </c>
      <c r="Q69" s="134" t="s">
        <v>255</v>
      </c>
      <c r="R69" s="134" t="s">
        <v>255</v>
      </c>
      <c r="S69" s="134" t="s">
        <v>218</v>
      </c>
      <c r="T69" s="134" t="s">
        <v>218</v>
      </c>
      <c r="U69" s="134" t="s">
        <v>255</v>
      </c>
      <c r="V69" s="371" t="s">
        <v>250</v>
      </c>
      <c r="W69" s="134" t="s">
        <v>240</v>
      </c>
      <c r="X69" s="134" t="s">
        <v>224</v>
      </c>
      <c r="Y69" s="134" t="s">
        <v>250</v>
      </c>
      <c r="Z69" s="134" t="s">
        <v>299</v>
      </c>
      <c r="AA69" s="309" t="s">
        <v>250</v>
      </c>
      <c r="AB69" s="134"/>
    </row>
    <row r="70" spans="1:28">
      <c r="A70" s="134"/>
      <c r="B70" s="304">
        <v>43281</v>
      </c>
      <c r="C70" s="308" t="s">
        <v>255</v>
      </c>
      <c r="D70" s="134" t="s">
        <v>240</v>
      </c>
      <c r="E70" s="134" t="s">
        <v>299</v>
      </c>
      <c r="F70" s="134" t="s">
        <v>255</v>
      </c>
      <c r="G70" s="371" t="s">
        <v>299</v>
      </c>
      <c r="H70" s="134" t="s">
        <v>250</v>
      </c>
      <c r="I70" s="134" t="s">
        <v>244</v>
      </c>
      <c r="J70" s="134" t="s">
        <v>250</v>
      </c>
      <c r="K70" s="134" t="s">
        <v>259</v>
      </c>
      <c r="L70" s="134" t="s">
        <v>255</v>
      </c>
      <c r="M70" s="134" t="s">
        <v>218</v>
      </c>
      <c r="N70" s="371" t="s">
        <v>238</v>
      </c>
      <c r="O70" s="134" t="s">
        <v>259</v>
      </c>
      <c r="P70" s="134" t="s">
        <v>244</v>
      </c>
      <c r="Q70" s="134" t="s">
        <v>255</v>
      </c>
      <c r="R70" s="134" t="s">
        <v>255</v>
      </c>
      <c r="S70" s="134" t="s">
        <v>218</v>
      </c>
      <c r="T70" s="134" t="s">
        <v>218</v>
      </c>
      <c r="U70" s="134" t="s">
        <v>255</v>
      </c>
      <c r="V70" s="371" t="s">
        <v>250</v>
      </c>
      <c r="W70" s="134" t="s">
        <v>240</v>
      </c>
      <c r="X70" s="134" t="s">
        <v>224</v>
      </c>
      <c r="Y70" s="371" t="s">
        <v>255</v>
      </c>
      <c r="Z70" s="134" t="s">
        <v>299</v>
      </c>
      <c r="AA70" s="309" t="s">
        <v>250</v>
      </c>
      <c r="AB70" s="134"/>
    </row>
    <row r="71" spans="1:28">
      <c r="A71" s="134"/>
      <c r="B71" s="304">
        <v>43373</v>
      </c>
      <c r="C71" s="308" t="s">
        <v>255</v>
      </c>
      <c r="D71" s="134" t="s">
        <v>240</v>
      </c>
      <c r="E71" s="134" t="s">
        <v>299</v>
      </c>
      <c r="F71" s="134" t="s">
        <v>255</v>
      </c>
      <c r="G71" s="371" t="s">
        <v>299</v>
      </c>
      <c r="H71" s="134" t="s">
        <v>250</v>
      </c>
      <c r="I71" s="134" t="s">
        <v>244</v>
      </c>
      <c r="J71" s="134" t="s">
        <v>250</v>
      </c>
      <c r="K71" s="134" t="s">
        <v>259</v>
      </c>
      <c r="L71" s="134" t="s">
        <v>255</v>
      </c>
      <c r="M71" s="134" t="s">
        <v>218</v>
      </c>
      <c r="N71" s="371" t="s">
        <v>238</v>
      </c>
      <c r="O71" s="134" t="s">
        <v>259</v>
      </c>
      <c r="P71" s="134" t="s">
        <v>244</v>
      </c>
      <c r="Q71" s="134" t="s">
        <v>255</v>
      </c>
      <c r="R71" s="134" t="s">
        <v>255</v>
      </c>
      <c r="S71" s="134" t="s">
        <v>218</v>
      </c>
      <c r="T71" s="134" t="s">
        <v>218</v>
      </c>
      <c r="U71" s="134" t="s">
        <v>255</v>
      </c>
      <c r="V71" s="371" t="s">
        <v>250</v>
      </c>
      <c r="W71" s="134" t="s">
        <v>240</v>
      </c>
      <c r="X71" s="134" t="s">
        <v>224</v>
      </c>
      <c r="Y71" s="371" t="s">
        <v>255</v>
      </c>
      <c r="Z71" s="134" t="s">
        <v>299</v>
      </c>
      <c r="AA71" s="309" t="s">
        <v>250</v>
      </c>
      <c r="AB71" s="134"/>
    </row>
    <row r="72" spans="1:28">
      <c r="A72" s="134"/>
      <c r="B72" s="304">
        <v>43465</v>
      </c>
      <c r="C72" s="308" t="s">
        <v>255</v>
      </c>
      <c r="D72" s="134" t="s">
        <v>240</v>
      </c>
      <c r="E72" s="134" t="s">
        <v>299</v>
      </c>
      <c r="F72" s="134" t="s">
        <v>255</v>
      </c>
      <c r="G72" s="371" t="s">
        <v>299</v>
      </c>
      <c r="H72" s="134" t="s">
        <v>250</v>
      </c>
      <c r="I72" s="134" t="s">
        <v>244</v>
      </c>
      <c r="J72" s="134" t="s">
        <v>250</v>
      </c>
      <c r="K72" s="134" t="s">
        <v>259</v>
      </c>
      <c r="L72" s="134" t="s">
        <v>255</v>
      </c>
      <c r="M72" s="134" t="s">
        <v>218</v>
      </c>
      <c r="N72" s="371" t="s">
        <v>238</v>
      </c>
      <c r="O72" s="134" t="s">
        <v>259</v>
      </c>
      <c r="P72" s="134" t="s">
        <v>244</v>
      </c>
      <c r="Q72" s="134" t="s">
        <v>255</v>
      </c>
      <c r="R72" s="134" t="s">
        <v>255</v>
      </c>
      <c r="S72" s="134" t="s">
        <v>218</v>
      </c>
      <c r="T72" s="134" t="s">
        <v>218</v>
      </c>
      <c r="U72" s="134" t="s">
        <v>255</v>
      </c>
      <c r="V72" s="371" t="s">
        <v>250</v>
      </c>
      <c r="W72" s="134" t="s">
        <v>240</v>
      </c>
      <c r="X72" s="134" t="s">
        <v>224</v>
      </c>
      <c r="Y72" s="371" t="s">
        <v>255</v>
      </c>
      <c r="Z72" s="134" t="s">
        <v>299</v>
      </c>
      <c r="AA72" s="309" t="s">
        <v>250</v>
      </c>
      <c r="AB72" s="134"/>
    </row>
    <row r="73" spans="1:28">
      <c r="A73" s="134"/>
      <c r="B73" s="2"/>
      <c r="C73" s="134"/>
      <c r="D73" s="134"/>
      <c r="E73" s="117"/>
      <c r="F73" s="117"/>
      <c r="G73" s="134"/>
      <c r="H73" s="134"/>
      <c r="I73" s="134"/>
      <c r="J73" s="134"/>
      <c r="K73" s="134"/>
      <c r="L73" s="134"/>
      <c r="M73" s="134"/>
      <c r="N73" s="134"/>
      <c r="O73" s="134"/>
      <c r="P73" s="134"/>
      <c r="Q73" s="134"/>
      <c r="R73" s="134"/>
      <c r="S73" s="134"/>
      <c r="T73" s="134"/>
      <c r="U73" s="134"/>
      <c r="V73" s="134"/>
      <c r="W73" s="134"/>
      <c r="X73" s="134"/>
      <c r="Y73" s="134"/>
      <c r="Z73" s="134"/>
      <c r="AA73" s="134"/>
      <c r="AB73" s="134"/>
    </row>
    <row r="74" spans="1:28">
      <c r="A74" s="134"/>
      <c r="B74" s="134"/>
      <c r="C74" s="134"/>
      <c r="D74" s="134"/>
      <c r="E74" s="117"/>
      <c r="F74" s="117"/>
      <c r="G74" s="134"/>
      <c r="H74" s="134"/>
      <c r="I74" s="134"/>
      <c r="J74" s="134"/>
      <c r="K74" s="134"/>
      <c r="L74" s="134"/>
      <c r="M74" s="134"/>
      <c r="N74" s="134"/>
      <c r="O74" s="134"/>
      <c r="P74" s="134"/>
      <c r="Q74" s="134"/>
      <c r="R74" s="134"/>
      <c r="S74" s="134"/>
      <c r="T74" s="134"/>
      <c r="U74" s="134"/>
      <c r="V74" s="134"/>
      <c r="W74" s="134"/>
      <c r="X74" s="134"/>
      <c r="Y74" s="134"/>
      <c r="Z74" s="134"/>
      <c r="AA74" s="134"/>
      <c r="AB74" s="134"/>
    </row>
    <row r="76" spans="1:28">
      <c r="A76" s="134"/>
      <c r="B76" s="134"/>
      <c r="C76" s="134"/>
      <c r="D76" s="134"/>
      <c r="E76" s="117"/>
      <c r="F76" s="117"/>
      <c r="G76" s="134"/>
      <c r="H76" s="134"/>
      <c r="I76" s="134"/>
      <c r="J76" s="134"/>
      <c r="K76" s="134"/>
      <c r="L76" s="134"/>
      <c r="M76" s="134"/>
      <c r="N76" s="134"/>
      <c r="O76" s="134"/>
      <c r="P76" s="134"/>
      <c r="Q76" s="134"/>
      <c r="R76" s="134"/>
      <c r="S76" s="134"/>
      <c r="T76" s="134"/>
      <c r="U76" s="134"/>
      <c r="V76" s="134"/>
      <c r="W76" s="134"/>
      <c r="X76" s="134"/>
      <c r="Y76" s="134"/>
      <c r="Z76" s="134"/>
      <c r="AA76" s="134"/>
      <c r="AB76" s="134"/>
    </row>
    <row r="77" spans="1:28">
      <c r="A77" s="310" t="s">
        <v>480</v>
      </c>
      <c r="B77" s="310"/>
      <c r="C77" s="315"/>
      <c r="D77" s="315"/>
      <c r="E77" s="316"/>
      <c r="F77" s="316"/>
      <c r="G77" s="315"/>
      <c r="H77" s="315"/>
      <c r="I77" s="315"/>
      <c r="J77" s="315"/>
      <c r="K77" s="315"/>
      <c r="L77" s="315"/>
      <c r="M77" s="315"/>
      <c r="N77" s="315"/>
      <c r="O77" s="315"/>
      <c r="P77" s="315"/>
      <c r="Q77" s="315"/>
      <c r="R77" s="315"/>
      <c r="S77" s="315"/>
      <c r="T77" s="315"/>
      <c r="U77" s="315"/>
      <c r="V77" s="315"/>
      <c r="W77" s="315"/>
      <c r="X77" s="315"/>
      <c r="Y77" s="315"/>
      <c r="Z77" s="315"/>
      <c r="AA77" s="315"/>
      <c r="AB77" s="134"/>
    </row>
    <row r="78" spans="1:28">
      <c r="A78" s="164"/>
      <c r="B78" s="164"/>
      <c r="C78" s="134"/>
      <c r="D78" s="134"/>
      <c r="E78" s="117"/>
      <c r="F78" s="117"/>
      <c r="G78" s="134"/>
      <c r="H78" s="134"/>
      <c r="I78" s="134"/>
      <c r="J78" s="134"/>
      <c r="K78" s="134"/>
      <c r="L78" s="134"/>
      <c r="M78" s="134"/>
      <c r="N78" s="134"/>
      <c r="O78" s="134"/>
      <c r="P78" s="134"/>
      <c r="Q78" s="134"/>
      <c r="R78" s="134"/>
      <c r="S78" s="134"/>
      <c r="T78" s="134"/>
      <c r="U78" s="134"/>
      <c r="V78" s="134"/>
      <c r="W78" s="134"/>
      <c r="X78" s="134"/>
      <c r="Y78" s="134"/>
      <c r="Z78" s="134"/>
      <c r="AA78" s="134"/>
      <c r="AB78" s="134"/>
    </row>
    <row r="79" spans="1:28">
      <c r="A79" s="164"/>
      <c r="B79" s="317" t="s">
        <v>436</v>
      </c>
      <c r="C79" s="134"/>
      <c r="D79" s="134"/>
      <c r="E79" s="117"/>
      <c r="F79" s="117"/>
      <c r="G79" s="134"/>
      <c r="H79" s="134"/>
      <c r="I79" s="134"/>
      <c r="J79" s="134"/>
      <c r="K79" s="134"/>
      <c r="L79" s="134"/>
      <c r="M79" s="134"/>
      <c r="N79" s="134"/>
      <c r="O79" s="134"/>
      <c r="P79" s="134"/>
      <c r="Q79" s="134"/>
      <c r="R79" s="134"/>
      <c r="S79" s="134"/>
      <c r="T79" s="134"/>
      <c r="U79" s="134"/>
      <c r="V79" s="134"/>
      <c r="W79" s="134"/>
      <c r="X79" s="134"/>
      <c r="Y79" s="134"/>
      <c r="Z79" s="134"/>
      <c r="AA79" s="134"/>
      <c r="AB79" s="134"/>
    </row>
    <row r="80" spans="1:28">
      <c r="A80" s="164"/>
      <c r="B80" s="164"/>
      <c r="C80" s="134"/>
      <c r="D80" s="134"/>
      <c r="E80" s="117"/>
      <c r="F80" s="117"/>
      <c r="G80" s="134"/>
      <c r="H80" s="134"/>
      <c r="I80" s="134"/>
      <c r="J80" s="134"/>
      <c r="K80" s="134"/>
      <c r="L80" s="134"/>
      <c r="M80" s="134"/>
      <c r="N80" s="134"/>
      <c r="O80" s="134"/>
      <c r="P80" s="134"/>
      <c r="Q80" s="134"/>
      <c r="R80" s="134"/>
      <c r="S80" s="134"/>
      <c r="T80" s="134"/>
      <c r="U80" s="134"/>
      <c r="V80" s="134"/>
      <c r="W80" s="134"/>
      <c r="X80" s="134"/>
      <c r="Y80" s="134"/>
      <c r="Z80" s="134"/>
      <c r="AA80" s="134"/>
      <c r="AB80" s="134"/>
    </row>
    <row r="81" spans="1:28">
      <c r="A81" s="134"/>
      <c r="B81" s="1" t="str">
        <f>$D$7</f>
        <v>9M 2018</v>
      </c>
      <c r="C81" s="134"/>
      <c r="D81" s="164" t="s">
        <v>435</v>
      </c>
      <c r="E81" s="134" t="s">
        <v>373</v>
      </c>
      <c r="F81" s="159" t="s">
        <v>429</v>
      </c>
      <c r="G81" s="159" t="s">
        <v>374</v>
      </c>
      <c r="H81" s="159" t="s">
        <v>430</v>
      </c>
      <c r="I81" s="159" t="s">
        <v>431</v>
      </c>
      <c r="J81" s="134"/>
      <c r="K81" s="134"/>
      <c r="L81" s="134"/>
      <c r="M81" s="134"/>
      <c r="N81" s="134"/>
      <c r="O81" s="134"/>
      <c r="P81" s="134"/>
      <c r="Q81" s="159"/>
      <c r="R81" s="166"/>
      <c r="S81" s="166"/>
      <c r="T81" s="166"/>
      <c r="U81" s="134"/>
      <c r="V81" s="134"/>
      <c r="W81" s="134"/>
      <c r="X81" s="134"/>
      <c r="Y81" s="134"/>
      <c r="Z81" s="134"/>
      <c r="AA81" s="134"/>
      <c r="AB81" s="134"/>
    </row>
    <row r="82" spans="1:28">
      <c r="A82" s="134"/>
      <c r="B82" s="163" t="s">
        <v>195</v>
      </c>
      <c r="C82" s="134"/>
      <c r="D82" s="59">
        <v>0</v>
      </c>
      <c r="E82" s="59">
        <f>'WACC2 Results'!G6</f>
        <v>0.38698300737415842</v>
      </c>
      <c r="F82" s="59">
        <f>'WACC2 Results'!G32</f>
        <v>0.88693084865316318</v>
      </c>
      <c r="G82" s="59">
        <f>'WACC2 Results'!G5</f>
        <v>0.93198789101917257</v>
      </c>
      <c r="H82" s="59">
        <v>1</v>
      </c>
      <c r="I82" s="194">
        <v>0.4</v>
      </c>
      <c r="J82" s="134"/>
      <c r="K82" s="134"/>
      <c r="L82" s="134"/>
      <c r="M82" s="134"/>
      <c r="N82" s="134"/>
      <c r="O82" s="134"/>
      <c r="P82" s="134"/>
      <c r="Q82" s="166"/>
      <c r="R82" s="134"/>
      <c r="S82" s="134"/>
      <c r="T82" s="134"/>
      <c r="U82" s="134"/>
      <c r="V82" s="134"/>
      <c r="W82" s="134"/>
      <c r="X82" s="134"/>
      <c r="Y82" s="134"/>
      <c r="Z82" s="134"/>
      <c r="AA82" s="134"/>
      <c r="AB82" s="134"/>
    </row>
    <row r="83" spans="1:28">
      <c r="A83" s="159" t="s">
        <v>283</v>
      </c>
      <c r="B83" s="134" t="s">
        <v>396</v>
      </c>
      <c r="C83" s="134"/>
      <c r="D83" s="61">
        <f>$F83+$F84*(D82-$F82)</f>
        <v>0.46457338169575724</v>
      </c>
      <c r="E83" s="477">
        <f>'WACC2 Results'!DV33</f>
        <v>0.40829845700533851</v>
      </c>
      <c r="F83" s="477">
        <f>'WACC2 Results'!DV32</f>
        <v>0.33559622827437185</v>
      </c>
      <c r="G83" s="59">
        <f>$F83+$F84*(G82-$F82)</f>
        <v>0.32904404996782249</v>
      </c>
      <c r="H83" s="61">
        <f>$F83+$F84*(H82-$F82)</f>
        <v>0.31915375443029242</v>
      </c>
      <c r="I83" s="59">
        <f>$F83+$F84*(I82-$F82)</f>
        <v>0.40640553078957131</v>
      </c>
      <c r="J83" s="134"/>
      <c r="K83" s="134"/>
      <c r="L83" s="134"/>
      <c r="M83" s="134"/>
      <c r="N83" s="134"/>
      <c r="O83" s="134"/>
      <c r="P83" s="134"/>
      <c r="Q83" s="166"/>
      <c r="R83" s="134"/>
      <c r="S83" s="134"/>
      <c r="T83" s="134"/>
      <c r="U83" s="134"/>
      <c r="V83" s="134"/>
      <c r="W83" s="134"/>
      <c r="X83" s="134"/>
      <c r="Y83" s="134"/>
      <c r="Z83" s="134"/>
      <c r="AA83" s="134"/>
      <c r="AB83" s="134"/>
    </row>
    <row r="84" spans="1:28">
      <c r="A84" s="134"/>
      <c r="B84" s="159" t="s">
        <v>432</v>
      </c>
      <c r="C84" s="134"/>
      <c r="D84" s="134"/>
      <c r="E84" s="134"/>
      <c r="F84" s="59">
        <f>(F$83-E83)/(F82-E82)</f>
        <v>-0.14541962726546484</v>
      </c>
      <c r="G84" s="134"/>
      <c r="H84" s="134"/>
      <c r="I84" s="59"/>
      <c r="J84" s="134"/>
      <c r="K84" s="134"/>
      <c r="L84" s="134"/>
      <c r="M84" s="134"/>
      <c r="N84" s="134"/>
      <c r="O84" s="134"/>
      <c r="P84" s="59"/>
      <c r="Q84" s="166"/>
      <c r="R84" s="59"/>
      <c r="S84" s="134"/>
      <c r="T84" s="59"/>
      <c r="U84" s="134"/>
      <c r="V84" s="134"/>
      <c r="W84" s="134"/>
      <c r="X84" s="134"/>
      <c r="Y84" s="134"/>
      <c r="Z84" s="134"/>
      <c r="AA84" s="134"/>
      <c r="AB84" s="134"/>
    </row>
    <row r="85" spans="1:28">
      <c r="A85" s="134"/>
      <c r="B85" s="134"/>
      <c r="C85" s="134"/>
      <c r="D85" s="134"/>
      <c r="E85" s="134"/>
      <c r="F85" s="134"/>
      <c r="G85" s="134"/>
      <c r="H85" s="134"/>
      <c r="I85" s="134"/>
      <c r="J85" s="134"/>
      <c r="K85" s="134"/>
      <c r="L85" s="134"/>
      <c r="M85" s="134"/>
      <c r="N85" s="134"/>
      <c r="O85" s="134"/>
      <c r="P85" s="134"/>
      <c r="Q85" s="166"/>
      <c r="R85" s="59"/>
      <c r="S85" s="134"/>
      <c r="T85" s="134"/>
      <c r="U85" s="134"/>
      <c r="V85" s="134"/>
      <c r="W85" s="134"/>
      <c r="X85" s="134"/>
      <c r="Y85" s="134"/>
      <c r="Z85" s="134"/>
      <c r="AA85" s="134"/>
      <c r="AB85" s="134"/>
    </row>
    <row r="86" spans="1:28">
      <c r="A86" s="134"/>
      <c r="B86" s="1" t="str">
        <f>$D$7</f>
        <v>9M 2018</v>
      </c>
      <c r="C86" s="134"/>
      <c r="D86" s="164" t="s">
        <v>433</v>
      </c>
      <c r="E86" s="134" t="s">
        <v>19</v>
      </c>
      <c r="F86" s="159" t="s">
        <v>429</v>
      </c>
      <c r="G86" s="159" t="s">
        <v>374</v>
      </c>
      <c r="H86" s="159" t="s">
        <v>434</v>
      </c>
      <c r="I86" s="159" t="s">
        <v>431</v>
      </c>
      <c r="J86" s="134"/>
      <c r="K86" s="134"/>
      <c r="L86" s="134"/>
      <c r="M86" s="134"/>
      <c r="N86" s="134"/>
      <c r="O86" s="134"/>
      <c r="P86" s="134"/>
      <c r="Q86" s="166"/>
      <c r="R86" s="59"/>
      <c r="S86" s="59"/>
      <c r="T86" s="59"/>
      <c r="U86" s="134"/>
      <c r="V86" s="134"/>
      <c r="W86" s="134"/>
      <c r="X86" s="134"/>
      <c r="Y86" s="134"/>
      <c r="Z86" s="134"/>
      <c r="AA86" s="134"/>
      <c r="AB86" s="134"/>
    </row>
    <row r="87" spans="1:28">
      <c r="A87" s="134"/>
      <c r="B87" s="163" t="s">
        <v>195</v>
      </c>
      <c r="C87" s="134"/>
      <c r="D87" s="59">
        <v>0</v>
      </c>
      <c r="E87" s="59">
        <f>'WACC2 Results'!G7</f>
        <v>0.24265582275818551</v>
      </c>
      <c r="F87" s="59">
        <f>F82</f>
        <v>0.88693084865316318</v>
      </c>
      <c r="G87" s="59">
        <f>G82</f>
        <v>0.93198789101917257</v>
      </c>
      <c r="H87" s="59">
        <v>1</v>
      </c>
      <c r="I87" s="194">
        <v>0.56999999999999995</v>
      </c>
      <c r="J87" s="134"/>
      <c r="K87" s="134"/>
      <c r="L87" s="134"/>
      <c r="M87" s="134"/>
      <c r="N87" s="134"/>
      <c r="O87" s="134"/>
      <c r="P87" s="134"/>
      <c r="Q87" s="166"/>
      <c r="R87" s="134"/>
      <c r="S87" s="134"/>
      <c r="T87" s="134"/>
      <c r="U87" s="134"/>
      <c r="V87" s="134"/>
      <c r="W87" s="134"/>
      <c r="X87" s="134"/>
      <c r="Y87" s="134"/>
      <c r="Z87" s="134"/>
      <c r="AA87" s="134"/>
      <c r="AB87" s="134"/>
    </row>
    <row r="88" spans="1:28">
      <c r="A88" s="159" t="s">
        <v>283</v>
      </c>
      <c r="B88" s="134" t="s">
        <v>396</v>
      </c>
      <c r="C88" s="134"/>
      <c r="D88" s="61">
        <f>$F88+$F89*(D87-$F87)</f>
        <v>0.45857090723353977</v>
      </c>
      <c r="E88" s="477">
        <f>'WACC2 Results'!DV34</f>
        <v>0.42492620770981193</v>
      </c>
      <c r="F88" s="59">
        <f>F83</f>
        <v>0.33559622827437185</v>
      </c>
      <c r="G88" s="59">
        <f>$F88+$F89*(G87-$F87)</f>
        <v>0.32934898213537056</v>
      </c>
      <c r="H88" s="61">
        <f>$F88+$F89*(H87-$F87)</f>
        <v>0.31991897157710225</v>
      </c>
      <c r="I88" s="59">
        <f>$F88+$F89*(I87-$F87)</f>
        <v>0.37953930390937041</v>
      </c>
      <c r="J88" s="134"/>
      <c r="K88" s="134"/>
      <c r="L88" s="134"/>
      <c r="M88" s="134"/>
      <c r="N88" s="134"/>
      <c r="O88" s="134"/>
      <c r="P88" s="134"/>
      <c r="Q88" s="134"/>
      <c r="R88" s="134"/>
      <c r="S88" s="134"/>
      <c r="T88" s="134"/>
      <c r="U88" s="134"/>
      <c r="V88" s="134"/>
      <c r="W88" s="134"/>
      <c r="X88" s="134"/>
      <c r="Y88" s="134"/>
      <c r="Z88" s="134"/>
      <c r="AA88" s="134"/>
      <c r="AB88" s="134"/>
    </row>
    <row r="89" spans="1:28">
      <c r="A89" s="134"/>
      <c r="B89" s="159" t="s">
        <v>432</v>
      </c>
      <c r="C89" s="134"/>
      <c r="D89" s="134"/>
      <c r="E89" s="134"/>
      <c r="F89" s="59">
        <f>(F$83-E88)/(F87-E87)</f>
        <v>-0.13865193565643755</v>
      </c>
      <c r="G89" s="134"/>
      <c r="H89" s="134"/>
      <c r="I89" s="134"/>
      <c r="J89" s="134"/>
      <c r="K89" s="134"/>
      <c r="L89" s="134"/>
      <c r="M89" s="134"/>
      <c r="N89" s="134"/>
      <c r="O89" s="134"/>
      <c r="P89" s="134"/>
      <c r="Q89" s="134"/>
      <c r="R89" s="134"/>
      <c r="S89" s="134"/>
      <c r="T89" s="134"/>
      <c r="U89" s="134"/>
      <c r="V89" s="134"/>
      <c r="W89" s="134"/>
      <c r="X89" s="134"/>
      <c r="Y89" s="134"/>
      <c r="Z89" s="134"/>
      <c r="AA89" s="134"/>
      <c r="AB89" s="134"/>
    </row>
    <row r="90" spans="1:28">
      <c r="A90" s="134"/>
      <c r="B90" s="134"/>
      <c r="C90" s="134"/>
      <c r="D90" s="134"/>
      <c r="E90" s="134"/>
      <c r="F90" s="134"/>
      <c r="G90" s="134"/>
      <c r="H90" s="134"/>
      <c r="I90" s="159"/>
      <c r="J90" s="134"/>
      <c r="K90" s="134"/>
      <c r="L90" s="59"/>
      <c r="M90" s="134"/>
      <c r="N90" s="134"/>
      <c r="O90" s="134"/>
      <c r="P90" s="134"/>
      <c r="Q90" s="134"/>
      <c r="R90" s="134"/>
      <c r="S90" s="134"/>
      <c r="T90" s="134"/>
      <c r="U90" s="134"/>
      <c r="V90" s="134"/>
      <c r="W90" s="134"/>
      <c r="X90" s="134"/>
      <c r="Y90" s="134"/>
      <c r="Z90" s="134"/>
      <c r="AA90" s="134"/>
      <c r="AB90" s="134"/>
    </row>
    <row r="91" spans="1:28">
      <c r="A91" s="134"/>
      <c r="B91" s="134"/>
      <c r="C91" s="134"/>
      <c r="D91" s="134"/>
      <c r="E91" s="134"/>
      <c r="F91" s="134"/>
      <c r="G91" s="134"/>
      <c r="H91" s="134"/>
      <c r="I91" s="159"/>
      <c r="J91" s="134"/>
      <c r="K91" s="134"/>
      <c r="L91" s="59"/>
      <c r="M91" s="134"/>
      <c r="N91" s="134"/>
      <c r="O91" s="134"/>
      <c r="P91" s="134"/>
      <c r="Q91" s="134"/>
      <c r="R91" s="134"/>
      <c r="S91" s="134"/>
      <c r="T91" s="134"/>
      <c r="U91" s="134"/>
      <c r="V91" s="134"/>
      <c r="W91" s="134"/>
      <c r="X91" s="134"/>
      <c r="Y91" s="134"/>
      <c r="Z91" s="134"/>
      <c r="AA91" s="134"/>
      <c r="AB91" s="134"/>
    </row>
    <row r="92" spans="1:28" ht="13.8" thickBot="1">
      <c r="A92" s="134"/>
      <c r="B92" s="134"/>
      <c r="C92" s="479" t="s">
        <v>373</v>
      </c>
      <c r="D92" s="479" t="s">
        <v>483</v>
      </c>
      <c r="E92" s="479" t="s">
        <v>484</v>
      </c>
      <c r="F92" s="479" t="s">
        <v>19</v>
      </c>
      <c r="G92" s="479" t="s">
        <v>485</v>
      </c>
      <c r="H92" s="479" t="s">
        <v>374</v>
      </c>
      <c r="I92" s="479" t="s">
        <v>486</v>
      </c>
      <c r="J92" s="134"/>
      <c r="K92" s="134"/>
      <c r="L92" s="59"/>
      <c r="M92" s="134"/>
      <c r="N92" s="134"/>
      <c r="O92" s="134"/>
      <c r="P92" s="134"/>
      <c r="Q92" s="134"/>
      <c r="R92" s="134"/>
      <c r="S92" s="134"/>
      <c r="T92" s="134"/>
      <c r="U92" s="134"/>
      <c r="V92" s="134"/>
      <c r="W92" s="134"/>
      <c r="X92" s="134"/>
      <c r="Y92" s="134"/>
      <c r="Z92" s="134"/>
      <c r="AA92" s="134"/>
      <c r="AB92" s="134"/>
    </row>
    <row r="93" spans="1:28" ht="13.8" thickBot="1">
      <c r="A93" s="134"/>
      <c r="B93" s="478" t="s">
        <v>379</v>
      </c>
      <c r="C93" s="480">
        <f>E83</f>
        <v>0.40829845700533851</v>
      </c>
      <c r="D93" s="481">
        <f>D83</f>
        <v>0.46457338169575724</v>
      </c>
      <c r="E93" s="482">
        <f>D93</f>
        <v>0.46457338169575724</v>
      </c>
      <c r="F93" s="483">
        <f>E88</f>
        <v>0.42492620770981193</v>
      </c>
      <c r="G93" s="484">
        <f>D88</f>
        <v>0.45857090723353977</v>
      </c>
      <c r="H93" s="483">
        <f>G83</f>
        <v>0.32904404996782249</v>
      </c>
      <c r="I93" s="485">
        <f>AVERAGE(H83,H88)</f>
        <v>0.31953636300369737</v>
      </c>
      <c r="J93" s="134"/>
      <c r="K93" s="134"/>
      <c r="L93" s="59"/>
      <c r="M93" s="134"/>
      <c r="N93" s="134"/>
      <c r="O93" s="134"/>
      <c r="P93" s="134"/>
      <c r="Q93" s="134"/>
      <c r="R93" s="134"/>
      <c r="S93" s="134"/>
      <c r="T93" s="134"/>
      <c r="U93" s="134"/>
      <c r="V93" s="134"/>
      <c r="W93" s="134"/>
      <c r="X93" s="134"/>
      <c r="Y93" s="134"/>
      <c r="Z93" s="134"/>
      <c r="AA93" s="134"/>
      <c r="AB93" s="134"/>
    </row>
    <row r="94" spans="1:28">
      <c r="A94" s="134"/>
      <c r="B94" s="134"/>
      <c r="C94" s="134"/>
      <c r="D94" s="134"/>
      <c r="E94" s="134"/>
      <c r="F94" s="134"/>
      <c r="G94" s="134"/>
      <c r="H94" s="134"/>
      <c r="I94" s="159"/>
      <c r="J94" s="134"/>
      <c r="K94" s="134"/>
      <c r="L94" s="59"/>
      <c r="M94" s="134"/>
      <c r="N94" s="134"/>
      <c r="O94" s="134"/>
      <c r="P94" s="134"/>
      <c r="Q94" s="134"/>
      <c r="R94" s="134"/>
      <c r="S94" s="134"/>
      <c r="T94" s="134"/>
      <c r="U94" s="134"/>
      <c r="V94" s="134"/>
      <c r="W94" s="134"/>
      <c r="X94" s="134"/>
      <c r="Y94" s="134"/>
      <c r="Z94" s="134"/>
      <c r="AA94" s="134"/>
      <c r="AB94" s="134"/>
    </row>
    <row r="95" spans="1:28">
      <c r="A95" s="134"/>
      <c r="B95" s="134"/>
      <c r="C95" s="134"/>
      <c r="D95" s="134" t="s">
        <v>446</v>
      </c>
      <c r="E95" s="134"/>
      <c r="F95" s="134"/>
      <c r="G95" s="134"/>
      <c r="H95" s="134"/>
      <c r="I95" s="159"/>
      <c r="J95" s="134"/>
      <c r="K95" s="134"/>
      <c r="L95" s="59"/>
      <c r="M95" s="134"/>
      <c r="N95" s="134"/>
      <c r="O95" s="134"/>
      <c r="P95" s="134"/>
      <c r="Q95" s="134"/>
      <c r="R95" s="134"/>
      <c r="S95" s="134"/>
      <c r="T95" s="134"/>
      <c r="U95" s="134"/>
      <c r="V95" s="134"/>
      <c r="W95" s="134"/>
      <c r="X95" s="134"/>
      <c r="Y95" s="134"/>
      <c r="Z95" s="134"/>
      <c r="AA95" s="134"/>
      <c r="AB95" s="134"/>
    </row>
    <row r="96" spans="1:28">
      <c r="A96" s="134"/>
      <c r="B96" s="134"/>
      <c r="C96" s="134"/>
      <c r="D96" s="134"/>
      <c r="E96" s="134"/>
      <c r="F96" s="134"/>
      <c r="G96" s="134"/>
      <c r="H96" s="134"/>
      <c r="I96" s="159"/>
      <c r="J96" s="134"/>
      <c r="K96" s="134"/>
      <c r="L96" s="59"/>
      <c r="M96" s="134"/>
      <c r="N96" s="134"/>
      <c r="O96" s="134"/>
      <c r="P96" s="134"/>
      <c r="Q96" s="134"/>
      <c r="R96" s="134"/>
      <c r="S96" s="134"/>
      <c r="T96" s="134"/>
      <c r="U96" s="134"/>
      <c r="V96" s="134"/>
      <c r="W96" s="134"/>
      <c r="X96" s="134"/>
      <c r="Y96" s="134"/>
      <c r="Z96" s="134"/>
      <c r="AA96" s="134"/>
      <c r="AB96" s="134"/>
    </row>
    <row r="97" spans="1:28">
      <c r="A97" s="134"/>
      <c r="B97" s="134"/>
      <c r="C97" s="134"/>
      <c r="D97" s="134"/>
      <c r="E97" s="134"/>
      <c r="F97" s="134"/>
      <c r="G97" s="134"/>
      <c r="H97" s="134"/>
      <c r="I97" s="159"/>
      <c r="J97" s="134"/>
      <c r="K97" s="134"/>
      <c r="L97" s="59"/>
      <c r="M97" s="134"/>
      <c r="N97" s="134"/>
      <c r="O97" s="134"/>
      <c r="P97" s="134"/>
      <c r="Q97" s="134"/>
      <c r="R97" s="134"/>
      <c r="S97" s="134"/>
      <c r="T97" s="134"/>
      <c r="U97" s="134"/>
      <c r="V97" s="134"/>
      <c r="W97" s="134"/>
      <c r="X97" s="134"/>
      <c r="Y97" s="134"/>
      <c r="Z97" s="134"/>
      <c r="AA97" s="134"/>
      <c r="AB97" s="134"/>
    </row>
    <row r="98" spans="1:28">
      <c r="A98" s="134"/>
      <c r="B98" s="134"/>
      <c r="C98" s="134"/>
      <c r="D98" s="134"/>
      <c r="E98" s="117"/>
      <c r="F98" s="117"/>
      <c r="G98" s="134"/>
      <c r="H98" s="134"/>
      <c r="I98" s="134"/>
      <c r="J98" s="134"/>
      <c r="K98" s="134"/>
      <c r="L98" s="134"/>
      <c r="M98" s="134"/>
      <c r="N98" s="134"/>
      <c r="O98" s="134"/>
      <c r="P98" s="134"/>
      <c r="Q98" s="134"/>
      <c r="R98" s="134"/>
      <c r="S98" s="134"/>
      <c r="T98" s="134"/>
      <c r="U98" s="134"/>
      <c r="V98" s="134"/>
      <c r="W98" s="134"/>
      <c r="X98" s="134"/>
      <c r="Y98" s="134"/>
      <c r="Z98" s="134"/>
      <c r="AA98" s="134"/>
      <c r="AB98" s="134"/>
    </row>
    <row r="99" spans="1:28">
      <c r="A99" s="134"/>
      <c r="B99" s="134"/>
      <c r="C99" s="134"/>
      <c r="D99" s="134"/>
      <c r="E99" s="117"/>
      <c r="F99" s="117"/>
      <c r="G99" s="134"/>
      <c r="H99" s="134"/>
      <c r="I99" s="134"/>
      <c r="J99" s="134"/>
      <c r="K99" s="134"/>
      <c r="L99" s="134"/>
      <c r="M99" s="134"/>
      <c r="N99" s="134"/>
      <c r="O99" s="134"/>
      <c r="P99" s="134"/>
      <c r="Q99" s="134"/>
      <c r="R99" s="134"/>
      <c r="S99" s="134"/>
      <c r="T99" s="134"/>
      <c r="U99" s="134"/>
      <c r="V99" s="134"/>
      <c r="W99" s="134"/>
      <c r="X99" s="134"/>
      <c r="Y99" s="134"/>
      <c r="Z99" s="134"/>
      <c r="AA99" s="134"/>
      <c r="AB99" s="134"/>
    </row>
    <row r="100" spans="1:28">
      <c r="A100" s="134"/>
      <c r="B100" s="134"/>
      <c r="C100" s="134"/>
      <c r="D100" s="134"/>
      <c r="E100" s="117"/>
      <c r="F100" s="117"/>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row>
    <row r="101" spans="1:28">
      <c r="A101" s="134"/>
      <c r="B101" s="134"/>
      <c r="C101" s="134"/>
      <c r="D101" s="134"/>
      <c r="E101" s="117"/>
      <c r="F101" s="117"/>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row>
    <row r="102" spans="1:28">
      <c r="A102" s="134"/>
      <c r="B102" s="134"/>
      <c r="C102" s="134"/>
      <c r="D102" s="134"/>
      <c r="E102" s="117"/>
      <c r="F102" s="117"/>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row>
    <row r="103" spans="1:28">
      <c r="A103" s="134"/>
      <c r="B103" s="134"/>
      <c r="C103" s="134"/>
      <c r="D103" s="134"/>
      <c r="E103" s="117"/>
      <c r="F103" s="117"/>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row>
    <row r="104" spans="1:28">
      <c r="A104" s="134"/>
      <c r="B104" s="134"/>
      <c r="C104" s="134"/>
      <c r="D104" s="134"/>
      <c r="E104" s="117"/>
      <c r="F104" s="117"/>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row>
    <row r="105" spans="1:28">
      <c r="A105" s="134"/>
      <c r="B105" s="134"/>
      <c r="C105" s="134"/>
      <c r="D105" s="134"/>
      <c r="E105" s="117"/>
      <c r="F105" s="117"/>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row>
    <row r="106" spans="1:28">
      <c r="A106" s="134"/>
      <c r="B106" s="134"/>
      <c r="C106" s="134"/>
      <c r="D106" s="134"/>
      <c r="E106" s="117"/>
      <c r="F106" s="117"/>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row>
    <row r="107" spans="1:28">
      <c r="A107" s="134"/>
      <c r="B107" s="134"/>
      <c r="C107" s="134"/>
      <c r="D107" s="134"/>
      <c r="E107" s="117"/>
      <c r="F107" s="117"/>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row>
    <row r="108" spans="1:28">
      <c r="A108" s="134"/>
      <c r="B108" s="134"/>
      <c r="C108" s="134"/>
      <c r="D108" s="134"/>
      <c r="E108" s="117"/>
      <c r="F108" s="117"/>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row>
    <row r="109" spans="1:28">
      <c r="A109" s="134"/>
      <c r="B109" s="134"/>
      <c r="C109" s="134"/>
      <c r="D109" s="134"/>
      <c r="E109" s="117"/>
      <c r="F109" s="117"/>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row>
    <row r="110" spans="1:28">
      <c r="A110" s="134"/>
      <c r="B110" s="134"/>
      <c r="C110" s="134"/>
      <c r="D110" s="134"/>
      <c r="E110" s="117"/>
      <c r="F110" s="117"/>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row>
    <row r="111" spans="1:28">
      <c r="A111" s="134"/>
      <c r="B111" s="134"/>
      <c r="C111" s="134"/>
      <c r="D111" s="134"/>
      <c r="E111" s="117"/>
      <c r="F111" s="117"/>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row>
    <row r="112" spans="1:28">
      <c r="A112" s="134"/>
      <c r="B112" s="134"/>
      <c r="C112" s="134"/>
      <c r="D112" s="134"/>
      <c r="E112" s="117"/>
      <c r="F112" s="117"/>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row>
    <row r="113" spans="1:28">
      <c r="A113" s="134"/>
      <c r="B113" s="134"/>
      <c r="C113" s="134"/>
      <c r="D113" s="134"/>
      <c r="E113" s="117"/>
      <c r="F113" s="117"/>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row>
    <row r="114" spans="1:28">
      <c r="A114" s="134"/>
      <c r="B114" s="134"/>
      <c r="C114" s="134"/>
      <c r="D114" s="134"/>
      <c r="E114" s="117"/>
      <c r="F114" s="117"/>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row>
    <row r="115" spans="1:28">
      <c r="A115" s="134"/>
      <c r="B115" s="134"/>
      <c r="C115" s="134"/>
      <c r="D115" s="134"/>
      <c r="E115" s="117"/>
      <c r="F115" s="117"/>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row>
    <row r="116" spans="1:28">
      <c r="A116" s="134"/>
      <c r="B116" s="134"/>
      <c r="C116" s="134"/>
      <c r="D116" s="134"/>
      <c r="E116" s="117"/>
      <c r="F116" s="117"/>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row>
    <row r="117" spans="1:28">
      <c r="A117" s="134"/>
      <c r="B117" s="134"/>
      <c r="C117" s="134"/>
      <c r="D117" s="134"/>
      <c r="E117" s="117"/>
      <c r="F117" s="117"/>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row>
    <row r="118" spans="1:28">
      <c r="A118" s="134"/>
      <c r="B118" s="134"/>
      <c r="C118" s="134"/>
      <c r="D118" s="134"/>
      <c r="E118" s="117"/>
      <c r="F118" s="117"/>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row>
    <row r="119" spans="1:28">
      <c r="A119" s="134"/>
      <c r="B119" s="317" t="s">
        <v>297</v>
      </c>
      <c r="C119" s="164" t="s">
        <v>437</v>
      </c>
      <c r="D119" s="134"/>
      <c r="E119" s="117"/>
      <c r="F119" s="117"/>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row>
    <row r="120" spans="1:28">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row>
    <row r="121" spans="1:28">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row>
    <row r="122" spans="1:28">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row>
    <row r="123" spans="1:28">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row>
    <row r="124" spans="1:28">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row>
    <row r="125" spans="1:28">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row>
    <row r="126" spans="1:28">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row>
    <row r="127" spans="1:28">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row>
    <row r="128" spans="1:28">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row>
    <row r="129" spans="1:28">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row>
    <row r="130" spans="1:28">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row>
    <row r="131" spans="1:28">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row>
    <row r="132" spans="1:28">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row>
    <row r="133" spans="1:28">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row>
    <row r="134" spans="1:28">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row>
    <row r="135" spans="1:28">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row>
    <row r="136" spans="1:28">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row>
    <row r="137" spans="1:28">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row>
    <row r="138" spans="1:28">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row>
    <row r="139" spans="1:28">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row>
    <row r="140" spans="1:28">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row>
    <row r="141" spans="1:28">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row>
    <row r="142" spans="1:28">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row>
    <row r="143" spans="1:28">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row>
    <row r="144" spans="1:28">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row>
    <row r="145" spans="1:28">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row>
    <row r="146" spans="1:28">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row>
    <row r="147" spans="1:28">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row>
    <row r="148" spans="1:28">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row>
    <row r="149" spans="1:28">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134"/>
      <c r="AB149" s="134"/>
    </row>
    <row r="150" spans="1:28">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c r="AB150" s="134"/>
    </row>
    <row r="151" spans="1:28">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c r="AB151" s="134"/>
    </row>
    <row r="152" spans="1:28">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134"/>
      <c r="AB152" s="134"/>
    </row>
    <row r="153" spans="1:28">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row>
    <row r="154" spans="1:28">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134"/>
      <c r="AB154" s="134"/>
    </row>
    <row r="155" spans="1:28">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row>
    <row r="156" spans="1:28">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134"/>
      <c r="AB156" s="134"/>
    </row>
    <row r="157" spans="1:28">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c r="AA157" s="134"/>
      <c r="AB157" s="134"/>
    </row>
    <row r="158" spans="1:28">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row>
    <row r="159" spans="1:28">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row>
    <row r="160" spans="1:28">
      <c r="A160" s="134"/>
      <c r="B160" s="322" t="s">
        <v>445</v>
      </c>
      <c r="C160" s="318" t="s">
        <v>438</v>
      </c>
      <c r="D160" s="4" t="s">
        <v>441</v>
      </c>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row>
    <row r="161" spans="1:28">
      <c r="A161" s="134"/>
      <c r="B161" s="134"/>
      <c r="C161" s="134"/>
      <c r="D161" s="117"/>
      <c r="E161" s="117"/>
      <c r="F161" s="119" t="s">
        <v>238</v>
      </c>
      <c r="G161" s="119" t="s">
        <v>265</v>
      </c>
      <c r="H161" s="117"/>
      <c r="I161" s="117"/>
      <c r="J161" s="117"/>
      <c r="K161" s="119" t="s">
        <v>240</v>
      </c>
      <c r="L161" s="119" t="s">
        <v>372</v>
      </c>
      <c r="M161" s="134"/>
      <c r="N161" s="134"/>
      <c r="O161" s="134"/>
      <c r="P161" s="134"/>
      <c r="Q161" s="134"/>
      <c r="R161" s="134"/>
      <c r="S161" s="134"/>
      <c r="T161" s="134"/>
      <c r="U161" s="134"/>
      <c r="V161" s="134"/>
      <c r="W161" s="134"/>
      <c r="X161" s="134"/>
      <c r="Y161" s="134"/>
      <c r="Z161" s="134"/>
      <c r="AA161" s="134"/>
      <c r="AB161" s="134"/>
    </row>
    <row r="162" spans="1:28">
      <c r="A162" s="134"/>
      <c r="B162" s="134"/>
      <c r="C162" s="134"/>
      <c r="D162" s="118" t="s">
        <v>370</v>
      </c>
      <c r="E162" s="118" t="s">
        <v>370</v>
      </c>
      <c r="F162" s="118" t="s">
        <v>370</v>
      </c>
      <c r="G162" s="118" t="s">
        <v>283</v>
      </c>
      <c r="H162" s="117"/>
      <c r="I162" s="118" t="s">
        <v>329</v>
      </c>
      <c r="J162" s="118" t="s">
        <v>329</v>
      </c>
      <c r="K162" s="118" t="s">
        <v>329</v>
      </c>
      <c r="L162" s="117"/>
      <c r="M162" s="134"/>
      <c r="N162" s="134"/>
      <c r="O162" s="134"/>
      <c r="P162" s="134"/>
      <c r="Q162" s="134"/>
      <c r="R162" s="134"/>
      <c r="S162" s="134"/>
      <c r="T162" s="134"/>
      <c r="U162" s="134"/>
      <c r="V162" s="134"/>
      <c r="W162" s="134"/>
      <c r="X162" s="134"/>
      <c r="Y162" s="134"/>
      <c r="Z162" s="134"/>
      <c r="AA162" s="134"/>
      <c r="AB162" s="134"/>
    </row>
    <row r="163" spans="1:28">
      <c r="A163" s="134"/>
      <c r="B163" s="134"/>
      <c r="C163" s="134"/>
      <c r="D163" s="118" t="s">
        <v>369</v>
      </c>
      <c r="E163" s="319" t="s">
        <v>77</v>
      </c>
      <c r="F163" s="118" t="s">
        <v>371</v>
      </c>
      <c r="G163" s="118" t="s">
        <v>371</v>
      </c>
      <c r="H163" s="117"/>
      <c r="I163" s="118" t="s">
        <v>369</v>
      </c>
      <c r="J163" s="319" t="s">
        <v>77</v>
      </c>
      <c r="K163" s="118" t="s">
        <v>371</v>
      </c>
      <c r="L163" s="117"/>
      <c r="M163" s="134"/>
      <c r="N163" s="134"/>
      <c r="O163" s="134"/>
      <c r="P163" s="134"/>
      <c r="Q163" s="134"/>
      <c r="R163" s="134"/>
      <c r="S163" s="134"/>
      <c r="T163" s="134"/>
      <c r="U163" s="134"/>
      <c r="V163" s="134"/>
      <c r="W163" s="134"/>
      <c r="X163" s="134"/>
      <c r="Y163" s="134"/>
      <c r="Z163" s="134"/>
      <c r="AA163" s="134"/>
      <c r="AB163" s="134"/>
    </row>
    <row r="164" spans="1:28">
      <c r="A164" s="134"/>
      <c r="B164" s="159" t="s">
        <v>374</v>
      </c>
      <c r="C164" s="134"/>
      <c r="D164" s="66">
        <v>1163.6795</v>
      </c>
      <c r="E164" s="66">
        <v>357.79899999999998</v>
      </c>
      <c r="F164" s="16">
        <f>E164/D164</f>
        <v>0.30747211753751785</v>
      </c>
      <c r="G164" s="16">
        <v>0.4201492850448495</v>
      </c>
      <c r="H164" s="2"/>
      <c r="I164" s="66">
        <f>'Clean data, inputs, calc.'!AE5</f>
        <v>1050.2521999999999</v>
      </c>
      <c r="J164" s="66">
        <f>'(2018 Bloom Raw Data)'!HK5</f>
        <v>542.024</v>
      </c>
      <c r="K164" s="16">
        <f>J164/I164</f>
        <v>0.51608937358093609</v>
      </c>
      <c r="L164" s="16">
        <f>(K164-F164)/5</f>
        <v>4.1723451208683648E-2</v>
      </c>
      <c r="M164" s="134"/>
      <c r="N164" s="134"/>
      <c r="O164" s="134"/>
      <c r="P164" s="134"/>
      <c r="Q164" s="134"/>
      <c r="R164" s="134"/>
      <c r="S164" s="134"/>
      <c r="T164" s="134"/>
      <c r="U164" s="134"/>
      <c r="V164" s="134"/>
      <c r="W164" s="134"/>
      <c r="X164" s="134"/>
      <c r="Y164" s="134"/>
      <c r="Z164" s="134"/>
      <c r="AA164" s="134"/>
      <c r="AB164" s="134"/>
    </row>
    <row r="165" spans="1:28">
      <c r="A165" s="134"/>
      <c r="B165" s="159" t="s">
        <v>373</v>
      </c>
      <c r="C165" s="134"/>
      <c r="D165" s="66">
        <v>7068.3325999999997</v>
      </c>
      <c r="E165" s="66">
        <v>3227</v>
      </c>
      <c r="F165" s="16">
        <f t="shared" ref="F165:F166" si="0">E165/D165</f>
        <v>0.45654331546311222</v>
      </c>
      <c r="G165" s="16">
        <v>0.27877504700623285</v>
      </c>
      <c r="H165" s="59"/>
      <c r="I165" s="66">
        <f>'Clean data, inputs, calc.'!AE6</f>
        <v>8824.1762999999992</v>
      </c>
      <c r="J165" s="66">
        <f>'(2018 Bloom Raw Data)'!HK6</f>
        <v>3013</v>
      </c>
      <c r="K165" s="16">
        <f t="shared" ref="K165:K166" si="1">J165/I165</f>
        <v>0.3414483003926384</v>
      </c>
      <c r="L165" s="16">
        <f t="shared" ref="L165:L166" si="2">(K165-F165)/5</f>
        <v>-2.3019003014094763E-2</v>
      </c>
      <c r="M165" s="134"/>
      <c r="N165" s="134"/>
      <c r="O165" s="134"/>
      <c r="P165" s="134"/>
      <c r="Q165" s="134"/>
      <c r="R165" s="134"/>
      <c r="S165" s="134"/>
      <c r="T165" s="134"/>
      <c r="U165" s="134"/>
      <c r="V165" s="134"/>
      <c r="W165" s="134"/>
      <c r="X165" s="134"/>
      <c r="Y165" s="134"/>
      <c r="Z165" s="134"/>
      <c r="AA165" s="134"/>
      <c r="AB165" s="134"/>
    </row>
    <row r="166" spans="1:28">
      <c r="A166" s="134"/>
      <c r="B166" s="159" t="s">
        <v>19</v>
      </c>
      <c r="C166" s="134"/>
      <c r="D166" s="66">
        <v>4043.0142999999998</v>
      </c>
      <c r="E166" s="66">
        <v>-721.3</v>
      </c>
      <c r="F166" s="16">
        <f t="shared" si="0"/>
        <v>-0.17840649240345255</v>
      </c>
      <c r="G166" s="16">
        <v>0.17155387508075867</v>
      </c>
      <c r="H166" s="59"/>
      <c r="I166" s="66">
        <f>'Clean data, inputs, calc.'!AE7</f>
        <v>6832.6039000000001</v>
      </c>
      <c r="J166" s="66">
        <f>'(2018 Bloom Raw Data)'!HK7</f>
        <v>-1091.4690000000001</v>
      </c>
      <c r="K166" s="16">
        <f t="shared" si="1"/>
        <v>-0.15974422284306575</v>
      </c>
      <c r="L166" s="16">
        <f t="shared" si="2"/>
        <v>3.7324539120773604E-3</v>
      </c>
      <c r="M166" s="134"/>
      <c r="N166" s="134"/>
      <c r="O166" s="134"/>
      <c r="P166" s="134"/>
      <c r="Q166" s="134"/>
      <c r="R166" s="134"/>
      <c r="S166" s="134"/>
      <c r="T166" s="134"/>
      <c r="U166" s="134"/>
      <c r="V166" s="134"/>
      <c r="W166" s="134"/>
      <c r="X166" s="134"/>
      <c r="Y166" s="134"/>
      <c r="Z166" s="134"/>
      <c r="AA166" s="134"/>
      <c r="AB166" s="134"/>
    </row>
    <row r="167" spans="1:28">
      <c r="A167" s="134"/>
      <c r="B167" s="134"/>
      <c r="C167" s="134"/>
      <c r="D167" s="134"/>
      <c r="E167" s="134"/>
      <c r="F167" s="134"/>
      <c r="G167" s="134"/>
      <c r="H167" s="134"/>
      <c r="I167" s="134"/>
      <c r="J167" s="134"/>
      <c r="K167" s="134"/>
      <c r="L167" s="163"/>
      <c r="M167" s="134"/>
      <c r="N167" s="134"/>
      <c r="O167" s="134"/>
      <c r="P167" s="134"/>
      <c r="Q167" s="134"/>
      <c r="R167" s="134"/>
      <c r="S167" s="134"/>
      <c r="T167" s="134"/>
      <c r="U167" s="134"/>
      <c r="V167" s="134"/>
      <c r="W167" s="134"/>
      <c r="X167" s="134"/>
      <c r="Y167" s="134"/>
      <c r="Z167" s="134"/>
      <c r="AA167" s="134"/>
      <c r="AB167" s="134"/>
    </row>
    <row r="168" spans="1:28">
      <c r="A168" s="134"/>
      <c r="B168" s="134"/>
      <c r="C168" s="134"/>
      <c r="D168" s="164" t="s">
        <v>444</v>
      </c>
      <c r="E168" s="134"/>
      <c r="F168" s="163"/>
      <c r="G168" s="134"/>
      <c r="H168" s="163"/>
      <c r="I168" s="163"/>
      <c r="J168" s="163"/>
      <c r="K168" s="163"/>
      <c r="L168" s="163"/>
      <c r="M168" s="134"/>
      <c r="N168" s="134"/>
      <c r="O168" s="134"/>
      <c r="P168" s="134"/>
      <c r="Q168" s="134"/>
      <c r="R168" s="134"/>
      <c r="S168" s="134"/>
      <c r="T168" s="134"/>
      <c r="U168" s="134"/>
      <c r="V168" s="134"/>
      <c r="W168" s="134"/>
      <c r="X168" s="134"/>
      <c r="Y168" s="134"/>
      <c r="Z168" s="134"/>
      <c r="AA168" s="134"/>
      <c r="AB168" s="134"/>
    </row>
    <row r="169" spans="1:28">
      <c r="A169" s="134"/>
      <c r="B169" s="134"/>
      <c r="C169" s="134"/>
      <c r="D169"/>
      <c r="E169" s="134"/>
      <c r="F169" s="163"/>
      <c r="G169" s="163"/>
      <c r="H169" s="163"/>
      <c r="I169" s="78"/>
      <c r="J169" s="78"/>
      <c r="K169" s="78"/>
      <c r="L169" s="78"/>
      <c r="M169" s="134"/>
      <c r="N169" s="159"/>
      <c r="O169" s="36"/>
      <c r="P169" s="119"/>
      <c r="Q169" s="36"/>
      <c r="R169" s="134"/>
      <c r="S169" s="134"/>
      <c r="T169" s="134"/>
      <c r="U169" s="134"/>
      <c r="V169" s="134"/>
      <c r="W169" s="134"/>
      <c r="X169" s="134"/>
      <c r="Y169" s="134"/>
      <c r="Z169" s="134"/>
      <c r="AA169" s="134"/>
      <c r="AB169" s="134"/>
    </row>
    <row r="170" spans="1:28">
      <c r="A170" s="134"/>
      <c r="B170" s="166" t="s">
        <v>381</v>
      </c>
      <c r="C170" s="134"/>
      <c r="D170" s="59">
        <v>0.33</v>
      </c>
      <c r="E170" s="134"/>
      <c r="F170" s="163"/>
      <c r="G170" s="163"/>
      <c r="H170" s="163"/>
      <c r="I170" s="78"/>
      <c r="J170" s="78"/>
      <c r="K170" s="78"/>
      <c r="L170" s="78"/>
      <c r="M170" s="134"/>
      <c r="N170" s="159"/>
      <c r="O170" s="36"/>
      <c r="P170" s="119"/>
      <c r="Q170" s="36"/>
      <c r="R170" s="134"/>
      <c r="S170" s="134"/>
      <c r="T170" s="134"/>
      <c r="U170" s="134"/>
      <c r="V170" s="134"/>
      <c r="W170" s="134"/>
      <c r="X170" s="134"/>
      <c r="Y170" s="134"/>
      <c r="Z170" s="134"/>
      <c r="AA170" s="134"/>
      <c r="AB170" s="134"/>
    </row>
    <row r="171" spans="1:28">
      <c r="A171" s="134"/>
      <c r="B171" s="159" t="s">
        <v>382</v>
      </c>
      <c r="C171" s="134"/>
      <c r="D171" s="169">
        <v>2.3999999999999998E-3</v>
      </c>
      <c r="E171" s="134"/>
      <c r="F171" s="163"/>
      <c r="G171" s="163"/>
      <c r="H171" s="163"/>
      <c r="I171" s="78"/>
      <c r="J171" s="78"/>
      <c r="K171" s="78"/>
      <c r="L171" s="78"/>
      <c r="M171" s="134"/>
      <c r="N171" s="159"/>
      <c r="O171" s="36"/>
      <c r="P171" s="119"/>
      <c r="Q171" s="36"/>
      <c r="R171" s="134"/>
      <c r="S171" s="134"/>
      <c r="T171" s="134"/>
      <c r="U171" s="134"/>
      <c r="V171" s="134"/>
      <c r="W171" s="134"/>
      <c r="X171" s="134"/>
      <c r="Y171" s="134"/>
      <c r="Z171" s="134"/>
      <c r="AA171" s="134"/>
      <c r="AB171" s="134"/>
    </row>
    <row r="172" spans="1:28">
      <c r="A172" s="134"/>
      <c r="B172" s="159" t="s">
        <v>383</v>
      </c>
      <c r="C172" s="134"/>
      <c r="D172" s="169">
        <f>$D$170/(1-$D$170)*$D$171/5</f>
        <v>2.3641791044776121E-4</v>
      </c>
      <c r="E172" s="134"/>
      <c r="F172" s="163"/>
      <c r="G172" s="163"/>
      <c r="H172" s="163"/>
      <c r="I172" s="78"/>
      <c r="J172" s="78"/>
      <c r="K172" s="78"/>
      <c r="L172" s="78"/>
      <c r="M172" s="134"/>
      <c r="N172" s="159"/>
      <c r="O172" s="36"/>
      <c r="P172" s="119"/>
      <c r="Q172" s="36"/>
      <c r="R172" s="134"/>
      <c r="S172" s="134"/>
      <c r="T172" s="134"/>
      <c r="U172" s="134"/>
      <c r="V172" s="134"/>
      <c r="W172" s="134"/>
      <c r="X172" s="134"/>
      <c r="Y172" s="134"/>
      <c r="Z172" s="134"/>
      <c r="AA172" s="134"/>
      <c r="AB172" s="134"/>
    </row>
    <row r="173" spans="1:28">
      <c r="A173" s="134"/>
      <c r="B173" s="159"/>
      <c r="C173" s="134"/>
      <c r="D173"/>
      <c r="E173" s="134"/>
      <c r="F173" s="163"/>
      <c r="G173" s="163"/>
      <c r="H173" s="163"/>
      <c r="I173" s="78"/>
      <c r="J173" s="78"/>
      <c r="K173" s="78"/>
      <c r="L173" s="78"/>
      <c r="M173" s="134"/>
      <c r="N173" s="159"/>
      <c r="O173" s="36"/>
      <c r="P173" s="119"/>
      <c r="Q173" s="36"/>
      <c r="R173" s="134"/>
      <c r="S173" s="134"/>
      <c r="T173" s="134"/>
      <c r="U173" s="134"/>
      <c r="V173" s="134"/>
      <c r="W173" s="134"/>
      <c r="X173" s="134"/>
      <c r="Y173" s="134"/>
      <c r="Z173" s="134"/>
      <c r="AA173" s="134"/>
      <c r="AB173" s="134"/>
    </row>
    <row r="174" spans="1:28">
      <c r="A174" s="134"/>
      <c r="B174" s="134"/>
      <c r="C174" s="134"/>
      <c r="D174" s="119" t="s">
        <v>379</v>
      </c>
      <c r="E174" s="119" t="s">
        <v>384</v>
      </c>
      <c r="F174"/>
      <c r="G174" s="166" t="s">
        <v>385</v>
      </c>
      <c r="H174" s="166" t="s">
        <v>387</v>
      </c>
      <c r="I174" s="166" t="s">
        <v>386</v>
      </c>
      <c r="J174" s="166" t="s">
        <v>388</v>
      </c>
      <c r="K174" s="166" t="s">
        <v>439</v>
      </c>
      <c r="L174" s="321" t="s">
        <v>443</v>
      </c>
      <c r="M174" s="166" t="s">
        <v>440</v>
      </c>
      <c r="N174" s="321" t="s">
        <v>442</v>
      </c>
      <c r="O174" s="134"/>
      <c r="P174" s="134"/>
      <c r="Q174" s="134"/>
      <c r="R174" s="134"/>
      <c r="S174" s="134"/>
      <c r="T174" s="134"/>
      <c r="U174" s="134"/>
      <c r="V174" s="134"/>
      <c r="W174" s="134"/>
      <c r="X174" s="134"/>
      <c r="Y174" s="134"/>
      <c r="Z174" s="134"/>
      <c r="AA174" s="134"/>
      <c r="AB174" s="134"/>
    </row>
    <row r="175" spans="1:28">
      <c r="A175" s="134"/>
      <c r="B175" s="159" t="s">
        <v>374</v>
      </c>
      <c r="C175" s="134"/>
      <c r="D175" s="320">
        <f>'WACC2 Results'!DO5</f>
        <v>0.43566072942035045</v>
      </c>
      <c r="E175" s="169">
        <f>$D$172*(1-D175)</f>
        <v>1.3341991113405445E-4</v>
      </c>
      <c r="F175" s="117"/>
      <c r="G175" s="66">
        <f>J164</f>
        <v>542.024</v>
      </c>
      <c r="H175" s="66">
        <f>E164</f>
        <v>357.79899999999998</v>
      </c>
      <c r="I175" s="66">
        <f>I164</f>
        <v>1050.2521999999999</v>
      </c>
      <c r="J175" s="66">
        <f>D164</f>
        <v>1163.6795</v>
      </c>
      <c r="K175" s="59">
        <f>(G175-H175)/I175</f>
        <v>0.17541024908112551</v>
      </c>
      <c r="L175" s="323">
        <f>E$175*K175</f>
        <v>2.3403219844406124E-5</v>
      </c>
      <c r="M175" s="59">
        <f>G175/I175-H175/J175</f>
        <v>0.20861725604341824</v>
      </c>
      <c r="N175" s="323">
        <f>E$175*M175</f>
        <v>2.7833695762343145E-5</v>
      </c>
      <c r="O175" s="134"/>
      <c r="P175" s="134"/>
      <c r="Q175" s="134"/>
      <c r="R175" s="134"/>
      <c r="S175" s="134"/>
      <c r="T175" s="134"/>
      <c r="U175" s="134"/>
      <c r="V175" s="134"/>
      <c r="W175" s="134"/>
      <c r="X175" s="134"/>
      <c r="Y175" s="134"/>
      <c r="Z175" s="134"/>
      <c r="AA175" s="134"/>
      <c r="AB175" s="134"/>
    </row>
    <row r="176" spans="1:28">
      <c r="A176" s="134"/>
      <c r="B176" s="159" t="s">
        <v>373</v>
      </c>
      <c r="C176" s="134"/>
      <c r="D176" s="320">
        <f>'WACC2 Results'!DO6</f>
        <v>0.20537590381163442</v>
      </c>
      <c r="E176" s="169">
        <f>$D$172*(1-D176)</f>
        <v>1.8786336841229422E-4</v>
      </c>
      <c r="F176" s="117"/>
      <c r="G176" s="66">
        <f>J165</f>
        <v>3013</v>
      </c>
      <c r="H176" s="66">
        <f>E165</f>
        <v>3227</v>
      </c>
      <c r="I176" s="66">
        <f>I165</f>
        <v>8824.1762999999992</v>
      </c>
      <c r="J176" s="66">
        <f>D165</f>
        <v>7068.3325999999997</v>
      </c>
      <c r="K176" s="59">
        <f>(G176-H176)/I176</f>
        <v>-2.4251555354804055E-2</v>
      </c>
      <c r="L176" s="323">
        <f>E$176*K176</f>
        <v>-4.5559788781907009E-6</v>
      </c>
      <c r="M176" s="59">
        <f>G176/I176-H176/J176</f>
        <v>-0.11509501507047382</v>
      </c>
      <c r="N176" s="323">
        <f>E$176*M176</f>
        <v>-2.1622137218602977E-5</v>
      </c>
      <c r="O176" s="134"/>
      <c r="P176" s="134"/>
      <c r="Q176" s="134"/>
      <c r="R176" s="134"/>
      <c r="S176" s="134"/>
      <c r="T176" s="134"/>
      <c r="U176" s="134"/>
      <c r="V176" s="134"/>
      <c r="W176" s="134"/>
      <c r="X176" s="134"/>
      <c r="Y176" s="134"/>
      <c r="Z176" s="134"/>
      <c r="AA176" s="134"/>
      <c r="AB176" s="134"/>
    </row>
    <row r="177" spans="1:28">
      <c r="A177" s="134"/>
      <c r="B177" s="159" t="s">
        <v>19</v>
      </c>
      <c r="C177" s="134"/>
      <c r="D177" s="320">
        <f>'WACC2 Results'!DO7</f>
        <v>0.41186482291452398</v>
      </c>
      <c r="E177" s="169">
        <f>$D$172*(1-D177)</f>
        <v>1.3904568962737224E-4</v>
      </c>
      <c r="F177" s="117"/>
      <c r="G177" s="66">
        <f>J166</f>
        <v>-1091.4690000000001</v>
      </c>
      <c r="H177" s="66">
        <f>E166</f>
        <v>-721.3</v>
      </c>
      <c r="I177" s="66">
        <f>I166</f>
        <v>6832.6039000000001</v>
      </c>
      <c r="J177" s="66">
        <f>D166</f>
        <v>4043.0142999999998</v>
      </c>
      <c r="K177" s="59">
        <f>(G177-H177)/I177</f>
        <v>-5.4176856351939279E-2</v>
      </c>
      <c r="L177" s="323">
        <f>E$177*K177</f>
        <v>-7.5330583532984791E-6</v>
      </c>
      <c r="M177" s="59">
        <f>G177/I177-H177/J177</f>
        <v>1.8662269560386802E-2</v>
      </c>
      <c r="N177" s="323">
        <f>E$177*M177</f>
        <v>2.5949081410358999E-6</v>
      </c>
      <c r="O177" s="134"/>
      <c r="P177" s="134"/>
      <c r="Q177" s="134"/>
      <c r="R177" s="134"/>
      <c r="S177" s="134"/>
      <c r="T177" s="134"/>
      <c r="U177" s="134"/>
      <c r="V177" s="134"/>
      <c r="W177" s="134"/>
      <c r="X177" s="134"/>
      <c r="Y177" s="134"/>
      <c r="Z177" s="134"/>
      <c r="AA177" s="134"/>
      <c r="AB177" s="134"/>
    </row>
    <row r="178" spans="1:28">
      <c r="A178" s="134"/>
      <c r="B178" s="159"/>
      <c r="C178" s="134"/>
      <c r="D178" s="169"/>
      <c r="E178" s="117"/>
      <c r="F178" s="117"/>
      <c r="G178" s="163"/>
      <c r="H178" s="134"/>
      <c r="I178" s="134"/>
      <c r="J178" s="134"/>
      <c r="K178" s="134"/>
      <c r="L178" s="169"/>
      <c r="M178" s="134"/>
      <c r="N178" s="134"/>
      <c r="O178" s="134"/>
      <c r="P178" s="134"/>
      <c r="Q178" s="134"/>
      <c r="R178" s="134"/>
      <c r="S178" s="134"/>
      <c r="T178" s="134"/>
      <c r="U178" s="134"/>
      <c r="V178" s="134"/>
      <c r="W178" s="134"/>
      <c r="X178" s="134"/>
      <c r="Y178" s="134"/>
      <c r="Z178" s="134"/>
      <c r="AA178" s="134"/>
      <c r="AB178" s="134"/>
    </row>
    <row r="179" spans="1:28">
      <c r="A179" s="134"/>
      <c r="B179" s="134"/>
      <c r="C179" s="134"/>
      <c r="D179" s="134"/>
      <c r="E179" s="134"/>
      <c r="F179" s="134"/>
      <c r="G179" s="163"/>
      <c r="H179" s="134"/>
      <c r="I179" s="169"/>
      <c r="J179" s="169"/>
      <c r="K179" s="169"/>
      <c r="L179" s="169"/>
      <c r="M179" s="134"/>
      <c r="N179" s="134"/>
      <c r="O179" s="134"/>
      <c r="P179" s="134"/>
      <c r="Q179" s="134"/>
      <c r="R179" s="134"/>
      <c r="S179" s="134"/>
      <c r="T179" s="134"/>
      <c r="U179" s="134"/>
      <c r="V179" s="134"/>
      <c r="W179" s="134"/>
      <c r="X179" s="134"/>
      <c r="Y179" s="134"/>
      <c r="Z179" s="134"/>
      <c r="AA179" s="134"/>
      <c r="AB179" s="134"/>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0DF8-0508-497E-AFE6-5C6005BA4F11}">
  <sheetPr>
    <tabColor theme="2" tint="-9.9978637043366805E-2"/>
  </sheetPr>
  <dimension ref="A1:NE145"/>
  <sheetViews>
    <sheetView showGridLines="0" showZeros="0" zoomScale="90" zoomScaleNormal="90" workbookViewId="0">
      <pane xSplit="11" ySplit="2" topLeftCell="Z3" activePane="bottomRight" state="frozen"/>
      <selection pane="topRight" activeCell="L1" sqref="L1"/>
      <selection pane="bottomLeft" activeCell="A3" sqref="A3"/>
      <selection pane="bottomRight" activeCell="H2" sqref="H2"/>
    </sheetView>
  </sheetViews>
  <sheetFormatPr baseColWidth="10" defaultColWidth="11.44140625" defaultRowHeight="13.2" outlineLevelCol="1"/>
  <cols>
    <col min="1" max="1" width="11.33203125" style="34" customWidth="1"/>
    <col min="2" max="2" width="17" style="49" customWidth="1"/>
    <col min="3" max="3" width="5.77734375" style="47" customWidth="1"/>
    <col min="4" max="4" width="3.5546875" style="33" customWidth="1"/>
    <col min="5" max="6" width="7.21875" style="47" hidden="1" customWidth="1" outlineLevel="1"/>
    <col min="7" max="7" width="6.33203125" style="47" hidden="1" customWidth="1" outlineLevel="1"/>
    <col min="8" max="8" width="6.33203125" style="47" customWidth="1" collapsed="1"/>
    <col min="9" max="10" width="6.33203125" style="47" customWidth="1"/>
    <col min="11" max="11" width="6.33203125" style="34" customWidth="1"/>
    <col min="12" max="12" width="3.5546875" style="33" hidden="1" customWidth="1" outlineLevel="1"/>
    <col min="13" max="13" width="12.5546875" style="33" hidden="1" customWidth="1" outlineLevel="1"/>
    <col min="14" max="18" width="11.44140625" style="33" hidden="1" customWidth="1" outlineLevel="1"/>
    <col min="19" max="19" width="3.77734375" style="33" hidden="1" customWidth="1" outlineLevel="1"/>
    <col min="20" max="20" width="12.5546875" style="33" hidden="1" customWidth="1" outlineLevel="1"/>
    <col min="21" max="21" width="11.21875" style="33" hidden="1" customWidth="1" outlineLevel="1"/>
    <col min="22" max="25" width="11.44140625" style="33" hidden="1" customWidth="1" outlineLevel="1"/>
    <col min="26" max="26" width="3.77734375" style="33" customWidth="1" collapsed="1"/>
    <col min="27" max="27" width="12.6640625" style="33" customWidth="1" outlineLevel="1"/>
    <col min="28" max="32" width="11.44140625" style="33" customWidth="1" outlineLevel="1"/>
    <col min="33" max="33" width="7.21875" style="35" customWidth="1" outlineLevel="1"/>
    <col min="34" max="34" width="3.77734375" style="33" customWidth="1" outlineLevel="1"/>
    <col min="35" max="35" width="11.5546875" style="33" customWidth="1" outlineLevel="1" collapsed="1"/>
    <col min="36" max="36" width="13.5546875" style="33" customWidth="1" outlineLevel="1"/>
    <col min="37" max="41" width="11.44140625" style="33" customWidth="1" outlineLevel="1"/>
    <col min="42" max="42" width="7.21875" style="35" customWidth="1" outlineLevel="1"/>
    <col min="43" max="43" width="3.77734375" style="33" customWidth="1"/>
    <col min="44" max="44" width="12.5546875" style="33" customWidth="1"/>
    <col min="45" max="45" width="13.33203125" style="33" customWidth="1"/>
    <col min="46" max="50" width="11.44140625" style="33" customWidth="1"/>
    <col min="51" max="51" width="7.21875" style="35" bestFit="1" customWidth="1"/>
    <col min="52" max="52" width="3.77734375" style="33" customWidth="1"/>
    <col min="53" max="53" width="12.5546875" style="33" customWidth="1"/>
    <col min="54" max="59" width="11.44140625" style="33" customWidth="1"/>
    <col min="60" max="60" width="7.21875" style="35" bestFit="1" customWidth="1"/>
    <col min="61" max="61" width="3.77734375" style="33" customWidth="1"/>
    <col min="62" max="62" width="12.5546875" style="33" customWidth="1"/>
    <col min="63" max="63" width="12.21875" style="33" bestFit="1" customWidth="1"/>
    <col min="64" max="68" width="11.44140625" style="33"/>
    <col min="69" max="69" width="7.21875" style="35" bestFit="1" customWidth="1"/>
    <col min="70" max="70" width="11.44140625" style="33"/>
    <col min="71" max="73" width="8.33203125" style="34" customWidth="1"/>
    <col min="74" max="166" width="11.44140625" style="33"/>
    <col min="167" max="172" width="11.44140625" style="50"/>
    <col min="173" max="260" width="11.44140625" style="33"/>
    <col min="261" max="276" width="11.44140625" style="50"/>
    <col min="277" max="16384" width="11.44140625" style="33"/>
  </cols>
  <sheetData>
    <row r="1" spans="1:369" s="131" customFormat="1">
      <c r="A1" s="135" t="s">
        <v>151</v>
      </c>
      <c r="B1" s="135" t="s">
        <v>409</v>
      </c>
      <c r="C1" s="154"/>
      <c r="E1" s="155">
        <v>2012</v>
      </c>
      <c r="F1" s="155">
        <v>2013</v>
      </c>
      <c r="G1" s="155">
        <v>2014</v>
      </c>
      <c r="H1" s="156">
        <v>2015</v>
      </c>
      <c r="I1" s="156">
        <v>2016</v>
      </c>
      <c r="J1" s="156">
        <v>2017</v>
      </c>
      <c r="K1" s="156" t="s">
        <v>488</v>
      </c>
      <c r="M1" s="157"/>
      <c r="N1" s="157">
        <v>2012</v>
      </c>
      <c r="O1" s="157"/>
      <c r="P1" s="157">
        <v>2012</v>
      </c>
      <c r="Q1" s="157"/>
      <c r="R1" s="157" t="s">
        <v>136</v>
      </c>
      <c r="T1" s="157"/>
      <c r="U1" s="157">
        <v>2013</v>
      </c>
      <c r="V1" s="157"/>
      <c r="W1" s="157">
        <v>2013</v>
      </c>
      <c r="X1" s="157"/>
      <c r="Y1" s="157" t="s">
        <v>136</v>
      </c>
      <c r="AA1" s="158"/>
      <c r="AB1" s="158">
        <v>2014</v>
      </c>
      <c r="AC1" s="158"/>
      <c r="AD1" s="158">
        <v>2014</v>
      </c>
      <c r="AE1" s="158"/>
      <c r="AF1" s="158"/>
      <c r="AG1" s="157" t="s">
        <v>136</v>
      </c>
      <c r="AI1" s="158"/>
      <c r="AJ1" s="158">
        <v>2015</v>
      </c>
      <c r="AK1" s="158"/>
      <c r="AL1" s="158">
        <v>2015</v>
      </c>
      <c r="AM1" s="158"/>
      <c r="AN1" s="158"/>
      <c r="AO1" s="158"/>
      <c r="AP1" s="157" t="s">
        <v>136</v>
      </c>
      <c r="AR1" s="158"/>
      <c r="AS1" s="158">
        <v>2016</v>
      </c>
      <c r="AT1" s="158"/>
      <c r="AU1" s="158">
        <v>2016</v>
      </c>
      <c r="AV1" s="158"/>
      <c r="AW1" s="158"/>
      <c r="AX1" s="158"/>
      <c r="AY1" s="157" t="s">
        <v>136</v>
      </c>
      <c r="BA1" s="158"/>
      <c r="BB1" s="158">
        <v>2017</v>
      </c>
      <c r="BC1" s="158"/>
      <c r="BD1" s="158">
        <v>2017</v>
      </c>
      <c r="BE1" s="158"/>
      <c r="BF1" s="158"/>
      <c r="BG1" s="158"/>
      <c r="BH1" s="157" t="s">
        <v>136</v>
      </c>
      <c r="BJ1" s="158"/>
      <c r="BK1" s="158" t="s">
        <v>536</v>
      </c>
      <c r="BL1" s="158"/>
      <c r="BM1" s="158" t="str">
        <f>BK1</f>
        <v xml:space="preserve">9M 2018 </v>
      </c>
      <c r="BN1" s="158"/>
      <c r="BO1" s="158"/>
      <c r="BP1" s="158"/>
      <c r="BQ1" s="157" t="s">
        <v>136</v>
      </c>
      <c r="BS1" s="157"/>
      <c r="BT1" s="157" t="s">
        <v>494</v>
      </c>
      <c r="BU1" s="157"/>
      <c r="FK1" s="251"/>
      <c r="FL1" s="251"/>
      <c r="FM1" s="251"/>
      <c r="FN1" s="251"/>
      <c r="FO1" s="251"/>
      <c r="FP1" s="251"/>
      <c r="JA1" s="251"/>
      <c r="JB1" s="251"/>
      <c r="JC1" s="251"/>
      <c r="JD1" s="251"/>
      <c r="JE1" s="251"/>
      <c r="JF1" s="251"/>
      <c r="JG1" s="251"/>
      <c r="JH1" s="251"/>
      <c r="JI1" s="251"/>
      <c r="JJ1" s="251"/>
      <c r="JK1" s="251"/>
      <c r="JL1" s="251"/>
      <c r="JM1" s="251"/>
      <c r="JN1" s="251"/>
      <c r="JO1" s="251"/>
      <c r="JP1" s="251"/>
    </row>
    <row r="2" spans="1:369">
      <c r="A2" s="4"/>
      <c r="B2" s="38"/>
      <c r="C2" s="46"/>
      <c r="E2" s="46"/>
      <c r="F2" s="46"/>
      <c r="G2" s="46"/>
      <c r="H2" s="327" t="s">
        <v>537</v>
      </c>
      <c r="I2" s="46"/>
      <c r="J2" s="46"/>
      <c r="K2" s="46"/>
      <c r="M2" s="3"/>
      <c r="N2" s="3"/>
      <c r="O2" s="3"/>
      <c r="P2" s="3"/>
      <c r="Q2" s="3"/>
      <c r="R2" s="3"/>
      <c r="T2" s="3"/>
      <c r="U2" s="3"/>
      <c r="V2" s="3"/>
      <c r="W2" s="3"/>
      <c r="X2" s="3"/>
      <c r="Y2" s="3"/>
      <c r="AA2" s="4"/>
      <c r="AB2" s="3"/>
      <c r="AC2" s="3"/>
      <c r="AD2" s="3"/>
      <c r="AE2" s="3"/>
      <c r="AF2" s="3"/>
      <c r="AG2" s="15"/>
      <c r="AI2" s="4"/>
      <c r="AJ2" s="3"/>
      <c r="AK2" s="3"/>
      <c r="AL2" s="3"/>
      <c r="AM2" s="3"/>
      <c r="AN2" s="3"/>
      <c r="AO2" s="3"/>
      <c r="AP2" s="15"/>
      <c r="AR2" s="4"/>
      <c r="AS2" s="3"/>
      <c r="AT2" s="3"/>
      <c r="AU2" s="3"/>
      <c r="AV2" s="3"/>
      <c r="AW2" s="3"/>
      <c r="AX2" s="3"/>
      <c r="AY2" s="15"/>
      <c r="BA2" s="4"/>
      <c r="BB2" s="3"/>
      <c r="BC2" s="3"/>
      <c r="BD2" s="3"/>
      <c r="BE2" s="3"/>
      <c r="BF2" s="3"/>
      <c r="BG2" s="3"/>
      <c r="BH2" s="15"/>
      <c r="BJ2" s="4"/>
      <c r="BK2" s="4" t="s">
        <v>508</v>
      </c>
      <c r="BL2" s="3"/>
      <c r="BM2" s="3"/>
      <c r="BN2" s="3"/>
      <c r="BO2" s="3"/>
      <c r="BP2" s="3"/>
      <c r="BQ2" s="15"/>
      <c r="BS2" s="159" t="s">
        <v>496</v>
      </c>
      <c r="BT2" s="159" t="s">
        <v>497</v>
      </c>
      <c r="BU2" s="159" t="s">
        <v>495</v>
      </c>
      <c r="DR2" s="34"/>
      <c r="DS2" s="34"/>
      <c r="DT2" s="34"/>
      <c r="DU2" s="34"/>
      <c r="DV2" s="34"/>
      <c r="DW2" s="34"/>
      <c r="DY2" s="34"/>
      <c r="FK2" s="33"/>
      <c r="FL2" s="33"/>
      <c r="FM2" s="33"/>
      <c r="FN2" s="33"/>
      <c r="FO2" s="33"/>
      <c r="JA2" s="34"/>
      <c r="JB2" s="33"/>
      <c r="JC2" s="33"/>
      <c r="JD2" s="33"/>
      <c r="JE2" s="33"/>
      <c r="JF2" s="33"/>
      <c r="JG2" s="33"/>
      <c r="JH2" s="33"/>
      <c r="JI2" s="33"/>
      <c r="JJ2" s="33"/>
      <c r="JK2" s="33"/>
      <c r="JL2" s="33"/>
      <c r="JM2" s="33"/>
      <c r="JN2" s="33"/>
      <c r="JO2" s="33"/>
      <c r="JP2" s="33"/>
    </row>
    <row r="3" spans="1:369">
      <c r="AA3" s="34"/>
      <c r="AI3" s="34"/>
      <c r="AR3" s="34"/>
      <c r="BA3" s="34"/>
      <c r="BJ3" s="34"/>
      <c r="DR3" s="34"/>
      <c r="DS3" s="34"/>
      <c r="DT3" s="34"/>
      <c r="DU3" s="34"/>
      <c r="DV3" s="34"/>
      <c r="DW3" s="34"/>
      <c r="DY3" s="34"/>
      <c r="FK3" s="33"/>
      <c r="FL3" s="33"/>
      <c r="FM3" s="33"/>
      <c r="FN3" s="33"/>
      <c r="FO3" s="33"/>
      <c r="JA3" s="34"/>
      <c r="JB3" s="33"/>
      <c r="JC3" s="33"/>
      <c r="JD3" s="33"/>
      <c r="JE3" s="33"/>
      <c r="JF3" s="33"/>
      <c r="JG3" s="33"/>
      <c r="JH3" s="33"/>
      <c r="JI3" s="33"/>
      <c r="JJ3" s="33"/>
      <c r="JK3" s="33"/>
      <c r="JL3" s="33"/>
      <c r="JM3" s="33"/>
      <c r="JN3" s="33"/>
      <c r="JO3" s="33"/>
      <c r="JP3" s="33"/>
    </row>
    <row r="4" spans="1:369">
      <c r="A4" s="239" t="s">
        <v>31</v>
      </c>
      <c r="B4" s="240" t="s">
        <v>114</v>
      </c>
      <c r="C4" s="240" t="s">
        <v>192</v>
      </c>
      <c r="E4" s="243">
        <f>1-(O5+O6)/2</f>
        <v>0.96250000000000002</v>
      </c>
      <c r="F4" s="243">
        <f>1-(V5+V6)/2</f>
        <v>0.92900000000000005</v>
      </c>
      <c r="G4" s="243">
        <f>(1-AC5)/G5</f>
        <v>0.93065326633165835</v>
      </c>
      <c r="H4" s="244">
        <f>(1-AK5)/H5</f>
        <v>0.95218718209562558</v>
      </c>
      <c r="I4" s="244">
        <f>(1-AT5)/I5</f>
        <v>0.96216768916155426</v>
      </c>
      <c r="J4" s="244">
        <f>(1-BC5)/J5</f>
        <v>0.94699286442405717</v>
      </c>
      <c r="K4" s="205">
        <f>BK5/K5</f>
        <v>0.93198789101917257</v>
      </c>
      <c r="M4" s="239" t="s">
        <v>166</v>
      </c>
      <c r="N4" s="239" t="s">
        <v>167</v>
      </c>
      <c r="O4" s="239" t="s">
        <v>165</v>
      </c>
      <c r="P4" s="239" t="s">
        <v>135</v>
      </c>
      <c r="Q4" s="247"/>
      <c r="R4" s="247"/>
      <c r="T4" s="239" t="s">
        <v>166</v>
      </c>
      <c r="U4" s="239" t="s">
        <v>167</v>
      </c>
      <c r="V4" s="239" t="s">
        <v>165</v>
      </c>
      <c r="W4" s="239" t="s">
        <v>135</v>
      </c>
      <c r="X4" s="247"/>
      <c r="Y4" s="247"/>
      <c r="AA4" s="239" t="s">
        <v>166</v>
      </c>
      <c r="AB4" s="239" t="s">
        <v>167</v>
      </c>
      <c r="AC4" s="239" t="s">
        <v>165</v>
      </c>
      <c r="AD4" s="239" t="s">
        <v>135</v>
      </c>
      <c r="AE4" s="247"/>
      <c r="AF4" s="247"/>
      <c r="AG4" s="249"/>
      <c r="AI4" s="239" t="s">
        <v>166</v>
      </c>
      <c r="AJ4" s="239" t="s">
        <v>167</v>
      </c>
      <c r="AK4" s="239" t="s">
        <v>165</v>
      </c>
      <c r="AL4" s="239" t="s">
        <v>135</v>
      </c>
      <c r="AM4" s="247"/>
      <c r="AN4" s="247"/>
      <c r="AO4" s="247"/>
      <c r="AP4" s="249"/>
      <c r="AR4" s="239" t="s">
        <v>166</v>
      </c>
      <c r="AS4" s="239" t="s">
        <v>167</v>
      </c>
      <c r="AT4" s="239" t="s">
        <v>165</v>
      </c>
      <c r="AU4" s="239" t="s">
        <v>135</v>
      </c>
      <c r="AV4" s="247"/>
      <c r="AW4" s="247"/>
      <c r="AX4" s="247"/>
      <c r="AY4" s="249"/>
      <c r="BA4" s="239" t="s">
        <v>166</v>
      </c>
      <c r="BB4" s="239" t="s">
        <v>167</v>
      </c>
      <c r="BC4" s="239" t="s">
        <v>165</v>
      </c>
      <c r="BD4" s="239" t="s">
        <v>135</v>
      </c>
      <c r="BE4" s="247"/>
      <c r="BF4" s="247"/>
      <c r="BG4" s="247"/>
      <c r="BH4" s="249"/>
      <c r="BJ4" s="374" t="s">
        <v>491</v>
      </c>
      <c r="BK4" s="374" t="s">
        <v>492</v>
      </c>
      <c r="BL4" s="374" t="s">
        <v>490</v>
      </c>
      <c r="BM4" s="374" t="s">
        <v>489</v>
      </c>
      <c r="BN4" s="374" t="s">
        <v>493</v>
      </c>
      <c r="BO4" s="374"/>
      <c r="BP4" s="374"/>
      <c r="BQ4" s="486"/>
      <c r="BR4" s="34"/>
      <c r="BS4" s="489">
        <f>Ouputs!E8</f>
        <v>0</v>
      </c>
      <c r="BT4" s="489">
        <f>Ouputs!F8</f>
        <v>0</v>
      </c>
      <c r="BU4" s="489">
        <f>Ouputs!G8</f>
        <v>0.2504551306986359</v>
      </c>
      <c r="BV4" s="34"/>
      <c r="BW4" s="34"/>
      <c r="BX4" s="34"/>
      <c r="BY4" s="34"/>
      <c r="BZ4" s="34"/>
      <c r="CA4" s="34"/>
      <c r="CB4" s="34"/>
      <c r="CC4" s="34"/>
      <c r="CD4" s="34"/>
      <c r="CE4" s="34"/>
      <c r="CG4" s="34"/>
      <c r="CH4" s="34"/>
      <c r="CI4" s="34"/>
      <c r="CJ4" s="34"/>
      <c r="CK4" s="34"/>
      <c r="CL4" s="34"/>
      <c r="CM4" s="34"/>
      <c r="CN4" s="34"/>
      <c r="CO4" s="34"/>
      <c r="CP4" s="34"/>
      <c r="CQ4" s="34"/>
      <c r="CR4" s="34"/>
      <c r="CS4" s="34"/>
      <c r="CT4" s="34"/>
      <c r="CU4" s="34"/>
      <c r="CV4" s="34"/>
      <c r="CW4" s="34"/>
      <c r="CX4" s="34"/>
      <c r="CY4" s="34"/>
      <c r="CZ4" s="34"/>
      <c r="DA4" s="34"/>
      <c r="DC4" s="34"/>
      <c r="DD4" s="34"/>
      <c r="DE4" s="34"/>
      <c r="DF4" s="34"/>
      <c r="DG4" s="34"/>
      <c r="DH4" s="34"/>
      <c r="DI4" s="34"/>
      <c r="DJ4" s="34"/>
      <c r="DK4" s="34"/>
      <c r="DL4" s="34"/>
      <c r="DM4" s="34"/>
      <c r="DN4" s="34"/>
      <c r="DO4" s="34"/>
      <c r="DP4" s="34"/>
      <c r="DQ4" s="34"/>
      <c r="DR4" s="34"/>
      <c r="DS4" s="34"/>
      <c r="DT4" s="34"/>
      <c r="DU4" s="34"/>
      <c r="DV4" s="34"/>
      <c r="DW4" s="34"/>
      <c r="DY4" s="34"/>
      <c r="DZ4" s="34"/>
      <c r="EA4" s="34"/>
      <c r="EB4" s="34"/>
      <c r="EC4" s="34"/>
      <c r="ED4" s="34"/>
      <c r="EE4" s="34"/>
      <c r="EF4" s="34"/>
      <c r="EG4" s="34"/>
      <c r="EH4" s="34"/>
      <c r="EI4" s="34"/>
      <c r="EJ4" s="34"/>
      <c r="EK4" s="34"/>
      <c r="EL4" s="34"/>
      <c r="EM4" s="34"/>
      <c r="EN4" s="34"/>
      <c r="EO4" s="34"/>
      <c r="EP4" s="34"/>
      <c r="EQ4" s="34"/>
      <c r="ER4" s="34"/>
      <c r="ES4" s="34"/>
      <c r="EU4" s="34"/>
      <c r="EV4" s="34"/>
      <c r="EW4" s="34"/>
      <c r="EX4" s="34"/>
      <c r="EY4" s="34"/>
      <c r="EZ4" s="34"/>
      <c r="FA4" s="34"/>
      <c r="FB4" s="34"/>
      <c r="FC4" s="34"/>
      <c r="FD4" s="34"/>
      <c r="FE4" s="34"/>
      <c r="FF4" s="34"/>
      <c r="FG4" s="34"/>
      <c r="FH4" s="34"/>
      <c r="FI4" s="34"/>
      <c r="FJ4" s="34"/>
      <c r="FK4" s="34"/>
      <c r="FL4" s="34"/>
      <c r="FM4" s="34"/>
      <c r="FN4" s="34"/>
      <c r="FO4" s="34"/>
      <c r="FQ4" s="34"/>
      <c r="FR4" s="34"/>
      <c r="FS4" s="34"/>
      <c r="FT4" s="34"/>
      <c r="FU4" s="34"/>
      <c r="FV4" s="34"/>
      <c r="FW4" s="34"/>
      <c r="FX4" s="34"/>
      <c r="FY4" s="34"/>
      <c r="FZ4" s="34"/>
      <c r="GA4" s="34"/>
      <c r="GB4" s="34"/>
      <c r="GC4" s="34"/>
      <c r="GD4" s="34"/>
      <c r="GE4" s="34"/>
      <c r="GF4" s="34"/>
      <c r="GG4" s="34"/>
      <c r="GH4" s="34"/>
      <c r="GI4" s="34"/>
      <c r="GJ4" s="34"/>
      <c r="GK4" s="34"/>
      <c r="GM4" s="34"/>
      <c r="GN4" s="34"/>
      <c r="GO4" s="34"/>
      <c r="GP4" s="34"/>
      <c r="GQ4" s="34"/>
      <c r="GR4" s="34"/>
      <c r="GS4" s="34"/>
      <c r="GT4" s="34"/>
      <c r="GU4" s="34"/>
      <c r="GV4" s="34"/>
      <c r="GW4" s="34"/>
      <c r="GX4" s="34"/>
      <c r="GY4" s="34"/>
      <c r="GZ4" s="34"/>
      <c r="HA4" s="34"/>
      <c r="HB4" s="34"/>
      <c r="HC4" s="34"/>
      <c r="HD4" s="34"/>
      <c r="HE4" s="34"/>
      <c r="HF4" s="34"/>
      <c r="HG4" s="34"/>
      <c r="HI4" s="34"/>
      <c r="HJ4" s="34"/>
      <c r="HK4" s="34"/>
      <c r="HL4" s="34"/>
      <c r="HM4" s="34"/>
      <c r="HN4" s="34"/>
      <c r="HO4" s="34"/>
      <c r="HP4" s="34"/>
      <c r="HQ4" s="34"/>
      <c r="HR4" s="34"/>
      <c r="HS4" s="34"/>
      <c r="HT4" s="34"/>
      <c r="HU4" s="34"/>
      <c r="HV4" s="34"/>
      <c r="HW4" s="34"/>
      <c r="HX4" s="34"/>
      <c r="HY4" s="34"/>
      <c r="HZ4" s="34"/>
      <c r="IA4" s="34"/>
      <c r="IB4" s="34"/>
      <c r="IC4" s="34"/>
      <c r="IE4" s="34"/>
      <c r="IF4" s="34"/>
      <c r="IG4" s="34"/>
      <c r="IH4" s="34"/>
      <c r="II4" s="34"/>
      <c r="IJ4" s="34"/>
      <c r="IK4" s="34"/>
      <c r="IL4" s="34"/>
      <c r="IM4" s="34"/>
      <c r="IN4" s="34"/>
      <c r="IO4" s="34"/>
      <c r="IP4" s="34"/>
      <c r="IQ4" s="34"/>
      <c r="IR4" s="34"/>
      <c r="IS4" s="34"/>
      <c r="IT4" s="34"/>
      <c r="IU4" s="34"/>
      <c r="IV4" s="34"/>
      <c r="IW4" s="34"/>
      <c r="IX4" s="34"/>
      <c r="IY4" s="34"/>
      <c r="JA4" s="34"/>
      <c r="JB4" s="34"/>
      <c r="JC4" s="34"/>
      <c r="JD4" s="34"/>
      <c r="JE4" s="34"/>
      <c r="JF4" s="34"/>
      <c r="JG4" s="34"/>
      <c r="JH4" s="34"/>
      <c r="JI4" s="34"/>
      <c r="JJ4" s="34"/>
      <c r="JK4" s="34"/>
      <c r="JL4" s="34"/>
      <c r="JM4" s="34"/>
      <c r="JN4" s="34"/>
      <c r="JO4" s="34"/>
      <c r="JP4" s="34"/>
      <c r="JQ4" s="34"/>
      <c r="JR4" s="34"/>
      <c r="JS4" s="34"/>
      <c r="JT4" s="34"/>
      <c r="JU4" s="34"/>
      <c r="JW4" s="34"/>
      <c r="JX4" s="34"/>
      <c r="JY4" s="34"/>
      <c r="JZ4" s="34"/>
      <c r="KA4" s="34"/>
      <c r="KB4" s="34"/>
      <c r="KC4" s="34"/>
      <c r="KD4" s="34"/>
      <c r="KE4" s="34"/>
      <c r="KF4" s="34"/>
      <c r="KG4" s="34"/>
      <c r="KH4" s="34"/>
      <c r="KI4" s="34"/>
      <c r="KJ4" s="34"/>
      <c r="KK4" s="34"/>
      <c r="KL4" s="34"/>
      <c r="KM4" s="34"/>
      <c r="KN4" s="34"/>
      <c r="KO4" s="34"/>
      <c r="KP4" s="34"/>
      <c r="KQ4" s="34"/>
      <c r="KS4" s="34"/>
      <c r="KT4" s="34"/>
      <c r="KU4" s="34"/>
      <c r="KV4" s="34"/>
      <c r="KW4" s="34"/>
      <c r="KX4" s="34"/>
      <c r="KY4" s="34"/>
      <c r="KZ4" s="34"/>
      <c r="LA4" s="34"/>
      <c r="LB4" s="34"/>
      <c r="LC4" s="34"/>
      <c r="LD4" s="34"/>
      <c r="LE4" s="34"/>
      <c r="LF4" s="34"/>
      <c r="LG4" s="34"/>
      <c r="LH4" s="34"/>
      <c r="LI4" s="34"/>
      <c r="LJ4" s="34"/>
      <c r="LK4" s="34"/>
      <c r="LL4" s="34"/>
      <c r="LM4" s="34"/>
      <c r="LO4" s="34"/>
      <c r="LP4" s="34"/>
      <c r="LQ4" s="34"/>
      <c r="LR4" s="34"/>
      <c r="LS4" s="34"/>
      <c r="LT4" s="34"/>
      <c r="LU4" s="34"/>
      <c r="LV4" s="34"/>
      <c r="LW4" s="34"/>
      <c r="LX4" s="34"/>
      <c r="LY4" s="34"/>
      <c r="LZ4" s="34"/>
      <c r="MA4" s="34"/>
      <c r="MB4" s="34"/>
      <c r="MC4" s="34"/>
      <c r="MD4" s="34"/>
      <c r="ME4" s="34"/>
      <c r="MF4" s="34"/>
      <c r="MG4" s="34"/>
      <c r="MH4" s="34"/>
      <c r="MI4" s="34"/>
      <c r="MK4" s="34"/>
      <c r="ML4" s="34"/>
      <c r="MM4" s="34"/>
      <c r="MN4" s="34"/>
      <c r="MO4" s="34"/>
      <c r="MP4" s="34"/>
      <c r="MQ4" s="34"/>
      <c r="MR4" s="34"/>
      <c r="MS4" s="34"/>
      <c r="MT4" s="34"/>
      <c r="MU4" s="34"/>
      <c r="MV4" s="34"/>
      <c r="MW4" s="34"/>
      <c r="MX4" s="34"/>
      <c r="MY4" s="34"/>
      <c r="MZ4" s="34"/>
      <c r="NA4" s="34"/>
      <c r="NB4" s="34"/>
      <c r="NC4" s="34"/>
      <c r="ND4" s="34"/>
      <c r="NE4" s="34"/>
    </row>
    <row r="5" spans="1:369" s="34" customFormat="1">
      <c r="A5" s="239"/>
      <c r="B5" s="239" t="s">
        <v>149</v>
      </c>
      <c r="C5" s="241" t="s">
        <v>191</v>
      </c>
      <c r="E5" s="245">
        <f>R5</f>
        <v>1</v>
      </c>
      <c r="F5" s="245">
        <f>Y5</f>
        <v>1</v>
      </c>
      <c r="G5" s="245">
        <f>1-AD5</f>
        <v>0.995</v>
      </c>
      <c r="H5" s="245">
        <f>(1-AL5)</f>
        <v>0.98299999999999998</v>
      </c>
      <c r="I5" s="245">
        <f>1-AU5</f>
        <v>0.97799999999999998</v>
      </c>
      <c r="J5" s="245">
        <f>1-BD5</f>
        <v>0.98099999999999998</v>
      </c>
      <c r="K5" s="245">
        <f>BK5+BL5+BM5</f>
        <v>0.75764525993883802</v>
      </c>
      <c r="M5" s="248">
        <v>0.77700000000000002</v>
      </c>
      <c r="N5" s="248">
        <v>0.128</v>
      </c>
      <c r="O5" s="248">
        <v>9.5000000000000001E-2</v>
      </c>
      <c r="P5" s="248"/>
      <c r="Q5" s="248"/>
      <c r="R5" s="249">
        <f>SUM(M5:Q5)</f>
        <v>1</v>
      </c>
      <c r="T5" s="248">
        <v>0.75600000000000001</v>
      </c>
      <c r="U5" s="248">
        <v>0.14699999999999999</v>
      </c>
      <c r="V5" s="248">
        <v>9.7000000000000003E-2</v>
      </c>
      <c r="W5" s="248"/>
      <c r="X5" s="248"/>
      <c r="Y5" s="249">
        <f>SUM(T5:X5)</f>
        <v>1</v>
      </c>
      <c r="AA5" s="250">
        <v>0.81599999999999995</v>
      </c>
      <c r="AB5" s="250">
        <v>0.105</v>
      </c>
      <c r="AC5" s="250">
        <v>7.3999999999999996E-2</v>
      </c>
      <c r="AD5" s="250">
        <v>5.0000000000000001E-3</v>
      </c>
      <c r="AE5" s="250"/>
      <c r="AF5" s="250"/>
      <c r="AG5" s="249">
        <f>SUM(AA5:AF5)</f>
        <v>0.99999999999999989</v>
      </c>
      <c r="AI5" s="250">
        <v>0.81499999999999995</v>
      </c>
      <c r="AJ5" s="250">
        <v>0.104</v>
      </c>
      <c r="AK5" s="250">
        <v>6.4000000000000001E-2</v>
      </c>
      <c r="AL5" s="250">
        <v>1.7000000000000001E-2</v>
      </c>
      <c r="AM5" s="250"/>
      <c r="AN5" s="250"/>
      <c r="AO5" s="250"/>
      <c r="AP5" s="249">
        <f>SUM(AI5:AO5)</f>
        <v>0.99999999999999989</v>
      </c>
      <c r="AR5" s="250">
        <v>0.82199999999999995</v>
      </c>
      <c r="AS5" s="250">
        <v>9.8000000000000004E-2</v>
      </c>
      <c r="AT5" s="250">
        <v>5.8999999999999997E-2</v>
      </c>
      <c r="AU5" s="250">
        <v>2.1999999999999999E-2</v>
      </c>
      <c r="AV5" s="250"/>
      <c r="AW5" s="250"/>
      <c r="AX5" s="250"/>
      <c r="AY5" s="249">
        <f>SUM(AR5:AX5)</f>
        <v>1.0009999999999999</v>
      </c>
      <c r="BA5" s="250">
        <v>0.81599999999999995</v>
      </c>
      <c r="BB5" s="250">
        <v>9.4E-2</v>
      </c>
      <c r="BC5" s="250">
        <v>7.0999999999999994E-2</v>
      </c>
      <c r="BD5" s="250">
        <v>1.9E-2</v>
      </c>
      <c r="BE5" s="250"/>
      <c r="BF5" s="250"/>
      <c r="BG5" s="250"/>
      <c r="BH5" s="249">
        <f>SUM(BA5:BG5)</f>
        <v>0.99999999999999989</v>
      </c>
      <c r="BJ5" s="488">
        <f>BJ6/$BQ6</f>
        <v>0.11253822629969421</v>
      </c>
      <c r="BK5" s="488">
        <f t="shared" ref="BK5:BN5" si="0">BK6/$BQ6</f>
        <v>0.70611620795107044</v>
      </c>
      <c r="BL5" s="488">
        <f t="shared" si="0"/>
        <v>4.6330275229357808E-2</v>
      </c>
      <c r="BM5" s="488">
        <f t="shared" si="0"/>
        <v>5.1987767584097868E-3</v>
      </c>
      <c r="BN5" s="488">
        <f t="shared" si="0"/>
        <v>0.12981651376146791</v>
      </c>
      <c r="BO5" s="374"/>
      <c r="BP5" s="374"/>
      <c r="BQ5" s="486"/>
      <c r="BS5" s="489"/>
      <c r="BT5" s="489"/>
      <c r="BU5" s="489"/>
      <c r="FP5" s="98"/>
    </row>
    <row r="6" spans="1:369" s="35" customFormat="1">
      <c r="A6" s="242"/>
      <c r="B6" s="242" t="s">
        <v>150</v>
      </c>
      <c r="C6" s="242"/>
      <c r="E6" s="242"/>
      <c r="F6" s="242"/>
      <c r="G6" s="242"/>
      <c r="H6" s="242"/>
      <c r="I6" s="242"/>
      <c r="J6" s="242"/>
      <c r="K6" s="239"/>
      <c r="M6" s="248">
        <f>99.6%+2.3%</f>
        <v>1.0189999999999999</v>
      </c>
      <c r="N6" s="248"/>
      <c r="O6" s="248">
        <v>-0.02</v>
      </c>
      <c r="P6" s="248"/>
      <c r="Q6" s="248"/>
      <c r="R6" s="249">
        <f>SUM(M6:Q6)</f>
        <v>0.99899999999999989</v>
      </c>
      <c r="T6" s="248">
        <f>91.3%+4.2%</f>
        <v>0.95499999999999996</v>
      </c>
      <c r="U6" s="248"/>
      <c r="V6" s="248">
        <v>4.4999999999999998E-2</v>
      </c>
      <c r="W6" s="248"/>
      <c r="X6" s="248"/>
      <c r="Y6" s="249">
        <f>SUM(T6:X6)</f>
        <v>1</v>
      </c>
      <c r="AA6" s="249"/>
      <c r="AB6" s="249"/>
      <c r="AC6" s="249"/>
      <c r="AD6" s="249"/>
      <c r="AE6" s="249"/>
      <c r="AF6" s="249"/>
      <c r="AG6" s="249">
        <f>SUM(AA6:AF6)</f>
        <v>0</v>
      </c>
      <c r="AI6" s="249"/>
      <c r="AJ6" s="249"/>
      <c r="AK6" s="249"/>
      <c r="AL6" s="249"/>
      <c r="AM6" s="249"/>
      <c r="AN6" s="249"/>
      <c r="AO6" s="249"/>
      <c r="AP6" s="249">
        <f>SUM(AI6:AO6)</f>
        <v>0</v>
      </c>
      <c r="AR6" s="249"/>
      <c r="AS6" s="249"/>
      <c r="AT6" s="249"/>
      <c r="AU6" s="249"/>
      <c r="AV6" s="249"/>
      <c r="AW6" s="249"/>
      <c r="AX6" s="249"/>
      <c r="AY6" s="249">
        <f>SUM(AR6:AX6)</f>
        <v>0</v>
      </c>
      <c r="BA6" s="249"/>
      <c r="BB6" s="249"/>
      <c r="BC6" s="249"/>
      <c r="BD6" s="249"/>
      <c r="BE6" s="249"/>
      <c r="BF6" s="249"/>
      <c r="BG6" s="249"/>
      <c r="BH6" s="249">
        <f>SUM(BA6:BG6)</f>
        <v>0</v>
      </c>
      <c r="BJ6" s="486">
        <v>73.599999999999994</v>
      </c>
      <c r="BK6" s="486">
        <v>461.8</v>
      </c>
      <c r="BL6" s="486">
        <v>30.3</v>
      </c>
      <c r="BM6" s="486">
        <v>3.4</v>
      </c>
      <c r="BN6" s="486">
        <v>84.9</v>
      </c>
      <c r="BO6" s="486"/>
      <c r="BP6" s="486"/>
      <c r="BQ6" s="499">
        <f>SUM(BJ6:BP6)</f>
        <v>653.99999999999989</v>
      </c>
      <c r="BS6" s="489"/>
      <c r="BT6" s="489"/>
      <c r="BU6" s="489"/>
      <c r="FP6" s="252"/>
    </row>
    <row r="7" spans="1:369">
      <c r="A7" s="239"/>
      <c r="B7" s="240"/>
      <c r="C7" s="241"/>
      <c r="E7" s="241"/>
      <c r="F7" s="241"/>
      <c r="G7" s="241"/>
      <c r="H7" s="241"/>
      <c r="I7" s="241"/>
      <c r="J7" s="241"/>
      <c r="K7" s="239"/>
      <c r="M7" s="247"/>
      <c r="N7" s="247"/>
      <c r="O7" s="247"/>
      <c r="P7" s="247"/>
      <c r="Q7" s="247"/>
      <c r="R7" s="247"/>
      <c r="T7" s="247"/>
      <c r="U7" s="247"/>
      <c r="V7" s="247"/>
      <c r="W7" s="247"/>
      <c r="X7" s="247"/>
      <c r="Y7" s="247"/>
      <c r="AA7" s="247"/>
      <c r="AB7" s="247"/>
      <c r="AC7" s="247"/>
      <c r="AD7" s="247"/>
      <c r="AE7" s="247"/>
      <c r="AF7" s="247"/>
      <c r="AG7" s="249"/>
      <c r="AI7" s="247"/>
      <c r="AJ7" s="247"/>
      <c r="AK7" s="247"/>
      <c r="AL7" s="247"/>
      <c r="AM7" s="247"/>
      <c r="AN7" s="247"/>
      <c r="AO7" s="247"/>
      <c r="AP7" s="249"/>
      <c r="AR7" s="247"/>
      <c r="AS7" s="247"/>
      <c r="AT7" s="247"/>
      <c r="AU7" s="247"/>
      <c r="AV7" s="247"/>
      <c r="AW7" s="247"/>
      <c r="AX7" s="247"/>
      <c r="AY7" s="249"/>
      <c r="BA7" s="247"/>
      <c r="BB7" s="247"/>
      <c r="BC7" s="247"/>
      <c r="BD7" s="247"/>
      <c r="BE7" s="247"/>
      <c r="BF7" s="247"/>
      <c r="BG7" s="247"/>
      <c r="BH7" s="249"/>
      <c r="BJ7" s="209"/>
      <c r="BK7" s="209"/>
      <c r="BL7" s="209"/>
      <c r="BM7" s="209"/>
      <c r="BN7" s="209"/>
      <c r="BO7" s="209"/>
      <c r="BP7" s="209"/>
      <c r="BQ7" s="486"/>
      <c r="BR7" s="34"/>
      <c r="BS7" s="489"/>
      <c r="BT7" s="489"/>
      <c r="BU7" s="489"/>
      <c r="BV7" s="34"/>
      <c r="BW7" s="34"/>
      <c r="BX7" s="34"/>
      <c r="BY7" s="34"/>
      <c r="BZ7" s="34"/>
      <c r="CA7" s="34"/>
      <c r="CB7" s="34"/>
      <c r="CC7" s="34"/>
      <c r="CD7" s="34"/>
      <c r="CE7" s="34"/>
      <c r="CG7" s="34"/>
      <c r="CH7" s="34"/>
      <c r="CI7" s="34"/>
      <c r="CJ7" s="34"/>
      <c r="CK7" s="34"/>
      <c r="CL7" s="34"/>
      <c r="CM7" s="34"/>
      <c r="CN7" s="34"/>
      <c r="CO7" s="34"/>
      <c r="CP7" s="34"/>
      <c r="CQ7" s="34"/>
      <c r="CR7" s="34"/>
      <c r="CS7" s="34"/>
      <c r="CT7" s="34"/>
      <c r="CU7" s="34"/>
      <c r="CV7" s="34"/>
      <c r="CW7" s="34"/>
      <c r="CX7" s="34"/>
      <c r="CY7" s="34"/>
      <c r="CZ7" s="34"/>
      <c r="DA7" s="34"/>
      <c r="DC7" s="34"/>
      <c r="DD7" s="34"/>
      <c r="DE7" s="34"/>
      <c r="DF7" s="34"/>
      <c r="DG7" s="34"/>
      <c r="DH7" s="34"/>
      <c r="DI7" s="34"/>
      <c r="DJ7" s="34"/>
      <c r="DK7" s="34"/>
      <c r="DL7" s="34"/>
      <c r="DM7" s="34"/>
      <c r="DN7" s="34"/>
      <c r="DO7" s="34"/>
      <c r="DP7" s="34"/>
      <c r="DQ7" s="34"/>
      <c r="DR7" s="34"/>
      <c r="DS7" s="34"/>
      <c r="DT7" s="34"/>
      <c r="DU7" s="34"/>
      <c r="DV7" s="34"/>
      <c r="DW7" s="34"/>
      <c r="DY7" s="34"/>
      <c r="DZ7" s="34"/>
      <c r="EA7" s="34"/>
      <c r="EB7" s="34"/>
      <c r="EC7" s="34"/>
      <c r="ED7" s="34"/>
      <c r="EE7" s="34"/>
      <c r="EF7" s="34"/>
      <c r="EG7" s="34"/>
      <c r="EH7" s="34"/>
      <c r="EI7" s="34"/>
      <c r="EJ7" s="34"/>
      <c r="EK7" s="34"/>
      <c r="EL7" s="34"/>
      <c r="EM7" s="34"/>
      <c r="EN7" s="34"/>
      <c r="EO7" s="34"/>
      <c r="EP7" s="34"/>
      <c r="EQ7" s="34"/>
      <c r="ER7" s="34"/>
      <c r="ES7" s="34"/>
      <c r="EU7" s="34"/>
      <c r="EV7" s="34"/>
      <c r="EW7" s="34"/>
      <c r="EX7" s="34"/>
      <c r="EY7" s="34"/>
      <c r="EZ7" s="34"/>
      <c r="FA7" s="34"/>
      <c r="FB7" s="34"/>
      <c r="FC7" s="34"/>
      <c r="FD7" s="34"/>
      <c r="FE7" s="34"/>
      <c r="FF7" s="34"/>
      <c r="FG7" s="34"/>
      <c r="FH7" s="34"/>
      <c r="FI7" s="34"/>
      <c r="FJ7" s="34"/>
      <c r="FK7" s="34"/>
      <c r="FL7" s="34"/>
      <c r="FM7" s="34"/>
      <c r="FN7" s="34"/>
      <c r="FO7" s="34"/>
      <c r="FQ7" s="34"/>
      <c r="FR7" s="34"/>
      <c r="FS7" s="34"/>
      <c r="FT7" s="34"/>
      <c r="FU7" s="34"/>
      <c r="FV7" s="34"/>
      <c r="FW7" s="34"/>
      <c r="FX7" s="34"/>
      <c r="FY7" s="34"/>
      <c r="FZ7" s="34"/>
      <c r="GA7" s="34"/>
      <c r="GB7" s="34"/>
      <c r="GC7" s="34"/>
      <c r="GD7" s="34"/>
      <c r="GE7" s="34"/>
      <c r="GF7" s="34"/>
      <c r="GG7" s="34"/>
      <c r="GH7" s="34"/>
      <c r="GI7" s="34"/>
      <c r="GJ7" s="34"/>
      <c r="GK7" s="34"/>
      <c r="GM7" s="34"/>
      <c r="GN7" s="34"/>
      <c r="GO7" s="34"/>
      <c r="GP7" s="34"/>
      <c r="GQ7" s="34"/>
      <c r="GR7" s="34"/>
      <c r="GS7" s="34"/>
      <c r="GT7" s="34"/>
      <c r="GU7" s="34"/>
      <c r="GV7" s="34"/>
      <c r="GW7" s="34"/>
      <c r="GX7" s="34"/>
      <c r="GY7" s="34"/>
      <c r="GZ7" s="34"/>
      <c r="HA7" s="34"/>
      <c r="HB7" s="34"/>
      <c r="HC7" s="34"/>
      <c r="HD7" s="34"/>
      <c r="HE7" s="34"/>
      <c r="HF7" s="34"/>
      <c r="HG7" s="34"/>
      <c r="HI7" s="34"/>
      <c r="HJ7" s="34"/>
      <c r="HK7" s="34"/>
      <c r="HL7" s="34"/>
      <c r="HM7" s="34"/>
      <c r="HN7" s="34"/>
      <c r="HO7" s="34"/>
      <c r="HP7" s="34"/>
      <c r="HQ7" s="34"/>
      <c r="HR7" s="34"/>
      <c r="HS7" s="34"/>
      <c r="HT7" s="34"/>
      <c r="HU7" s="34"/>
      <c r="HV7" s="34"/>
      <c r="HW7" s="34"/>
      <c r="HX7" s="34"/>
      <c r="HY7" s="34"/>
      <c r="HZ7" s="34"/>
      <c r="IA7" s="34"/>
      <c r="IB7" s="34"/>
      <c r="IC7" s="34"/>
      <c r="IE7" s="34"/>
      <c r="IF7" s="34"/>
      <c r="IG7" s="34"/>
      <c r="IH7" s="34"/>
      <c r="II7" s="34"/>
      <c r="IJ7" s="34"/>
      <c r="IK7" s="34"/>
      <c r="IL7" s="34"/>
      <c r="IM7" s="34"/>
      <c r="IN7" s="34"/>
      <c r="IO7" s="34"/>
      <c r="IP7" s="34"/>
      <c r="IQ7" s="34"/>
      <c r="IR7" s="34"/>
      <c r="IS7" s="34"/>
      <c r="IT7" s="34"/>
      <c r="IU7" s="34"/>
      <c r="IV7" s="34"/>
      <c r="IW7" s="34"/>
      <c r="IX7" s="34"/>
      <c r="IY7" s="34"/>
      <c r="JA7" s="34"/>
      <c r="JB7" s="34"/>
      <c r="JC7" s="34"/>
      <c r="JD7" s="34"/>
      <c r="JE7" s="34"/>
      <c r="JF7" s="34"/>
      <c r="JG7" s="34"/>
      <c r="JH7" s="34"/>
      <c r="JI7" s="34"/>
      <c r="JJ7" s="34"/>
      <c r="JK7" s="34"/>
      <c r="JL7" s="34"/>
      <c r="JM7" s="34"/>
      <c r="JN7" s="34"/>
      <c r="JO7" s="34"/>
      <c r="JP7" s="34"/>
      <c r="JQ7" s="34"/>
      <c r="JR7" s="34"/>
      <c r="JS7" s="34"/>
      <c r="JT7" s="34"/>
      <c r="JU7" s="34"/>
      <c r="JW7" s="34"/>
      <c r="JX7" s="34"/>
      <c r="JY7" s="34"/>
      <c r="JZ7" s="34"/>
      <c r="KA7" s="34"/>
      <c r="KB7" s="34"/>
      <c r="KC7" s="34"/>
      <c r="KD7" s="34"/>
      <c r="KE7" s="34"/>
      <c r="KF7" s="34"/>
      <c r="KG7" s="34"/>
      <c r="KH7" s="34"/>
      <c r="KI7" s="34"/>
      <c r="KJ7" s="34"/>
      <c r="KK7" s="34"/>
      <c r="KL7" s="34"/>
      <c r="KM7" s="34"/>
      <c r="KN7" s="34"/>
      <c r="KO7" s="34"/>
      <c r="KP7" s="34"/>
      <c r="KQ7" s="34"/>
      <c r="KS7" s="34"/>
      <c r="KT7" s="34"/>
      <c r="KU7" s="34"/>
      <c r="KV7" s="34"/>
      <c r="KW7" s="34"/>
      <c r="KX7" s="34"/>
      <c r="KY7" s="34"/>
      <c r="KZ7" s="34"/>
      <c r="LA7" s="34"/>
      <c r="LB7" s="34"/>
      <c r="LC7" s="34"/>
      <c r="LD7" s="34"/>
      <c r="LE7" s="34"/>
      <c r="LF7" s="34"/>
      <c r="LG7" s="34"/>
      <c r="LH7" s="34"/>
      <c r="LI7" s="34"/>
      <c r="LJ7" s="34"/>
      <c r="LK7" s="34"/>
      <c r="LL7" s="34"/>
      <c r="LM7" s="34"/>
      <c r="LO7" s="34"/>
      <c r="LP7" s="34"/>
      <c r="LQ7" s="34"/>
      <c r="LR7" s="34"/>
      <c r="LS7" s="34"/>
      <c r="LT7" s="34"/>
      <c r="LU7" s="34"/>
      <c r="LV7" s="34"/>
      <c r="LW7" s="34"/>
      <c r="LX7" s="34"/>
      <c r="LY7" s="34"/>
      <c r="LZ7" s="34"/>
      <c r="MA7" s="34"/>
      <c r="MB7" s="34"/>
      <c r="MC7" s="34"/>
      <c r="MD7" s="34"/>
      <c r="ME7" s="34"/>
      <c r="MF7" s="34"/>
      <c r="MG7" s="34"/>
      <c r="MH7" s="34"/>
      <c r="MI7" s="34"/>
      <c r="MK7" s="34"/>
      <c r="ML7" s="34"/>
      <c r="MM7" s="34"/>
      <c r="MN7" s="34"/>
      <c r="MO7" s="34"/>
      <c r="MP7" s="34"/>
      <c r="MQ7" s="34"/>
      <c r="MR7" s="34"/>
      <c r="MS7" s="34"/>
      <c r="MT7" s="34"/>
      <c r="MU7" s="34"/>
      <c r="MV7" s="34"/>
      <c r="MW7" s="34"/>
      <c r="MX7" s="34"/>
      <c r="MY7" s="34"/>
      <c r="MZ7" s="34"/>
      <c r="NA7" s="34"/>
      <c r="NB7" s="34"/>
      <c r="NC7" s="34"/>
      <c r="ND7" s="34"/>
      <c r="NE7" s="34"/>
    </row>
    <row r="8" spans="1:369">
      <c r="A8" s="239" t="s">
        <v>31</v>
      </c>
      <c r="B8" s="240" t="s">
        <v>120</v>
      </c>
      <c r="C8" s="240" t="s">
        <v>192</v>
      </c>
      <c r="E8" s="243">
        <f>N9</f>
        <v>0.39400000000000002</v>
      </c>
      <c r="F8" s="243">
        <f>U9</f>
        <v>0.36599999999999999</v>
      </c>
      <c r="G8" s="243">
        <f>AB9</f>
        <v>0.39600000000000002</v>
      </c>
      <c r="H8" s="244">
        <f>AJ9</f>
        <v>0.378</v>
      </c>
      <c r="I8" s="244">
        <f>AS9</f>
        <v>0.372</v>
      </c>
      <c r="J8" s="244">
        <f>BB9</f>
        <v>0.37</v>
      </c>
      <c r="K8" s="205">
        <f>(BK9+BN9)/K9</f>
        <v>0.38698300737415842</v>
      </c>
      <c r="M8" s="239" t="s">
        <v>165</v>
      </c>
      <c r="N8" s="239" t="s">
        <v>133</v>
      </c>
      <c r="O8" s="247"/>
      <c r="P8" s="247"/>
      <c r="Q8" s="247"/>
      <c r="R8" s="247"/>
      <c r="T8" s="239" t="s">
        <v>165</v>
      </c>
      <c r="U8" s="239" t="s">
        <v>133</v>
      </c>
      <c r="V8" s="247"/>
      <c r="W8" s="247"/>
      <c r="X8" s="247"/>
      <c r="Y8" s="247"/>
      <c r="AA8" s="239" t="s">
        <v>165</v>
      </c>
      <c r="AB8" s="239" t="s">
        <v>133</v>
      </c>
      <c r="AC8" s="247"/>
      <c r="AD8" s="247"/>
      <c r="AE8" s="247"/>
      <c r="AF8" s="247"/>
      <c r="AG8" s="242"/>
      <c r="AI8" s="239" t="s">
        <v>165</v>
      </c>
      <c r="AJ8" s="239" t="s">
        <v>133</v>
      </c>
      <c r="AK8" s="247"/>
      <c r="AL8" s="247"/>
      <c r="AM8" s="247"/>
      <c r="AN8" s="247"/>
      <c r="AO8" s="247"/>
      <c r="AP8" s="242"/>
      <c r="AR8" s="239" t="s">
        <v>165</v>
      </c>
      <c r="AS8" s="239" t="s">
        <v>133</v>
      </c>
      <c r="AT8" s="247"/>
      <c r="AU8" s="247"/>
      <c r="AV8" s="247"/>
      <c r="AW8" s="247"/>
      <c r="AX8" s="247"/>
      <c r="AY8" s="242"/>
      <c r="BA8" s="239" t="s">
        <v>165</v>
      </c>
      <c r="BB8" s="239" t="s">
        <v>133</v>
      </c>
      <c r="BC8" s="247"/>
      <c r="BD8" s="247"/>
      <c r="BE8" s="247"/>
      <c r="BF8" s="247"/>
      <c r="BG8" s="247"/>
      <c r="BH8" s="242"/>
      <c r="BJ8" s="374" t="s">
        <v>498</v>
      </c>
      <c r="BK8" s="374" t="s">
        <v>499</v>
      </c>
      <c r="BL8" s="374" t="s">
        <v>500</v>
      </c>
      <c r="BM8" s="374" t="s">
        <v>187</v>
      </c>
      <c r="BN8" s="374" t="s">
        <v>501</v>
      </c>
      <c r="BO8" s="209"/>
      <c r="BP8" s="209"/>
      <c r="BQ8" s="486"/>
      <c r="BR8" s="34"/>
      <c r="BS8" s="489">
        <f>Ouputs!E9</f>
        <v>0.24080463896528942</v>
      </c>
      <c r="BT8" s="489">
        <f>Ouputs!F9</f>
        <v>9.7768821937553554E-2</v>
      </c>
      <c r="BU8" s="489">
        <f>Ouputs!G9</f>
        <v>0</v>
      </c>
      <c r="BV8" s="34"/>
      <c r="BW8" s="34"/>
      <c r="BX8" s="34"/>
      <c r="BY8" s="34"/>
      <c r="BZ8" s="34"/>
      <c r="CA8" s="34"/>
      <c r="CB8" s="34"/>
      <c r="CC8" s="34"/>
      <c r="CD8" s="34"/>
      <c r="CE8" s="34"/>
      <c r="CG8" s="34"/>
      <c r="CH8" s="34"/>
      <c r="CI8" s="34"/>
      <c r="CJ8" s="34"/>
      <c r="CK8" s="34"/>
      <c r="CL8" s="34"/>
      <c r="CM8" s="34"/>
      <c r="CN8" s="34"/>
      <c r="CO8" s="34"/>
      <c r="CP8" s="34"/>
      <c r="CQ8" s="34"/>
      <c r="CR8" s="34"/>
      <c r="CS8" s="34"/>
      <c r="CT8" s="34"/>
      <c r="CU8" s="34"/>
      <c r="CV8" s="34"/>
      <c r="CW8" s="34"/>
      <c r="CX8" s="34"/>
      <c r="CY8" s="34"/>
      <c r="CZ8" s="34"/>
      <c r="DA8" s="34"/>
      <c r="DC8" s="34"/>
      <c r="DD8" s="34"/>
      <c r="DE8" s="34"/>
      <c r="DF8" s="34"/>
      <c r="DG8" s="34"/>
      <c r="DH8" s="34"/>
      <c r="DI8" s="34"/>
      <c r="DJ8" s="34"/>
      <c r="DK8" s="34"/>
      <c r="DL8" s="34"/>
      <c r="DM8" s="34"/>
      <c r="DN8" s="34"/>
      <c r="DO8" s="34"/>
      <c r="DP8" s="34"/>
      <c r="DQ8" s="34"/>
      <c r="DR8" s="34"/>
      <c r="DS8" s="34"/>
      <c r="DT8" s="34"/>
      <c r="DU8" s="34"/>
      <c r="DV8" s="34"/>
      <c r="DW8" s="34"/>
      <c r="DY8" s="34"/>
      <c r="DZ8" s="34"/>
      <c r="EA8" s="34"/>
      <c r="EB8" s="34"/>
      <c r="EC8" s="34"/>
      <c r="ED8" s="34"/>
      <c r="EE8" s="34"/>
      <c r="EF8" s="34"/>
      <c r="EG8" s="34"/>
      <c r="EH8" s="34"/>
      <c r="EI8" s="34"/>
      <c r="EJ8" s="34"/>
      <c r="EK8" s="34"/>
      <c r="EL8" s="34"/>
      <c r="EM8" s="34"/>
      <c r="EN8" s="34"/>
      <c r="EO8" s="34"/>
      <c r="EP8" s="34"/>
      <c r="EQ8" s="34"/>
      <c r="ER8" s="34"/>
      <c r="ES8" s="34"/>
      <c r="EU8" s="34"/>
      <c r="EV8" s="34"/>
      <c r="EW8" s="34"/>
      <c r="EX8" s="34"/>
      <c r="EY8" s="34"/>
      <c r="EZ8" s="34"/>
      <c r="FA8" s="34"/>
      <c r="FB8" s="34"/>
      <c r="FC8" s="34"/>
      <c r="FD8" s="34"/>
      <c r="FE8" s="34"/>
      <c r="FF8" s="34"/>
      <c r="FG8" s="34"/>
      <c r="FH8" s="34"/>
      <c r="FI8" s="34"/>
      <c r="FJ8" s="34"/>
      <c r="FK8" s="34"/>
      <c r="FL8" s="34"/>
      <c r="FM8" s="34"/>
      <c r="FN8" s="34"/>
      <c r="FO8" s="34"/>
      <c r="FQ8" s="34"/>
      <c r="FR8" s="34"/>
      <c r="FS8" s="34"/>
      <c r="FT8" s="34"/>
      <c r="FU8" s="34"/>
      <c r="FV8" s="34"/>
      <c r="FW8" s="34"/>
      <c r="FX8" s="34"/>
      <c r="FY8" s="34"/>
      <c r="FZ8" s="34"/>
      <c r="GA8" s="34"/>
      <c r="GB8" s="34"/>
      <c r="GC8" s="34"/>
      <c r="GD8" s="34"/>
      <c r="GE8" s="34"/>
      <c r="GF8" s="34"/>
      <c r="GG8" s="34"/>
      <c r="GH8" s="34"/>
      <c r="GI8" s="34"/>
      <c r="GJ8" s="34"/>
      <c r="GK8" s="34"/>
      <c r="GM8" s="34"/>
      <c r="GN8" s="34"/>
      <c r="GO8" s="34"/>
      <c r="GP8" s="34"/>
      <c r="GQ8" s="34"/>
      <c r="GR8" s="34"/>
      <c r="GS8" s="34"/>
      <c r="GT8" s="34"/>
      <c r="GU8" s="34"/>
      <c r="GV8" s="34"/>
      <c r="GW8" s="34"/>
      <c r="GX8" s="34"/>
      <c r="GY8" s="34"/>
      <c r="GZ8" s="34"/>
      <c r="HA8" s="34"/>
      <c r="HB8" s="34"/>
      <c r="HC8" s="34"/>
      <c r="HD8" s="34"/>
      <c r="HE8" s="34"/>
      <c r="HF8" s="34"/>
      <c r="HG8" s="34"/>
      <c r="HI8" s="34"/>
      <c r="HJ8" s="34"/>
      <c r="HK8" s="34"/>
      <c r="HL8" s="34"/>
      <c r="HM8" s="34"/>
      <c r="HN8" s="34"/>
      <c r="HO8" s="34"/>
      <c r="HP8" s="34"/>
      <c r="HQ8" s="34"/>
      <c r="HR8" s="34"/>
      <c r="HS8" s="34"/>
      <c r="HT8" s="34"/>
      <c r="HU8" s="34"/>
      <c r="HV8" s="34"/>
      <c r="HW8" s="34"/>
      <c r="HX8" s="34"/>
      <c r="HY8" s="34"/>
      <c r="HZ8" s="34"/>
      <c r="IA8" s="34"/>
      <c r="IB8" s="34"/>
      <c r="IC8" s="34"/>
      <c r="IE8" s="34"/>
      <c r="IF8" s="34"/>
      <c r="IG8" s="34"/>
      <c r="IH8" s="34"/>
      <c r="II8" s="34"/>
      <c r="IJ8" s="34"/>
      <c r="IK8" s="34"/>
      <c r="IL8" s="34"/>
      <c r="IM8" s="34"/>
      <c r="IN8" s="34"/>
      <c r="IO8" s="34"/>
      <c r="IP8" s="34"/>
      <c r="IQ8" s="34"/>
      <c r="IR8" s="34"/>
      <c r="IS8" s="34"/>
      <c r="IT8" s="34"/>
      <c r="IU8" s="34"/>
      <c r="IV8" s="34"/>
      <c r="IW8" s="34"/>
      <c r="IX8" s="34"/>
      <c r="IY8" s="34"/>
      <c r="JA8" s="34"/>
      <c r="JB8" s="34"/>
      <c r="JC8" s="34"/>
      <c r="JD8" s="34"/>
      <c r="JE8" s="34"/>
      <c r="JF8" s="34"/>
      <c r="JG8" s="34"/>
      <c r="JH8" s="34"/>
      <c r="JI8" s="34"/>
      <c r="JJ8" s="34"/>
      <c r="JK8" s="34"/>
      <c r="JL8" s="34"/>
      <c r="JM8" s="34"/>
      <c r="JN8" s="34"/>
      <c r="JO8" s="34"/>
      <c r="JP8" s="34"/>
      <c r="JQ8" s="34"/>
      <c r="JR8" s="34"/>
      <c r="JS8" s="34"/>
      <c r="JT8" s="34"/>
      <c r="JU8" s="34"/>
      <c r="JW8" s="34"/>
      <c r="JX8" s="34"/>
      <c r="JY8" s="34"/>
      <c r="JZ8" s="34"/>
      <c r="KA8" s="34"/>
      <c r="KB8" s="34"/>
      <c r="KC8" s="34"/>
      <c r="KD8" s="34"/>
      <c r="KE8" s="34"/>
      <c r="KF8" s="34"/>
      <c r="KG8" s="34"/>
      <c r="KH8" s="34"/>
      <c r="KI8" s="34"/>
      <c r="KJ8" s="34"/>
      <c r="KK8" s="34"/>
      <c r="KL8" s="34"/>
      <c r="KM8" s="34"/>
      <c r="KN8" s="34"/>
      <c r="KO8" s="34"/>
      <c r="KP8" s="34"/>
      <c r="KQ8" s="34"/>
      <c r="KS8" s="34"/>
      <c r="KT8" s="34"/>
      <c r="KU8" s="34"/>
      <c r="KV8" s="34"/>
      <c r="KW8" s="34"/>
      <c r="KX8" s="34"/>
      <c r="KY8" s="34"/>
      <c r="KZ8" s="34"/>
      <c r="LA8" s="34"/>
      <c r="LB8" s="34"/>
      <c r="LC8" s="34"/>
      <c r="LD8" s="34"/>
      <c r="LE8" s="34"/>
      <c r="LF8" s="34"/>
      <c r="LG8" s="34"/>
      <c r="LH8" s="34"/>
      <c r="LI8" s="34"/>
      <c r="LJ8" s="34"/>
      <c r="LK8" s="34"/>
      <c r="LL8" s="34"/>
      <c r="LM8" s="34"/>
      <c r="LO8" s="34"/>
      <c r="LP8" s="34"/>
      <c r="LQ8" s="34"/>
      <c r="LR8" s="34"/>
      <c r="LS8" s="34"/>
      <c r="LT8" s="34"/>
      <c r="LU8" s="34"/>
      <c r="LV8" s="34"/>
      <c r="LW8" s="34"/>
      <c r="LX8" s="34"/>
      <c r="LY8" s="34"/>
      <c r="LZ8" s="34"/>
      <c r="MA8" s="34"/>
      <c r="MB8" s="34"/>
      <c r="MC8" s="34"/>
      <c r="MD8" s="34"/>
      <c r="ME8" s="34"/>
      <c r="MF8" s="34"/>
      <c r="MG8" s="34"/>
      <c r="MH8" s="34"/>
      <c r="MI8" s="34"/>
      <c r="MK8" s="34"/>
      <c r="ML8" s="34"/>
      <c r="MM8" s="34"/>
      <c r="MN8" s="34"/>
      <c r="MO8" s="34"/>
      <c r="MP8" s="34"/>
      <c r="MQ8" s="34"/>
      <c r="MR8" s="34"/>
      <c r="MS8" s="34"/>
      <c r="MT8" s="34"/>
      <c r="MU8" s="34"/>
      <c r="MV8" s="34"/>
      <c r="MW8" s="34"/>
      <c r="MX8" s="34"/>
      <c r="MY8" s="34"/>
      <c r="MZ8" s="34"/>
      <c r="NA8" s="34"/>
      <c r="NB8" s="34"/>
      <c r="NC8" s="34"/>
      <c r="ND8" s="34"/>
      <c r="NE8" s="34"/>
    </row>
    <row r="9" spans="1:369" s="34" customFormat="1">
      <c r="A9" s="239"/>
      <c r="B9" s="239" t="s">
        <v>149</v>
      </c>
      <c r="C9" s="241" t="s">
        <v>191</v>
      </c>
      <c r="E9" s="245"/>
      <c r="F9" s="245"/>
      <c r="G9" s="245"/>
      <c r="H9" s="245"/>
      <c r="I9" s="245"/>
      <c r="J9" s="245"/>
      <c r="K9" s="245">
        <f>1-BM9</f>
        <v>0.99267982176957348</v>
      </c>
      <c r="M9" s="248">
        <v>0.60599999999999998</v>
      </c>
      <c r="N9" s="248">
        <v>0.39400000000000002</v>
      </c>
      <c r="O9" s="248"/>
      <c r="P9" s="248"/>
      <c r="Q9" s="248"/>
      <c r="R9" s="249">
        <f>SUM(M9:Q9)</f>
        <v>1</v>
      </c>
      <c r="T9" s="248">
        <v>0.63400000000000001</v>
      </c>
      <c r="U9" s="248">
        <v>0.36599999999999999</v>
      </c>
      <c r="V9" s="248"/>
      <c r="W9" s="248"/>
      <c r="X9" s="248"/>
      <c r="Y9" s="249">
        <f>SUM(T9:X9)</f>
        <v>1</v>
      </c>
      <c r="AA9" s="250">
        <v>0.60399999999999998</v>
      </c>
      <c r="AB9" s="250">
        <v>0.39600000000000002</v>
      </c>
      <c r="AC9" s="250"/>
      <c r="AD9" s="250"/>
      <c r="AE9" s="250"/>
      <c r="AF9" s="250"/>
      <c r="AG9" s="249">
        <f>SUM(AA9:AF9)</f>
        <v>1</v>
      </c>
      <c r="AI9" s="250">
        <v>0.622</v>
      </c>
      <c r="AJ9" s="250">
        <v>0.378</v>
      </c>
      <c r="AK9" s="250"/>
      <c r="AL9" s="250"/>
      <c r="AM9" s="250"/>
      <c r="AN9" s="250"/>
      <c r="AO9" s="250"/>
      <c r="AP9" s="249">
        <f>SUM(AI9:AO9)</f>
        <v>1</v>
      </c>
      <c r="AR9" s="250">
        <v>0.628</v>
      </c>
      <c r="AS9" s="250">
        <v>0.372</v>
      </c>
      <c r="AT9" s="250"/>
      <c r="AU9" s="250"/>
      <c r="AV9" s="250"/>
      <c r="AW9" s="250"/>
      <c r="AX9" s="250"/>
      <c r="AY9" s="249">
        <f>SUM(AR9:AX9)</f>
        <v>1</v>
      </c>
      <c r="BA9" s="250">
        <v>0.63</v>
      </c>
      <c r="BB9" s="250">
        <v>0.37</v>
      </c>
      <c r="BC9" s="250"/>
      <c r="BD9" s="250"/>
      <c r="BE9" s="250"/>
      <c r="BF9" s="250"/>
      <c r="BG9" s="250"/>
      <c r="BH9" s="249">
        <f>SUM(BA9:BG9)</f>
        <v>1</v>
      </c>
      <c r="BJ9" s="488">
        <f>BJ10/$BQ10</f>
        <v>0.47899427116486315</v>
      </c>
      <c r="BK9" s="488">
        <f t="shared" ref="BK9:BN9" si="1">BK10/$BQ10</f>
        <v>0.35200509229789945</v>
      </c>
      <c r="BL9" s="488">
        <f t="shared" si="1"/>
        <v>0.12953532781667729</v>
      </c>
      <c r="BM9" s="488">
        <f t="shared" si="1"/>
        <v>7.3201782304264801E-3</v>
      </c>
      <c r="BN9" s="488">
        <f t="shared" si="1"/>
        <v>3.2145130490133671E-2</v>
      </c>
      <c r="BO9" s="374"/>
      <c r="BP9" s="374"/>
      <c r="BQ9" s="486"/>
      <c r="BS9" s="489"/>
      <c r="BT9" s="489"/>
      <c r="BU9" s="489"/>
      <c r="FP9" s="98"/>
    </row>
    <row r="10" spans="1:369" s="35" customFormat="1">
      <c r="A10" s="242"/>
      <c r="B10" s="242" t="s">
        <v>150</v>
      </c>
      <c r="C10" s="242"/>
      <c r="E10" s="242"/>
      <c r="F10" s="242"/>
      <c r="G10" s="242"/>
      <c r="H10" s="242"/>
      <c r="I10" s="242"/>
      <c r="J10" s="242"/>
      <c r="K10" s="239"/>
      <c r="M10" s="249"/>
      <c r="N10" s="249"/>
      <c r="O10" s="249"/>
      <c r="P10" s="249"/>
      <c r="Q10" s="249"/>
      <c r="R10" s="249">
        <f>SUM(M10:Q10)</f>
        <v>0</v>
      </c>
      <c r="T10" s="249"/>
      <c r="U10" s="249"/>
      <c r="V10" s="249"/>
      <c r="W10" s="249"/>
      <c r="X10" s="249"/>
      <c r="Y10" s="249">
        <f>SUM(T10:X10)</f>
        <v>0</v>
      </c>
      <c r="AA10" s="249"/>
      <c r="AB10" s="249"/>
      <c r="AC10" s="249"/>
      <c r="AD10" s="249"/>
      <c r="AE10" s="249"/>
      <c r="AF10" s="249"/>
      <c r="AG10" s="249">
        <f>SUM(AA10:AF10)</f>
        <v>0</v>
      </c>
      <c r="AI10" s="249"/>
      <c r="AJ10" s="249"/>
      <c r="AK10" s="249"/>
      <c r="AL10" s="249"/>
      <c r="AM10" s="249"/>
      <c r="AN10" s="249"/>
      <c r="AO10" s="249"/>
      <c r="AP10" s="249">
        <f>SUM(AI10:AO10)</f>
        <v>0</v>
      </c>
      <c r="AR10" s="249"/>
      <c r="AS10" s="249"/>
      <c r="AT10" s="249"/>
      <c r="AU10" s="249"/>
      <c r="AV10" s="249"/>
      <c r="AW10" s="249"/>
      <c r="AX10" s="249"/>
      <c r="AY10" s="249">
        <f>SUM(AR10:AX10)</f>
        <v>0</v>
      </c>
      <c r="BA10" s="249"/>
      <c r="BB10" s="249"/>
      <c r="BC10" s="249"/>
      <c r="BD10" s="249"/>
      <c r="BE10" s="249"/>
      <c r="BF10" s="249"/>
      <c r="BG10" s="249"/>
      <c r="BH10" s="249">
        <f>SUM(BA10:BG10)</f>
        <v>0</v>
      </c>
      <c r="BJ10" s="486">
        <v>1505</v>
      </c>
      <c r="BK10" s="486">
        <v>1106</v>
      </c>
      <c r="BL10" s="486">
        <v>407</v>
      </c>
      <c r="BM10" s="486">
        <v>23</v>
      </c>
      <c r="BN10" s="486">
        <v>101</v>
      </c>
      <c r="BO10" s="486"/>
      <c r="BP10" s="486"/>
      <c r="BQ10" s="499">
        <f>SUM(BJ10:BP10)</f>
        <v>3142</v>
      </c>
      <c r="BS10" s="489"/>
      <c r="BT10" s="489"/>
      <c r="BU10" s="489"/>
      <c r="FP10" s="252"/>
    </row>
    <row r="11" spans="1:369">
      <c r="A11" s="239"/>
      <c r="B11" s="240"/>
      <c r="C11" s="241"/>
      <c r="E11" s="241"/>
      <c r="F11" s="241"/>
      <c r="G11" s="241"/>
      <c r="H11" s="241"/>
      <c r="I11" s="241"/>
      <c r="J11" s="241"/>
      <c r="K11" s="239"/>
      <c r="M11" s="247"/>
      <c r="N11" s="247"/>
      <c r="O11" s="247"/>
      <c r="P11" s="247"/>
      <c r="Q11" s="247"/>
      <c r="R11" s="247"/>
      <c r="T11" s="247"/>
      <c r="U11" s="247"/>
      <c r="V11" s="247"/>
      <c r="W11" s="247"/>
      <c r="X11" s="247"/>
      <c r="Y11" s="247"/>
      <c r="AA11" s="247"/>
      <c r="AB11" s="247"/>
      <c r="AC11" s="247"/>
      <c r="AD11" s="247"/>
      <c r="AE11" s="247"/>
      <c r="AF11" s="247"/>
      <c r="AG11" s="249"/>
      <c r="AI11" s="247"/>
      <c r="AJ11" s="247"/>
      <c r="AK11" s="247"/>
      <c r="AL11" s="247"/>
      <c r="AM11" s="247"/>
      <c r="AN11" s="247"/>
      <c r="AO11" s="247"/>
      <c r="AP11" s="249"/>
      <c r="AR11" s="247"/>
      <c r="AS11" s="247"/>
      <c r="AT11" s="247"/>
      <c r="AU11" s="247"/>
      <c r="AV11" s="247"/>
      <c r="AW11" s="247"/>
      <c r="AX11" s="247"/>
      <c r="AY11" s="249"/>
      <c r="BA11" s="491">
        <v>0.66</v>
      </c>
      <c r="BB11" s="491">
        <v>0.25600000000000001</v>
      </c>
      <c r="BC11" s="491">
        <v>6.4000000000000001E-2</v>
      </c>
      <c r="BD11" s="492" t="s">
        <v>503</v>
      </c>
      <c r="BE11" s="247"/>
      <c r="BF11" s="247"/>
      <c r="BG11" s="247"/>
      <c r="BH11" s="249"/>
      <c r="BJ11" s="209"/>
      <c r="BK11" s="209"/>
      <c r="BL11" s="209"/>
      <c r="BM11" s="209"/>
      <c r="BN11" s="209"/>
      <c r="BO11" s="209"/>
      <c r="BP11" s="209"/>
      <c r="BQ11" s="486"/>
      <c r="BR11" s="34"/>
      <c r="BS11" s="489"/>
      <c r="BT11" s="489"/>
      <c r="BU11" s="489"/>
      <c r="BV11" s="34"/>
      <c r="BW11" s="34"/>
      <c r="BX11" s="34"/>
      <c r="BY11" s="34"/>
      <c r="BZ11" s="34"/>
      <c r="CA11" s="34"/>
      <c r="CB11" s="34"/>
      <c r="CC11" s="34"/>
      <c r="CD11" s="34"/>
      <c r="CE11" s="34"/>
      <c r="CG11" s="34"/>
      <c r="CH11" s="34"/>
      <c r="CI11" s="34"/>
      <c r="CJ11" s="34"/>
      <c r="CK11" s="34"/>
      <c r="CL11" s="34"/>
      <c r="CM11" s="34"/>
      <c r="CN11" s="34"/>
      <c r="CO11" s="34"/>
      <c r="CP11" s="34"/>
      <c r="CQ11" s="34"/>
      <c r="CR11" s="34"/>
      <c r="CS11" s="34"/>
      <c r="CT11" s="34"/>
      <c r="CU11" s="34"/>
      <c r="CV11" s="34"/>
      <c r="CW11" s="34"/>
      <c r="CX11" s="34"/>
      <c r="CY11" s="34"/>
      <c r="CZ11" s="34"/>
      <c r="DA11" s="34"/>
      <c r="DC11" s="34"/>
      <c r="DD11" s="34"/>
      <c r="DE11" s="34"/>
      <c r="DF11" s="34"/>
      <c r="DG11" s="34"/>
      <c r="DH11" s="34"/>
      <c r="DI11" s="34"/>
      <c r="DJ11" s="34"/>
      <c r="DK11" s="34"/>
      <c r="DL11" s="34"/>
      <c r="DM11" s="34"/>
      <c r="DN11" s="34"/>
      <c r="DO11" s="34"/>
      <c r="DP11" s="34"/>
      <c r="DQ11" s="34"/>
      <c r="DR11" s="34"/>
      <c r="DS11" s="34"/>
      <c r="DT11" s="34"/>
      <c r="DU11" s="34"/>
      <c r="DV11" s="34"/>
      <c r="DW11" s="34"/>
      <c r="DY11" s="34"/>
      <c r="DZ11" s="34"/>
      <c r="EA11" s="34"/>
      <c r="EB11" s="34"/>
      <c r="EC11" s="34"/>
      <c r="ED11" s="34"/>
      <c r="EE11" s="34"/>
      <c r="EF11" s="34"/>
      <c r="EG11" s="34"/>
      <c r="EH11" s="34"/>
      <c r="EI11" s="34"/>
      <c r="EJ11" s="34"/>
      <c r="EK11" s="34"/>
      <c r="EL11" s="34"/>
      <c r="EM11" s="34"/>
      <c r="EN11" s="34"/>
      <c r="EO11" s="34"/>
      <c r="EP11" s="34"/>
      <c r="EQ11" s="34"/>
      <c r="ER11" s="34"/>
      <c r="ES11" s="34"/>
      <c r="EU11" s="34"/>
      <c r="EV11" s="34"/>
      <c r="EW11" s="34"/>
      <c r="EX11" s="34"/>
      <c r="EY11" s="34"/>
      <c r="EZ11" s="34"/>
      <c r="FA11" s="34"/>
      <c r="FB11" s="34"/>
      <c r="FC11" s="34"/>
      <c r="FD11" s="34"/>
      <c r="FE11" s="34"/>
      <c r="FF11" s="34"/>
      <c r="FG11" s="34"/>
      <c r="FH11" s="34"/>
      <c r="FI11" s="34"/>
      <c r="FJ11" s="34"/>
      <c r="FK11" s="34"/>
      <c r="FL11" s="34"/>
      <c r="FM11" s="34"/>
      <c r="FN11" s="34"/>
      <c r="FO11" s="34"/>
      <c r="FQ11" s="34"/>
      <c r="FR11" s="34"/>
      <c r="FS11" s="34"/>
      <c r="FT11" s="34"/>
      <c r="FU11" s="34"/>
      <c r="FV11" s="34"/>
      <c r="FW11" s="34"/>
      <c r="FX11" s="34"/>
      <c r="FY11" s="34"/>
      <c r="FZ11" s="34"/>
      <c r="GA11" s="34"/>
      <c r="GB11" s="34"/>
      <c r="GC11" s="34"/>
      <c r="GD11" s="34"/>
      <c r="GE11" s="34"/>
      <c r="GF11" s="34"/>
      <c r="GG11" s="34"/>
      <c r="GH11" s="34"/>
      <c r="GI11" s="34"/>
      <c r="GJ11" s="34"/>
      <c r="GK11" s="34"/>
      <c r="GM11" s="34"/>
      <c r="GN11" s="34"/>
      <c r="GO11" s="34"/>
      <c r="GP11" s="34"/>
      <c r="GQ11" s="34"/>
      <c r="GR11" s="34"/>
      <c r="GS11" s="34"/>
      <c r="GT11" s="34"/>
      <c r="GU11" s="34"/>
      <c r="GV11" s="34"/>
      <c r="GW11" s="34"/>
      <c r="GX11" s="34"/>
      <c r="GY11" s="34"/>
      <c r="GZ11" s="34"/>
      <c r="HA11" s="34"/>
      <c r="HB11" s="34"/>
      <c r="HC11" s="34"/>
      <c r="HD11" s="34"/>
      <c r="HE11" s="34"/>
      <c r="HF11" s="34"/>
      <c r="HG11" s="34"/>
      <c r="HI11" s="34"/>
      <c r="HJ11" s="34"/>
      <c r="HK11" s="34"/>
      <c r="HL11" s="34"/>
      <c r="HM11" s="34"/>
      <c r="HN11" s="34"/>
      <c r="HO11" s="34"/>
      <c r="HP11" s="34"/>
      <c r="HQ11" s="34"/>
      <c r="HR11" s="34"/>
      <c r="HS11" s="34"/>
      <c r="HT11" s="34"/>
      <c r="HU11" s="34"/>
      <c r="HV11" s="34"/>
      <c r="HW11" s="34"/>
      <c r="HX11" s="34"/>
      <c r="HY11" s="34"/>
      <c r="HZ11" s="34"/>
      <c r="IA11" s="34"/>
      <c r="IB11" s="34"/>
      <c r="IC11" s="34"/>
      <c r="IE11" s="34"/>
      <c r="IF11" s="34"/>
      <c r="IG11" s="34"/>
      <c r="IH11" s="34"/>
      <c r="II11" s="34"/>
      <c r="IJ11" s="34"/>
      <c r="IK11" s="34"/>
      <c r="IL11" s="34"/>
      <c r="IM11" s="34"/>
      <c r="IN11" s="34"/>
      <c r="IO11" s="34"/>
      <c r="IP11" s="34"/>
      <c r="IQ11" s="34"/>
      <c r="IR11" s="34"/>
      <c r="IS11" s="34"/>
      <c r="IT11" s="34"/>
      <c r="IU11" s="34"/>
      <c r="IV11" s="34"/>
      <c r="IW11" s="34"/>
      <c r="IX11" s="34"/>
      <c r="IY11" s="34"/>
      <c r="JA11" s="34"/>
      <c r="JB11" s="34"/>
      <c r="JC11" s="34"/>
      <c r="JD11" s="34"/>
      <c r="JE11" s="34"/>
      <c r="JF11" s="34"/>
      <c r="JG11" s="34"/>
      <c r="JH11" s="34"/>
      <c r="JI11" s="34"/>
      <c r="JJ11" s="34"/>
      <c r="JK11" s="34"/>
      <c r="JL11" s="34"/>
      <c r="JM11" s="34"/>
      <c r="JN11" s="34"/>
      <c r="JO11" s="34"/>
      <c r="JP11" s="34"/>
      <c r="JQ11" s="34"/>
      <c r="JR11" s="34"/>
      <c r="JS11" s="34"/>
      <c r="JT11" s="34"/>
      <c r="JU11" s="34"/>
      <c r="JW11" s="34"/>
      <c r="JX11" s="34"/>
      <c r="JY11" s="34"/>
      <c r="JZ11" s="34"/>
      <c r="KA11" s="34"/>
      <c r="KB11" s="34"/>
      <c r="KC11" s="34"/>
      <c r="KD11" s="34"/>
      <c r="KE11" s="34"/>
      <c r="KF11" s="34"/>
      <c r="KG11" s="34"/>
      <c r="KH11" s="34"/>
      <c r="KI11" s="34"/>
      <c r="KJ11" s="34"/>
      <c r="KK11" s="34"/>
      <c r="KL11" s="34"/>
      <c r="KM11" s="34"/>
      <c r="KN11" s="34"/>
      <c r="KO11" s="34"/>
      <c r="KP11" s="34"/>
      <c r="KQ11" s="34"/>
      <c r="KS11" s="34"/>
      <c r="KT11" s="34"/>
      <c r="KU11" s="34"/>
      <c r="KV11" s="34"/>
      <c r="KW11" s="34"/>
      <c r="KX11" s="34"/>
      <c r="KY11" s="34"/>
      <c r="KZ11" s="34"/>
      <c r="LA11" s="34"/>
      <c r="LB11" s="34"/>
      <c r="LC11" s="34"/>
      <c r="LD11" s="34"/>
      <c r="LE11" s="34"/>
      <c r="LF11" s="34"/>
      <c r="LG11" s="34"/>
      <c r="LH11" s="34"/>
      <c r="LI11" s="34"/>
      <c r="LJ11" s="34"/>
      <c r="LK11" s="34"/>
      <c r="LL11" s="34"/>
      <c r="LM11" s="34"/>
      <c r="LO11" s="34"/>
      <c r="LP11" s="34"/>
      <c r="LQ11" s="34"/>
      <c r="LR11" s="34"/>
      <c r="LS11" s="34"/>
      <c r="LT11" s="34"/>
      <c r="LU11" s="34"/>
      <c r="LV11" s="34"/>
      <c r="LW11" s="34"/>
      <c r="LX11" s="34"/>
      <c r="LY11" s="34"/>
      <c r="LZ11" s="34"/>
      <c r="MA11" s="34"/>
      <c r="MB11" s="34"/>
      <c r="MC11" s="34"/>
      <c r="MD11" s="34"/>
      <c r="ME11" s="34"/>
      <c r="MF11" s="34"/>
      <c r="MG11" s="34"/>
      <c r="MH11" s="34"/>
      <c r="MI11" s="34"/>
      <c r="MK11" s="34"/>
      <c r="ML11" s="34"/>
      <c r="MM11" s="34"/>
      <c r="MN11" s="34"/>
      <c r="MO11" s="34"/>
      <c r="MP11" s="34"/>
      <c r="MQ11" s="34"/>
      <c r="MR11" s="34"/>
      <c r="MS11" s="34"/>
      <c r="MT11" s="34"/>
      <c r="MU11" s="34"/>
      <c r="MV11" s="34"/>
      <c r="MW11" s="34"/>
      <c r="MX11" s="34"/>
      <c r="MY11" s="34"/>
      <c r="MZ11" s="34"/>
      <c r="NA11" s="34"/>
      <c r="NB11" s="34"/>
      <c r="NC11" s="34"/>
      <c r="ND11" s="34"/>
      <c r="NE11" s="34"/>
    </row>
    <row r="12" spans="1:369">
      <c r="A12" s="239" t="s">
        <v>31</v>
      </c>
      <c r="B12" s="240" t="s">
        <v>13</v>
      </c>
      <c r="C12" s="240" t="s">
        <v>192</v>
      </c>
      <c r="E12" s="246">
        <v>0.05</v>
      </c>
      <c r="F12" s="246">
        <v>0.1</v>
      </c>
      <c r="G12" s="246">
        <f>AVERAGE(F12,H12)</f>
        <v>0.112</v>
      </c>
      <c r="H12" s="493">
        <f>AJ13/H13</f>
        <v>0.124</v>
      </c>
      <c r="I12" s="493">
        <f>AS13/I13</f>
        <v>0.27300000000000002</v>
      </c>
      <c r="J12" s="493">
        <f>BB13/J13</f>
        <v>0.26256261942880749</v>
      </c>
      <c r="K12" s="205">
        <f>BK13/K13</f>
        <v>0.24265582275818551</v>
      </c>
      <c r="M12" s="247" t="s">
        <v>185</v>
      </c>
      <c r="N12" s="247" t="s">
        <v>186</v>
      </c>
      <c r="O12" s="247" t="s">
        <v>187</v>
      </c>
      <c r="P12" s="247"/>
      <c r="Q12" s="247"/>
      <c r="R12" s="247"/>
      <c r="T12" s="247" t="s">
        <v>185</v>
      </c>
      <c r="U12" s="247" t="s">
        <v>186</v>
      </c>
      <c r="V12" s="247" t="s">
        <v>187</v>
      </c>
      <c r="W12" s="247"/>
      <c r="X12" s="247"/>
      <c r="Y12" s="247"/>
      <c r="AA12" s="247" t="s">
        <v>185</v>
      </c>
      <c r="AB12" s="247" t="s">
        <v>186</v>
      </c>
      <c r="AC12" s="247" t="s">
        <v>187</v>
      </c>
      <c r="AD12" s="239" t="s">
        <v>169</v>
      </c>
      <c r="AE12" s="247"/>
      <c r="AF12" s="247"/>
      <c r="AG12" s="242"/>
      <c r="AI12" s="239" t="s">
        <v>188</v>
      </c>
      <c r="AJ12" s="239" t="s">
        <v>133</v>
      </c>
      <c r="AK12" s="239" t="s">
        <v>187</v>
      </c>
      <c r="AL12" s="247"/>
      <c r="AM12" s="247"/>
      <c r="AN12" s="247"/>
      <c r="AO12" s="247"/>
      <c r="AP12" s="242"/>
      <c r="AR12" s="239" t="s">
        <v>188</v>
      </c>
      <c r="AS12" s="239" t="s">
        <v>133</v>
      </c>
      <c r="AT12" s="239" t="s">
        <v>187</v>
      </c>
      <c r="AU12" s="247"/>
      <c r="AV12" s="247"/>
      <c r="AW12" s="247"/>
      <c r="AX12" s="247"/>
      <c r="AY12" s="242"/>
      <c r="BA12" s="239" t="s">
        <v>188</v>
      </c>
      <c r="BB12" s="239" t="s">
        <v>133</v>
      </c>
      <c r="BC12" s="239" t="s">
        <v>187</v>
      </c>
      <c r="BD12" s="247"/>
      <c r="BE12" s="247"/>
      <c r="BF12" s="247"/>
      <c r="BG12" s="247"/>
      <c r="BH12" s="242"/>
      <c r="BJ12" s="374" t="s">
        <v>502</v>
      </c>
      <c r="BK12" s="374" t="s">
        <v>133</v>
      </c>
      <c r="BL12" s="374" t="s">
        <v>187</v>
      </c>
      <c r="BM12" s="209"/>
      <c r="BN12" s="209"/>
      <c r="BO12" s="209"/>
      <c r="BP12" s="209"/>
      <c r="BQ12" s="486"/>
      <c r="BR12" s="34"/>
      <c r="BS12" s="489">
        <f>Ouputs!E10</f>
        <v>7.316151167464445E-2</v>
      </c>
      <c r="BT12" s="489">
        <f>Ouputs!F10</f>
        <v>0.32179742230358532</v>
      </c>
      <c r="BU12" s="489">
        <f>Ouputs!G10</f>
        <v>0</v>
      </c>
      <c r="BV12" s="34"/>
      <c r="BW12" s="34"/>
      <c r="BX12" s="34"/>
      <c r="BY12" s="34"/>
      <c r="BZ12" s="34"/>
      <c r="CA12" s="34"/>
      <c r="CB12" s="34"/>
      <c r="CC12" s="34"/>
      <c r="CD12" s="34"/>
      <c r="CE12" s="34"/>
      <c r="CG12" s="34"/>
      <c r="CH12" s="34"/>
      <c r="CI12" s="34"/>
      <c r="CJ12" s="34"/>
      <c r="CK12" s="34"/>
      <c r="CL12" s="34"/>
      <c r="CM12" s="34"/>
      <c r="CN12" s="34"/>
      <c r="CO12" s="34"/>
      <c r="CP12" s="34"/>
      <c r="CQ12" s="34"/>
      <c r="CR12" s="34"/>
      <c r="CS12" s="34"/>
      <c r="CT12" s="34"/>
      <c r="CU12" s="34"/>
      <c r="CV12" s="34"/>
      <c r="CW12" s="34"/>
      <c r="CX12" s="34"/>
      <c r="CY12" s="34"/>
      <c r="CZ12" s="34"/>
      <c r="DA12" s="34"/>
      <c r="DC12" s="34"/>
      <c r="DD12" s="34"/>
      <c r="DE12" s="34"/>
      <c r="DF12" s="34"/>
      <c r="DG12" s="34"/>
      <c r="DH12" s="34"/>
      <c r="DI12" s="34"/>
      <c r="DJ12" s="34"/>
      <c r="DK12" s="34"/>
      <c r="DL12" s="34"/>
      <c r="DM12" s="34"/>
      <c r="DN12" s="34"/>
      <c r="DO12" s="34"/>
      <c r="DP12" s="34"/>
      <c r="DQ12" s="34"/>
      <c r="DR12" s="34"/>
      <c r="DS12" s="34"/>
      <c r="DT12" s="34"/>
      <c r="DU12" s="34"/>
      <c r="DV12" s="34"/>
      <c r="DW12" s="34"/>
      <c r="DY12" s="34"/>
      <c r="DZ12" s="34"/>
      <c r="EA12" s="34"/>
      <c r="EB12" s="34"/>
      <c r="EC12" s="34"/>
      <c r="ED12" s="34"/>
      <c r="EE12" s="34"/>
      <c r="EF12" s="34"/>
      <c r="EG12" s="34"/>
      <c r="EH12" s="34"/>
      <c r="EI12" s="34"/>
      <c r="EJ12" s="34"/>
      <c r="EK12" s="34"/>
      <c r="EL12" s="34"/>
      <c r="EM12" s="34"/>
      <c r="EN12" s="34"/>
      <c r="EO12" s="34"/>
      <c r="EP12" s="34"/>
      <c r="EQ12" s="34"/>
      <c r="ER12" s="34"/>
      <c r="ES12" s="34"/>
      <c r="EU12" s="34"/>
      <c r="EV12" s="34"/>
      <c r="EW12" s="34"/>
      <c r="EX12" s="34"/>
      <c r="EY12" s="34"/>
      <c r="EZ12" s="34"/>
      <c r="FA12" s="34"/>
      <c r="FB12" s="34"/>
      <c r="FC12" s="34"/>
      <c r="FD12" s="34"/>
      <c r="FE12" s="34"/>
      <c r="FF12" s="34"/>
      <c r="FG12" s="34"/>
      <c r="FH12" s="34"/>
      <c r="FI12" s="34"/>
      <c r="FJ12" s="34"/>
      <c r="FK12" s="34"/>
      <c r="FL12" s="34"/>
      <c r="FM12" s="34"/>
      <c r="FN12" s="34"/>
      <c r="FO12" s="34"/>
      <c r="FQ12" s="34"/>
      <c r="FR12" s="34"/>
      <c r="FS12" s="34"/>
      <c r="FT12" s="34"/>
      <c r="FU12" s="34"/>
      <c r="FV12" s="34"/>
      <c r="FW12" s="34"/>
      <c r="FX12" s="34"/>
      <c r="FY12" s="34"/>
      <c r="FZ12" s="34"/>
      <c r="GA12" s="34"/>
      <c r="GB12" s="34"/>
      <c r="GC12" s="34"/>
      <c r="GD12" s="34"/>
      <c r="GE12" s="34"/>
      <c r="GF12" s="34"/>
      <c r="GG12" s="34"/>
      <c r="GH12" s="34"/>
      <c r="GI12" s="34"/>
      <c r="GJ12" s="34"/>
      <c r="GK12" s="34"/>
      <c r="GM12" s="34"/>
      <c r="GN12" s="34"/>
      <c r="GO12" s="34"/>
      <c r="GP12" s="34"/>
      <c r="GQ12" s="34"/>
      <c r="GR12" s="34"/>
      <c r="GS12" s="34"/>
      <c r="GT12" s="34"/>
      <c r="GU12" s="34"/>
      <c r="GV12" s="34"/>
      <c r="GW12" s="34"/>
      <c r="GX12" s="34"/>
      <c r="GY12" s="34"/>
      <c r="GZ12" s="34"/>
      <c r="HA12" s="34"/>
      <c r="HB12" s="34"/>
      <c r="HC12" s="34"/>
      <c r="HD12" s="34"/>
      <c r="HE12" s="34"/>
      <c r="HF12" s="34"/>
      <c r="HG12" s="34"/>
      <c r="HI12" s="34"/>
      <c r="HJ12" s="34"/>
      <c r="HK12" s="34"/>
      <c r="HL12" s="34"/>
      <c r="HM12" s="34"/>
      <c r="HN12" s="34"/>
      <c r="HO12" s="34"/>
      <c r="HP12" s="34"/>
      <c r="HQ12" s="34"/>
      <c r="HR12" s="34"/>
      <c r="HS12" s="34"/>
      <c r="HT12" s="34"/>
      <c r="HU12" s="34"/>
      <c r="HV12" s="34"/>
      <c r="HW12" s="34"/>
      <c r="HX12" s="34"/>
      <c r="HY12" s="34"/>
      <c r="HZ12" s="34"/>
      <c r="IA12" s="34"/>
      <c r="IB12" s="34"/>
      <c r="IC12" s="34"/>
      <c r="IE12" s="34"/>
      <c r="IF12" s="34"/>
      <c r="IG12" s="34"/>
      <c r="IH12" s="34"/>
      <c r="II12" s="34"/>
      <c r="IJ12" s="34"/>
      <c r="IK12" s="34"/>
      <c r="IL12" s="34"/>
      <c r="IM12" s="34"/>
      <c r="IN12" s="34"/>
      <c r="IO12" s="34"/>
      <c r="IP12" s="34"/>
      <c r="IQ12" s="34"/>
      <c r="IR12" s="34"/>
      <c r="IS12" s="34"/>
      <c r="IT12" s="34"/>
      <c r="IU12" s="34"/>
      <c r="IV12" s="34"/>
      <c r="IW12" s="34"/>
      <c r="IX12" s="34"/>
      <c r="IY12" s="34"/>
      <c r="JA12" s="34"/>
      <c r="JB12" s="34"/>
      <c r="JC12" s="34"/>
      <c r="JD12" s="34"/>
      <c r="JE12" s="34"/>
      <c r="JF12" s="34"/>
      <c r="JG12" s="34"/>
      <c r="JH12" s="34"/>
      <c r="JI12" s="34"/>
      <c r="JJ12" s="34"/>
      <c r="JK12" s="34"/>
      <c r="JL12" s="34"/>
      <c r="JM12" s="34"/>
      <c r="JN12" s="34"/>
      <c r="JO12" s="34"/>
      <c r="JP12" s="34"/>
      <c r="JQ12" s="34"/>
      <c r="JR12" s="34"/>
      <c r="JS12" s="34"/>
      <c r="JT12" s="34"/>
      <c r="JU12" s="34"/>
      <c r="JW12" s="34"/>
      <c r="JX12" s="34"/>
      <c r="JY12" s="34"/>
      <c r="JZ12" s="34"/>
      <c r="KA12" s="34"/>
      <c r="KB12" s="34"/>
      <c r="KC12" s="34"/>
      <c r="KD12" s="34"/>
      <c r="KE12" s="34"/>
      <c r="KF12" s="34"/>
      <c r="KG12" s="34"/>
      <c r="KH12" s="34"/>
      <c r="KI12" s="34"/>
      <c r="KJ12" s="34"/>
      <c r="KK12" s="34"/>
      <c r="KL12" s="34"/>
      <c r="KM12" s="34"/>
      <c r="KN12" s="34"/>
      <c r="KO12" s="34"/>
      <c r="KP12" s="34"/>
      <c r="KQ12" s="34"/>
      <c r="KS12" s="34"/>
      <c r="KT12" s="34"/>
      <c r="KU12" s="34"/>
      <c r="KV12" s="34"/>
      <c r="KW12" s="34"/>
      <c r="KX12" s="34"/>
      <c r="KY12" s="34"/>
      <c r="KZ12" s="34"/>
      <c r="LA12" s="34"/>
      <c r="LB12" s="34"/>
      <c r="LC12" s="34"/>
      <c r="LD12" s="34"/>
      <c r="LE12" s="34"/>
      <c r="LF12" s="34"/>
      <c r="LG12" s="34"/>
      <c r="LH12" s="34"/>
      <c r="LI12" s="34"/>
      <c r="LJ12" s="34"/>
      <c r="LK12" s="34"/>
      <c r="LL12" s="34"/>
      <c r="LM12" s="34"/>
      <c r="LO12" s="34"/>
      <c r="LP12" s="34"/>
      <c r="LQ12" s="34"/>
      <c r="LR12" s="34"/>
      <c r="LS12" s="34"/>
      <c r="LT12" s="34"/>
      <c r="LU12" s="34"/>
      <c r="LV12" s="34"/>
      <c r="LW12" s="34"/>
      <c r="LX12" s="34"/>
      <c r="LY12" s="34"/>
      <c r="LZ12" s="34"/>
      <c r="MA12" s="34"/>
      <c r="MB12" s="34"/>
      <c r="MC12" s="34"/>
      <c r="MD12" s="34"/>
      <c r="ME12" s="34"/>
      <c r="MF12" s="34"/>
      <c r="MG12" s="34"/>
      <c r="MH12" s="34"/>
      <c r="MI12" s="34"/>
      <c r="MK12" s="34"/>
      <c r="ML12" s="34"/>
      <c r="MM12" s="34"/>
      <c r="MN12" s="34"/>
      <c r="MO12" s="34"/>
      <c r="MP12" s="34"/>
      <c r="MQ12" s="34"/>
      <c r="MR12" s="34"/>
      <c r="MS12" s="34"/>
      <c r="MT12" s="34"/>
      <c r="MU12" s="34"/>
      <c r="MV12" s="34"/>
      <c r="MW12" s="34"/>
      <c r="MX12" s="34"/>
      <c r="MY12" s="34"/>
      <c r="MZ12" s="34"/>
      <c r="NA12" s="34"/>
      <c r="NB12" s="34"/>
      <c r="NC12" s="34"/>
      <c r="ND12" s="34"/>
      <c r="NE12" s="34"/>
    </row>
    <row r="13" spans="1:369" s="34" customFormat="1">
      <c r="A13" s="239"/>
      <c r="B13" s="239" t="s">
        <v>149</v>
      </c>
      <c r="C13" s="241" t="s">
        <v>191</v>
      </c>
      <c r="E13" s="245"/>
      <c r="F13" s="245"/>
      <c r="G13" s="245">
        <f>1-AD13</f>
        <v>0.96899999999999997</v>
      </c>
      <c r="H13" s="245">
        <f>1</f>
        <v>1</v>
      </c>
      <c r="I13" s="245">
        <f>1</f>
        <v>1</v>
      </c>
      <c r="J13" s="245">
        <f>1-BC13</f>
        <v>0.92226720647773286</v>
      </c>
      <c r="K13" s="215">
        <f>1-BL13</f>
        <v>0.91050111714012127</v>
      </c>
      <c r="M13" s="250">
        <v>0.41</v>
      </c>
      <c r="N13" s="250">
        <v>0.52900000000000003</v>
      </c>
      <c r="O13" s="250">
        <v>6.2E-2</v>
      </c>
      <c r="P13" s="250"/>
      <c r="Q13" s="250"/>
      <c r="R13" s="249">
        <f>SUM(M13:Q13)</f>
        <v>1.0010000000000001</v>
      </c>
      <c r="T13" s="250">
        <v>0.373</v>
      </c>
      <c r="U13" s="250">
        <v>0.57199999999999995</v>
      </c>
      <c r="V13" s="250">
        <v>5.5E-2</v>
      </c>
      <c r="W13" s="250"/>
      <c r="X13" s="250"/>
      <c r="Y13" s="249">
        <f>SUM(T13:X13)</f>
        <v>1</v>
      </c>
      <c r="AA13" s="250">
        <v>0.32400000000000001</v>
      </c>
      <c r="AB13" s="250">
        <v>0.58899999999999997</v>
      </c>
      <c r="AC13" s="250">
        <v>5.7000000000000002E-2</v>
      </c>
      <c r="AD13" s="250">
        <v>3.1E-2</v>
      </c>
      <c r="AE13" s="250"/>
      <c r="AF13" s="250"/>
      <c r="AG13" s="249">
        <f>SUM(AA13:AF13)</f>
        <v>1.0010000000000001</v>
      </c>
      <c r="AI13" s="250">
        <v>0.80700000000000005</v>
      </c>
      <c r="AJ13" s="250">
        <v>0.124</v>
      </c>
      <c r="AK13" s="250">
        <v>6.9000000000000006E-2</v>
      </c>
      <c r="AL13" s="250"/>
      <c r="AM13" s="250"/>
      <c r="AN13" s="250"/>
      <c r="AO13" s="250"/>
      <c r="AP13" s="249">
        <f>SUM(AI13:AO13)</f>
        <v>1</v>
      </c>
      <c r="AR13" s="250">
        <v>0.66800000000000004</v>
      </c>
      <c r="AS13" s="250">
        <v>0.27300000000000002</v>
      </c>
      <c r="AT13" s="250">
        <v>5.8999999999999997E-2</v>
      </c>
      <c r="AU13" s="250"/>
      <c r="AV13" s="250"/>
      <c r="AW13" s="250"/>
      <c r="AX13" s="250"/>
      <c r="AY13" s="249">
        <f>SUM(AR13:AX13)</f>
        <v>1</v>
      </c>
      <c r="BA13" s="453">
        <f>BA14/$BH14</f>
        <v>0.68011431293165048</v>
      </c>
      <c r="BB13" s="453">
        <f t="shared" ref="BB13:BC13" si="2">BB14/$BH14</f>
        <v>0.24215289354608238</v>
      </c>
      <c r="BC13" s="453">
        <f t="shared" si="2"/>
        <v>7.7732793522267196E-2</v>
      </c>
      <c r="BD13" s="490" t="s">
        <v>504</v>
      </c>
      <c r="BE13" s="250"/>
      <c r="BF13" s="250"/>
      <c r="BG13" s="250"/>
      <c r="BH13" s="249">
        <f>SUM(BA13:BG13)</f>
        <v>1</v>
      </c>
      <c r="BJ13" s="488">
        <f>BJ14/$BQ14</f>
        <v>0.68956271943823799</v>
      </c>
      <c r="BK13" s="488">
        <f t="shared" ref="BK13" si="3">BK14/$BQ14</f>
        <v>0.22093839770188317</v>
      </c>
      <c r="BL13" s="488">
        <f t="shared" ref="BL13" si="4">BL14/$BQ14</f>
        <v>8.9498882859878684E-2</v>
      </c>
      <c r="BM13" s="374"/>
      <c r="BN13" s="374"/>
      <c r="BO13" s="374"/>
      <c r="BP13" s="374"/>
      <c r="BQ13" s="486"/>
      <c r="BS13" s="489"/>
      <c r="BT13" s="489"/>
      <c r="BU13" s="489"/>
      <c r="FP13" s="98"/>
    </row>
    <row r="14" spans="1:369" s="35" customFormat="1">
      <c r="A14" s="242"/>
      <c r="B14" s="242" t="s">
        <v>150</v>
      </c>
      <c r="C14" s="242"/>
      <c r="E14" s="242"/>
      <c r="F14" s="242"/>
      <c r="G14" s="242"/>
      <c r="H14" s="242"/>
      <c r="I14" s="242"/>
      <c r="J14" s="242"/>
      <c r="K14" s="239"/>
      <c r="M14" s="249"/>
      <c r="N14" s="249"/>
      <c r="O14" s="249"/>
      <c r="P14" s="249"/>
      <c r="Q14" s="249"/>
      <c r="R14" s="249">
        <f>SUM(M14:Q14)</f>
        <v>0</v>
      </c>
      <c r="T14" s="249"/>
      <c r="U14" s="249"/>
      <c r="V14" s="249"/>
      <c r="W14" s="249"/>
      <c r="X14" s="249"/>
      <c r="Y14" s="249">
        <f>SUM(T14:X14)</f>
        <v>0</v>
      </c>
      <c r="AA14" s="249"/>
      <c r="AB14" s="249"/>
      <c r="AC14" s="249"/>
      <c r="AD14" s="249"/>
      <c r="AE14" s="249"/>
      <c r="AF14" s="249"/>
      <c r="AG14" s="249">
        <f>SUM(AA14:AF14)</f>
        <v>0</v>
      </c>
      <c r="AI14" s="249"/>
      <c r="AJ14" s="249"/>
      <c r="AK14" s="249"/>
      <c r="AL14" s="249"/>
      <c r="AM14" s="249"/>
      <c r="AN14" s="249"/>
      <c r="AO14" s="249"/>
      <c r="AP14" s="249">
        <f>SUM(AI14:AO14)</f>
        <v>0</v>
      </c>
      <c r="AR14" s="249"/>
      <c r="AS14" s="249"/>
      <c r="AT14" s="249"/>
      <c r="AU14" s="249"/>
      <c r="AV14" s="249"/>
      <c r="AW14" s="249"/>
      <c r="AX14" s="249"/>
      <c r="AY14" s="249">
        <f>SUM(AR14:AX14)</f>
        <v>0</v>
      </c>
      <c r="BA14" s="486">
        <v>1427.9</v>
      </c>
      <c r="BB14" s="486">
        <v>508.4</v>
      </c>
      <c r="BC14" s="486">
        <v>163.19999999999999</v>
      </c>
      <c r="BD14" s="486"/>
      <c r="BE14" s="486"/>
      <c r="BF14" s="486"/>
      <c r="BG14" s="486"/>
      <c r="BH14" s="499">
        <f>SUM(BA14:BG14)</f>
        <v>2099.5</v>
      </c>
      <c r="BJ14" s="486">
        <v>1080.2</v>
      </c>
      <c r="BK14" s="486">
        <v>346.1</v>
      </c>
      <c r="BL14" s="486">
        <v>140.19999999999999</v>
      </c>
      <c r="BM14" s="486"/>
      <c r="BN14" s="486"/>
      <c r="BO14" s="486"/>
      <c r="BP14" s="486"/>
      <c r="BQ14" s="499">
        <f>SUM(BJ14:BP14)</f>
        <v>1566.5000000000002</v>
      </c>
      <c r="BS14" s="489"/>
      <c r="BT14" s="489"/>
      <c r="BU14" s="489"/>
      <c r="FP14" s="252"/>
    </row>
    <row r="15" spans="1:369">
      <c r="A15" s="4"/>
      <c r="B15" s="38"/>
      <c r="C15" s="46"/>
      <c r="E15" s="46"/>
      <c r="F15" s="46"/>
      <c r="G15" s="46"/>
      <c r="H15" s="46"/>
      <c r="I15" s="46"/>
      <c r="J15" s="46"/>
      <c r="K15" s="4"/>
      <c r="M15" s="3"/>
      <c r="N15" s="3"/>
      <c r="O15" s="3"/>
      <c r="P15" s="3"/>
      <c r="Q15" s="3"/>
      <c r="R15" s="3"/>
      <c r="T15" s="3"/>
      <c r="U15" s="3"/>
      <c r="V15" s="3"/>
      <c r="W15" s="3"/>
      <c r="X15" s="3"/>
      <c r="Y15" s="3"/>
      <c r="AA15" s="3"/>
      <c r="AB15" s="3"/>
      <c r="AC15" s="3"/>
      <c r="AD15" s="3"/>
      <c r="AE15" s="3"/>
      <c r="AF15" s="3"/>
      <c r="AG15" s="37"/>
      <c r="AI15" s="3"/>
      <c r="AJ15" s="3"/>
      <c r="AK15" s="3"/>
      <c r="AL15" s="3"/>
      <c r="AM15" s="3"/>
      <c r="AN15" s="3"/>
      <c r="AO15" s="3"/>
      <c r="AP15" s="37"/>
      <c r="AR15" s="3"/>
      <c r="AS15" s="3"/>
      <c r="AT15" s="3"/>
      <c r="AU15" s="3"/>
      <c r="AV15" s="3"/>
      <c r="AW15" s="3"/>
      <c r="AX15" s="3"/>
      <c r="AY15" s="37"/>
      <c r="BA15" s="3"/>
      <c r="BB15" s="3"/>
      <c r="BC15" s="3"/>
      <c r="BD15" s="3"/>
      <c r="BE15" s="3"/>
      <c r="BF15" s="3"/>
      <c r="BG15" s="3"/>
      <c r="BH15" s="37"/>
      <c r="BJ15" s="117"/>
      <c r="BK15" s="117"/>
      <c r="BL15" s="117"/>
      <c r="BM15" s="117"/>
      <c r="BN15" s="117"/>
      <c r="BO15" s="117"/>
      <c r="BP15" s="117"/>
      <c r="BQ15" s="195"/>
      <c r="BR15" s="34"/>
      <c r="BS15" s="489"/>
      <c r="BT15" s="489"/>
      <c r="BU15" s="489"/>
      <c r="BV15" s="34"/>
      <c r="BW15" s="34"/>
      <c r="BX15" s="34"/>
      <c r="BY15" s="34"/>
      <c r="BZ15" s="34"/>
      <c r="CA15" s="34"/>
      <c r="CB15" s="34"/>
      <c r="CC15" s="34"/>
      <c r="CD15" s="34"/>
      <c r="CE15" s="34"/>
      <c r="CG15" s="34"/>
      <c r="CH15" s="34"/>
      <c r="CI15" s="34"/>
      <c r="CJ15" s="34"/>
      <c r="CK15" s="34"/>
      <c r="CL15" s="34"/>
      <c r="CM15" s="34"/>
      <c r="CN15" s="34"/>
      <c r="CO15" s="34"/>
      <c r="CP15" s="34"/>
      <c r="CQ15" s="34"/>
      <c r="CR15" s="34"/>
      <c r="CS15" s="34"/>
      <c r="CT15" s="34"/>
      <c r="CU15" s="34"/>
      <c r="CV15" s="34"/>
      <c r="CW15" s="34"/>
      <c r="CX15" s="34"/>
      <c r="CY15" s="34"/>
      <c r="CZ15" s="34"/>
      <c r="DA15" s="34"/>
      <c r="DC15" s="34"/>
      <c r="DD15" s="34"/>
      <c r="DE15" s="34"/>
      <c r="DF15" s="34"/>
      <c r="DG15" s="34"/>
      <c r="DH15" s="34"/>
      <c r="DI15" s="34"/>
      <c r="DJ15" s="34"/>
      <c r="DK15" s="34"/>
      <c r="DL15" s="34"/>
      <c r="DM15" s="34"/>
      <c r="DN15" s="34"/>
      <c r="DO15" s="34"/>
      <c r="DP15" s="34"/>
      <c r="DQ15" s="34"/>
      <c r="DR15" s="34"/>
      <c r="DS15" s="34"/>
      <c r="DT15" s="34"/>
      <c r="DU15" s="34"/>
      <c r="DV15" s="34"/>
      <c r="DW15" s="34"/>
      <c r="DY15" s="34"/>
      <c r="DZ15" s="34"/>
      <c r="EA15" s="34"/>
      <c r="EB15" s="34"/>
      <c r="EC15" s="34"/>
      <c r="ED15" s="34"/>
      <c r="EE15" s="34"/>
      <c r="EF15" s="34"/>
      <c r="EG15" s="34"/>
      <c r="EH15" s="34"/>
      <c r="EI15" s="34"/>
      <c r="EJ15" s="34"/>
      <c r="EK15" s="34"/>
      <c r="EL15" s="34"/>
      <c r="EM15" s="34"/>
      <c r="EN15" s="34"/>
      <c r="EO15" s="34"/>
      <c r="EP15" s="34"/>
      <c r="EQ15" s="34"/>
      <c r="ER15" s="34"/>
      <c r="ES15" s="34"/>
      <c r="EU15" s="34"/>
      <c r="EV15" s="34"/>
      <c r="EW15" s="34"/>
      <c r="EX15" s="34"/>
      <c r="EY15" s="34"/>
      <c r="EZ15" s="34"/>
      <c r="FA15" s="34"/>
      <c r="FB15" s="34"/>
      <c r="FC15" s="34"/>
      <c r="FD15" s="34"/>
      <c r="FE15" s="34"/>
      <c r="FF15" s="34"/>
      <c r="FG15" s="34"/>
      <c r="FH15" s="34"/>
      <c r="FI15" s="34"/>
      <c r="FJ15" s="34"/>
      <c r="FK15" s="34"/>
      <c r="FL15" s="34"/>
      <c r="FM15" s="34"/>
      <c r="FN15" s="34"/>
      <c r="FO15" s="34"/>
      <c r="FQ15" s="34"/>
      <c r="FR15" s="34"/>
      <c r="FS15" s="34"/>
      <c r="FT15" s="34"/>
      <c r="FU15" s="34"/>
      <c r="FV15" s="34"/>
      <c r="FW15" s="34"/>
      <c r="FX15" s="34"/>
      <c r="FY15" s="34"/>
      <c r="FZ15" s="34"/>
      <c r="GA15" s="34"/>
      <c r="GB15" s="34"/>
      <c r="GC15" s="34"/>
      <c r="GD15" s="34"/>
      <c r="GE15" s="34"/>
      <c r="GF15" s="34"/>
      <c r="GG15" s="34"/>
      <c r="GH15" s="34"/>
      <c r="GI15" s="34"/>
      <c r="GJ15" s="34"/>
      <c r="GK15" s="34"/>
      <c r="GM15" s="34"/>
      <c r="GN15" s="34"/>
      <c r="GO15" s="34"/>
      <c r="GP15" s="34"/>
      <c r="GQ15" s="34"/>
      <c r="GR15" s="34"/>
      <c r="GS15" s="34"/>
      <c r="GT15" s="34"/>
      <c r="GU15" s="34"/>
      <c r="GV15" s="34"/>
      <c r="GW15" s="34"/>
      <c r="GX15" s="34"/>
      <c r="GY15" s="34"/>
      <c r="GZ15" s="34"/>
      <c r="HA15" s="34"/>
      <c r="HB15" s="34"/>
      <c r="HC15" s="34"/>
      <c r="HD15" s="34"/>
      <c r="HE15" s="34"/>
      <c r="HF15" s="34"/>
      <c r="HG15" s="34"/>
      <c r="HI15" s="34"/>
      <c r="HJ15" s="34"/>
      <c r="HK15" s="34"/>
      <c r="HL15" s="34"/>
      <c r="HM15" s="34"/>
      <c r="HN15" s="34"/>
      <c r="HO15" s="34"/>
      <c r="HP15" s="34"/>
      <c r="HQ15" s="34"/>
      <c r="HR15" s="34"/>
      <c r="HS15" s="34"/>
      <c r="HT15" s="34"/>
      <c r="HU15" s="34"/>
      <c r="HV15" s="34"/>
      <c r="HW15" s="34"/>
      <c r="HX15" s="34"/>
      <c r="HY15" s="34"/>
      <c r="HZ15" s="34"/>
      <c r="IA15" s="34"/>
      <c r="IB15" s="34"/>
      <c r="IC15" s="34"/>
      <c r="IE15" s="34"/>
      <c r="IF15" s="34"/>
      <c r="IG15" s="34"/>
      <c r="IH15" s="34"/>
      <c r="II15" s="34"/>
      <c r="IJ15" s="34"/>
      <c r="IK15" s="34"/>
      <c r="IL15" s="34"/>
      <c r="IM15" s="34"/>
      <c r="IN15" s="34"/>
      <c r="IO15" s="34"/>
      <c r="IP15" s="34"/>
      <c r="IQ15" s="34"/>
      <c r="IR15" s="34"/>
      <c r="IS15" s="34"/>
      <c r="IT15" s="34"/>
      <c r="IU15" s="34"/>
      <c r="IV15" s="34"/>
      <c r="IW15" s="34"/>
      <c r="IX15" s="34"/>
      <c r="IY15" s="34"/>
      <c r="JA15" s="34"/>
      <c r="JB15" s="34"/>
      <c r="JC15" s="34"/>
      <c r="JD15" s="34"/>
      <c r="JE15" s="34"/>
      <c r="JF15" s="34"/>
      <c r="JG15" s="34"/>
      <c r="JH15" s="34"/>
      <c r="JI15" s="34"/>
      <c r="JJ15" s="34"/>
      <c r="JK15" s="34"/>
      <c r="JL15" s="34"/>
      <c r="JM15" s="34"/>
      <c r="JN15" s="34"/>
      <c r="JO15" s="34"/>
      <c r="JP15" s="34"/>
      <c r="JQ15" s="34"/>
      <c r="JR15" s="34"/>
      <c r="JS15" s="34"/>
      <c r="JT15" s="34"/>
      <c r="JU15" s="34"/>
      <c r="JW15" s="34"/>
      <c r="JX15" s="34"/>
      <c r="JY15" s="34"/>
      <c r="JZ15" s="34"/>
      <c r="KA15" s="34"/>
      <c r="KB15" s="34"/>
      <c r="KC15" s="34"/>
      <c r="KD15" s="34"/>
      <c r="KE15" s="34"/>
      <c r="KF15" s="34"/>
      <c r="KG15" s="34"/>
      <c r="KH15" s="34"/>
      <c r="KI15" s="34"/>
      <c r="KJ15" s="34"/>
      <c r="KK15" s="34"/>
      <c r="KL15" s="34"/>
      <c r="KM15" s="34"/>
      <c r="KN15" s="34"/>
      <c r="KO15" s="34"/>
      <c r="KP15" s="34"/>
      <c r="KQ15" s="34"/>
      <c r="KS15" s="34"/>
      <c r="KT15" s="34"/>
      <c r="KU15" s="34"/>
      <c r="KV15" s="34"/>
      <c r="KW15" s="34"/>
      <c r="KX15" s="34"/>
      <c r="KY15" s="34"/>
      <c r="KZ15" s="34"/>
      <c r="LA15" s="34"/>
      <c r="LB15" s="34"/>
      <c r="LC15" s="34"/>
      <c r="LD15" s="34"/>
      <c r="LE15" s="34"/>
      <c r="LF15" s="34"/>
      <c r="LG15" s="34"/>
      <c r="LH15" s="34"/>
      <c r="LI15" s="34"/>
      <c r="LJ15" s="34"/>
      <c r="LK15" s="34"/>
      <c r="LL15" s="34"/>
      <c r="LM15" s="34"/>
      <c r="LO15" s="34"/>
      <c r="LP15" s="34"/>
      <c r="LQ15" s="34"/>
      <c r="LR15" s="34"/>
      <c r="LS15" s="34"/>
      <c r="LT15" s="34"/>
      <c r="LU15" s="34"/>
      <c r="LV15" s="34"/>
      <c r="LW15" s="34"/>
      <c r="LX15" s="34"/>
      <c r="LY15" s="34"/>
      <c r="LZ15" s="34"/>
      <c r="MA15" s="34"/>
      <c r="MB15" s="34"/>
      <c r="MC15" s="34"/>
      <c r="MD15" s="34"/>
      <c r="ME15" s="34"/>
      <c r="MF15" s="34"/>
      <c r="MG15" s="34"/>
      <c r="MH15" s="34"/>
      <c r="MI15" s="34"/>
      <c r="MK15" s="34"/>
      <c r="ML15" s="34"/>
      <c r="MM15" s="34"/>
      <c r="MN15" s="34"/>
      <c r="MO15" s="34"/>
      <c r="MP15" s="34"/>
      <c r="MQ15" s="34"/>
      <c r="MR15" s="34"/>
      <c r="MS15" s="34"/>
      <c r="MT15" s="34"/>
      <c r="MU15" s="34"/>
      <c r="MV15" s="34"/>
      <c r="MW15" s="34"/>
      <c r="MX15" s="34"/>
      <c r="MY15" s="34"/>
      <c r="MZ15" s="34"/>
      <c r="NA15" s="34"/>
      <c r="NB15" s="34"/>
      <c r="NC15" s="34"/>
      <c r="ND15" s="34"/>
      <c r="NE15" s="34"/>
    </row>
    <row r="16" spans="1:369" s="43" customFormat="1">
      <c r="A16" s="4" t="s">
        <v>44</v>
      </c>
      <c r="B16" s="38" t="s">
        <v>2</v>
      </c>
      <c r="C16" s="4"/>
      <c r="E16" s="52"/>
      <c r="F16" s="52"/>
      <c r="G16" s="494"/>
      <c r="H16" s="496">
        <f>AI17+AJ17</f>
        <v>0.63790834257791784</v>
      </c>
      <c r="I16" s="496">
        <f>AR17+AS17</f>
        <v>0.6175389462691</v>
      </c>
      <c r="J16" s="496">
        <f>BA17+BB17</f>
        <v>0.60716533014663421</v>
      </c>
      <c r="K16" s="496">
        <f>BJ17+BK17</f>
        <v>0.60204213685531227</v>
      </c>
      <c r="M16" s="7"/>
      <c r="N16" s="7"/>
      <c r="O16" s="7"/>
      <c r="P16" s="7"/>
      <c r="Q16" s="7"/>
      <c r="R16" s="7"/>
      <c r="T16" s="7"/>
      <c r="U16" s="7"/>
      <c r="V16" s="7"/>
      <c r="W16" s="7"/>
      <c r="X16" s="7"/>
      <c r="Y16" s="7"/>
      <c r="AA16" s="7"/>
      <c r="AB16" s="7"/>
      <c r="AC16" s="7"/>
      <c r="AD16" s="7"/>
      <c r="AE16" s="7"/>
      <c r="AF16" s="7"/>
      <c r="AG16" s="7"/>
      <c r="AI16" s="473" t="s">
        <v>523</v>
      </c>
      <c r="AJ16" s="473" t="s">
        <v>524</v>
      </c>
      <c r="AK16" s="473" t="s">
        <v>525</v>
      </c>
      <c r="AL16" s="473" t="s">
        <v>526</v>
      </c>
      <c r="AM16" s="7"/>
      <c r="AN16" s="7"/>
      <c r="AO16" s="7"/>
      <c r="AP16" s="7"/>
      <c r="AR16" s="473" t="s">
        <v>523</v>
      </c>
      <c r="AS16" s="473" t="s">
        <v>524</v>
      </c>
      <c r="AT16" s="473" t="s">
        <v>525</v>
      </c>
      <c r="AU16" s="473" t="s">
        <v>526</v>
      </c>
      <c r="AV16" s="117"/>
      <c r="AW16" s="117"/>
      <c r="AX16" s="117"/>
      <c r="AY16" s="195"/>
      <c r="BA16" s="473" t="s">
        <v>523</v>
      </c>
      <c r="BB16" s="473" t="s">
        <v>524</v>
      </c>
      <c r="BC16" s="473" t="s">
        <v>525</v>
      </c>
      <c r="BD16" s="473" t="s">
        <v>526</v>
      </c>
      <c r="BE16" s="117"/>
      <c r="BF16" s="117"/>
      <c r="BG16" s="117"/>
      <c r="BH16" s="195"/>
      <c r="BJ16" s="119" t="s">
        <v>523</v>
      </c>
      <c r="BK16" s="119" t="s">
        <v>524</v>
      </c>
      <c r="BL16" s="119" t="s">
        <v>525</v>
      </c>
      <c r="BM16" s="119" t="s">
        <v>526</v>
      </c>
      <c r="BN16" s="117"/>
      <c r="BO16" s="117"/>
      <c r="BP16" s="117"/>
      <c r="BQ16" s="195"/>
      <c r="BS16" s="489">
        <f>Ouputs!E11</f>
        <v>5.8741621291170769E-2</v>
      </c>
      <c r="BT16" s="489">
        <f>Ouputs!F11</f>
        <v>0</v>
      </c>
      <c r="BU16" s="489">
        <f>Ouputs!G11</f>
        <v>0</v>
      </c>
      <c r="FP16" s="253"/>
    </row>
    <row r="17" spans="1:369" s="43" customFormat="1">
      <c r="A17" s="7"/>
      <c r="B17" s="7" t="s">
        <v>149</v>
      </c>
      <c r="C17" s="7"/>
      <c r="E17" s="51"/>
      <c r="F17" s="51"/>
      <c r="G17" s="51"/>
      <c r="H17" s="51" t="s">
        <v>527</v>
      </c>
      <c r="I17" s="51"/>
      <c r="J17" s="51"/>
      <c r="K17" s="51"/>
      <c r="M17" s="44"/>
      <c r="N17" s="44"/>
      <c r="O17" s="44"/>
      <c r="P17" s="44"/>
      <c r="Q17" s="44"/>
      <c r="R17" s="44"/>
      <c r="T17" s="44"/>
      <c r="U17" s="44"/>
      <c r="V17" s="44"/>
      <c r="W17" s="44"/>
      <c r="X17" s="44"/>
      <c r="Y17" s="44"/>
      <c r="AA17" s="44"/>
      <c r="AB17" s="44"/>
      <c r="AC17" s="44"/>
      <c r="AD17" s="44"/>
      <c r="AE17" s="44"/>
      <c r="AF17" s="44"/>
      <c r="AG17" s="44">
        <f>SUM(AA17:AF17)</f>
        <v>0</v>
      </c>
      <c r="AI17" s="497">
        <f>AI18/$AP18</f>
        <v>0.29840696464334127</v>
      </c>
      <c r="AJ17" s="497">
        <f t="shared" ref="AJ17:AL17" si="5">AJ18/$AP18</f>
        <v>0.33950137793457658</v>
      </c>
      <c r="AK17" s="497">
        <f t="shared" si="5"/>
        <v>0.32099438192223018</v>
      </c>
      <c r="AL17" s="497">
        <f t="shared" si="5"/>
        <v>4.109727549985194E-2</v>
      </c>
      <c r="AM17" s="44"/>
      <c r="AN17" s="44"/>
      <c r="AO17" s="44"/>
      <c r="AP17" s="44">
        <f>SUM(AI17:AL17)</f>
        <v>1</v>
      </c>
      <c r="AR17" s="497">
        <f>AR18/$AY18</f>
        <v>0.28294147016829546</v>
      </c>
      <c r="AS17" s="497">
        <f t="shared" ref="AS17:AU17" si="6">AS18/$AY18</f>
        <v>0.33459747610080454</v>
      </c>
      <c r="AT17" s="497">
        <f t="shared" si="6"/>
        <v>0.32067131642936891</v>
      </c>
      <c r="AU17" s="497">
        <f t="shared" si="6"/>
        <v>6.1789737301531179E-2</v>
      </c>
      <c r="AV17" s="119"/>
      <c r="AW17" s="119"/>
      <c r="AX17" s="119"/>
      <c r="AY17" s="195"/>
      <c r="BA17" s="497">
        <f>BA18/$BH18</f>
        <v>0.27108778276242584</v>
      </c>
      <c r="BB17" s="497">
        <f t="shared" ref="BB17:BD17" si="7">BB18/$BH18</f>
        <v>0.33607754738420836</v>
      </c>
      <c r="BC17" s="497">
        <f t="shared" si="7"/>
        <v>0.32268482227555567</v>
      </c>
      <c r="BD17" s="497">
        <f t="shared" si="7"/>
        <v>7.014984757781037E-2</v>
      </c>
      <c r="BE17" s="119"/>
      <c r="BF17" s="119"/>
      <c r="BG17" s="119"/>
      <c r="BH17" s="195"/>
      <c r="BJ17" s="489">
        <f>BJ18/$BQ18</f>
        <v>0.26876094921065063</v>
      </c>
      <c r="BK17" s="489">
        <f t="shared" ref="BK17:BM17" si="8">BK18/$BQ18</f>
        <v>0.33328118764466164</v>
      </c>
      <c r="BL17" s="489">
        <f t="shared" si="8"/>
        <v>0.32025203480244585</v>
      </c>
      <c r="BM17" s="489">
        <f t="shared" si="8"/>
        <v>7.7705828342241948E-2</v>
      </c>
      <c r="BN17" s="119"/>
      <c r="BO17" s="119"/>
      <c r="BP17" s="119"/>
      <c r="BQ17" s="195"/>
      <c r="BS17" s="489"/>
      <c r="BT17" s="489"/>
      <c r="BU17" s="489"/>
      <c r="FP17" s="253"/>
    </row>
    <row r="18" spans="1:369" s="43" customFormat="1">
      <c r="A18" s="7"/>
      <c r="B18" s="7" t="s">
        <v>150</v>
      </c>
      <c r="C18" s="7"/>
      <c r="E18" s="7"/>
      <c r="F18" s="7"/>
      <c r="G18" s="7"/>
      <c r="H18" s="7"/>
      <c r="I18" s="7"/>
      <c r="J18" s="7"/>
      <c r="K18" s="4"/>
      <c r="M18" s="44"/>
      <c r="N18" s="44"/>
      <c r="O18" s="44"/>
      <c r="P18" s="44"/>
      <c r="Q18" s="44"/>
      <c r="R18" s="44"/>
      <c r="T18" s="44"/>
      <c r="U18" s="44"/>
      <c r="V18" s="44"/>
      <c r="W18" s="44"/>
      <c r="X18" s="44"/>
      <c r="Y18" s="44"/>
      <c r="AA18" s="44"/>
      <c r="AB18" s="44"/>
      <c r="AC18" s="44"/>
      <c r="AD18" s="44"/>
      <c r="AE18" s="44"/>
      <c r="AF18" s="44"/>
      <c r="AG18" s="44">
        <f>SUM(AA18:AF18)</f>
        <v>0</v>
      </c>
      <c r="AI18" s="108">
        <v>1243.9921481600002</v>
      </c>
      <c r="AJ18" s="108">
        <v>1415.3056010100001</v>
      </c>
      <c r="AK18" s="108">
        <v>1338.1540581400002</v>
      </c>
      <c r="AL18" s="108">
        <v>171.32538475999999</v>
      </c>
      <c r="AM18" s="44"/>
      <c r="AN18" s="44"/>
      <c r="AO18" s="44"/>
      <c r="AP18" s="108">
        <f>SUM(AI18:AO18)</f>
        <v>4168.7771920700006</v>
      </c>
      <c r="AR18" s="108">
        <v>1178.5441686099998</v>
      </c>
      <c r="AS18" s="108">
        <v>1393.70840215</v>
      </c>
      <c r="AT18" s="108">
        <v>1335.7013724199999</v>
      </c>
      <c r="AU18" s="108">
        <v>257.37455359</v>
      </c>
      <c r="AV18" s="108"/>
      <c r="AW18" s="108"/>
      <c r="AX18" s="108"/>
      <c r="AY18" s="108">
        <f>SUM(AR18:AX18)</f>
        <v>4165.3284967699992</v>
      </c>
      <c r="BA18" s="108">
        <v>1170.6039967700001</v>
      </c>
      <c r="BB18" s="108">
        <v>1451.2410562499999</v>
      </c>
      <c r="BC18" s="108">
        <v>1393.4089496899999</v>
      </c>
      <c r="BD18" s="108">
        <v>302.91919137999997</v>
      </c>
      <c r="BE18" s="108"/>
      <c r="BF18" s="108"/>
      <c r="BG18" s="108"/>
      <c r="BH18" s="108">
        <f>SUM(BA18:BG18)</f>
        <v>4318.173194089999</v>
      </c>
      <c r="BJ18" s="108">
        <v>872.93827678000002</v>
      </c>
      <c r="BK18" s="108">
        <v>1082.5006626900001</v>
      </c>
      <c r="BL18" s="108">
        <v>1040.1818427000001</v>
      </c>
      <c r="BM18" s="108">
        <v>252.38931507000001</v>
      </c>
      <c r="BN18" s="108"/>
      <c r="BO18" s="108"/>
      <c r="BP18" s="108"/>
      <c r="BQ18" s="108">
        <f>SUM(BJ18:BP18)</f>
        <v>3248.0100972400001</v>
      </c>
      <c r="BS18" s="489"/>
      <c r="BT18" s="489"/>
      <c r="BU18" s="489"/>
      <c r="FP18" s="253"/>
    </row>
    <row r="19" spans="1:369">
      <c r="A19" s="4"/>
      <c r="B19" s="38"/>
      <c r="C19" s="46"/>
      <c r="E19" s="46"/>
      <c r="F19" s="46"/>
      <c r="G19" s="46"/>
      <c r="H19" s="46"/>
      <c r="I19" s="46"/>
      <c r="J19" s="46"/>
      <c r="K19" s="4"/>
      <c r="M19" s="3"/>
      <c r="N19" s="3"/>
      <c r="O19" s="3"/>
      <c r="P19" s="3"/>
      <c r="Q19" s="3"/>
      <c r="R19" s="3"/>
      <c r="T19" s="3"/>
      <c r="U19" s="3"/>
      <c r="V19" s="3"/>
      <c r="W19" s="3"/>
      <c r="X19" s="3"/>
      <c r="Y19" s="3"/>
      <c r="AA19" s="3"/>
      <c r="AB19" s="3"/>
      <c r="AC19" s="3"/>
      <c r="AD19" s="3"/>
      <c r="AE19" s="3"/>
      <c r="AF19" s="3"/>
      <c r="AG19" s="37"/>
      <c r="AI19" s="3"/>
      <c r="AJ19" s="3"/>
      <c r="AK19" s="3"/>
      <c r="AL19" s="3"/>
      <c r="AM19" s="3"/>
      <c r="AN19" s="3"/>
      <c r="AO19" s="3"/>
      <c r="AP19" s="37"/>
      <c r="AR19" s="3"/>
      <c r="AS19" s="3"/>
      <c r="AT19" s="3"/>
      <c r="AU19" s="3"/>
      <c r="AV19" s="3"/>
      <c r="AW19" s="3"/>
      <c r="AX19" s="3"/>
      <c r="AY19" s="37"/>
      <c r="BA19" s="3"/>
      <c r="BB19" s="3"/>
      <c r="BC19" s="3"/>
      <c r="BD19" s="3"/>
      <c r="BE19" s="3"/>
      <c r="BF19" s="3"/>
      <c r="BG19" s="3"/>
      <c r="BH19" s="37"/>
      <c r="BJ19" s="117"/>
      <c r="BK19" s="117"/>
      <c r="BL19" s="117"/>
      <c r="BM19" s="117"/>
      <c r="BN19" s="117"/>
      <c r="BO19" s="117"/>
      <c r="BP19" s="117"/>
      <c r="BQ19" s="195"/>
      <c r="BR19" s="34"/>
      <c r="BS19" s="489"/>
      <c r="BT19" s="489"/>
      <c r="BU19" s="489"/>
      <c r="BV19" s="34"/>
      <c r="BW19" s="34"/>
      <c r="BX19" s="34"/>
      <c r="BY19" s="34"/>
      <c r="BZ19" s="34"/>
      <c r="CA19" s="34"/>
      <c r="CB19" s="34"/>
      <c r="CC19" s="34"/>
      <c r="CD19" s="34"/>
      <c r="CE19" s="34"/>
      <c r="CG19" s="34"/>
      <c r="CH19" s="34"/>
      <c r="CI19" s="34"/>
      <c r="CJ19" s="34"/>
      <c r="CK19" s="34"/>
      <c r="CL19" s="34"/>
      <c r="CM19" s="34"/>
      <c r="CN19" s="34"/>
      <c r="CO19" s="34"/>
      <c r="CP19" s="34"/>
      <c r="CQ19" s="34"/>
      <c r="CR19" s="34"/>
      <c r="CS19" s="34"/>
      <c r="CT19" s="34"/>
      <c r="CU19" s="34"/>
      <c r="CV19" s="34"/>
      <c r="CW19" s="34"/>
      <c r="CX19" s="34"/>
      <c r="CY19" s="34"/>
      <c r="CZ19" s="34"/>
      <c r="DA19" s="34"/>
      <c r="DC19" s="34"/>
      <c r="DD19" s="34"/>
      <c r="DE19" s="34"/>
      <c r="DF19" s="34"/>
      <c r="DG19" s="34"/>
      <c r="DH19" s="34"/>
      <c r="DI19" s="34"/>
      <c r="DJ19" s="34"/>
      <c r="DK19" s="34"/>
      <c r="DL19" s="34"/>
      <c r="DM19" s="34"/>
      <c r="DN19" s="34"/>
      <c r="DO19" s="34"/>
      <c r="DP19" s="34"/>
      <c r="DQ19" s="34"/>
      <c r="DR19" s="34"/>
      <c r="DS19" s="34"/>
      <c r="DT19" s="34"/>
      <c r="DU19" s="34"/>
      <c r="DV19" s="34"/>
      <c r="DW19" s="34"/>
      <c r="DY19" s="34"/>
      <c r="DZ19" s="34"/>
      <c r="EA19" s="34"/>
      <c r="EB19" s="34"/>
      <c r="EC19" s="34"/>
      <c r="ED19" s="34"/>
      <c r="EE19" s="34"/>
      <c r="EF19" s="34"/>
      <c r="EG19" s="34"/>
      <c r="EH19" s="34"/>
      <c r="EI19" s="34"/>
      <c r="EJ19" s="34"/>
      <c r="EK19" s="34"/>
      <c r="EL19" s="34"/>
      <c r="EM19" s="34"/>
      <c r="EN19" s="34"/>
      <c r="EO19" s="34"/>
      <c r="EP19" s="34"/>
      <c r="EQ19" s="34"/>
      <c r="ER19" s="34"/>
      <c r="ES19" s="34"/>
      <c r="EU19" s="34"/>
      <c r="EV19" s="34"/>
      <c r="EW19" s="34"/>
      <c r="EX19" s="34"/>
      <c r="EY19" s="34"/>
      <c r="EZ19" s="34"/>
      <c r="FA19" s="34"/>
      <c r="FB19" s="34"/>
      <c r="FC19" s="34"/>
      <c r="FD19" s="34"/>
      <c r="FE19" s="34"/>
      <c r="FF19" s="34"/>
      <c r="FG19" s="34"/>
      <c r="FH19" s="34"/>
      <c r="FI19" s="34"/>
      <c r="FJ19" s="34"/>
      <c r="FK19" s="34"/>
      <c r="FL19" s="34"/>
      <c r="FM19" s="34"/>
      <c r="FN19" s="34"/>
      <c r="FO19" s="34"/>
      <c r="FQ19" s="34"/>
      <c r="FR19" s="34"/>
      <c r="FS19" s="34"/>
      <c r="FT19" s="34"/>
      <c r="FU19" s="34"/>
      <c r="FV19" s="34"/>
      <c r="FW19" s="34"/>
      <c r="FX19" s="34"/>
      <c r="FY19" s="34"/>
      <c r="FZ19" s="34"/>
      <c r="GA19" s="34"/>
      <c r="GB19" s="34"/>
      <c r="GC19" s="34"/>
      <c r="GD19" s="34"/>
      <c r="GE19" s="34"/>
      <c r="GF19" s="34"/>
      <c r="GG19" s="34"/>
      <c r="GH19" s="34"/>
      <c r="GI19" s="34"/>
      <c r="GJ19" s="34"/>
      <c r="GK19" s="34"/>
      <c r="GM19" s="34"/>
      <c r="GN19" s="34"/>
      <c r="GO19" s="34"/>
      <c r="GP19" s="34"/>
      <c r="GQ19" s="34"/>
      <c r="GR19" s="34"/>
      <c r="GS19" s="34"/>
      <c r="GT19" s="34"/>
      <c r="GU19" s="34"/>
      <c r="GV19" s="34"/>
      <c r="GW19" s="34"/>
      <c r="GX19" s="34"/>
      <c r="GY19" s="34"/>
      <c r="GZ19" s="34"/>
      <c r="HA19" s="34"/>
      <c r="HB19" s="34"/>
      <c r="HC19" s="34"/>
      <c r="HD19" s="34"/>
      <c r="HE19" s="34"/>
      <c r="HF19" s="34"/>
      <c r="HG19" s="34"/>
      <c r="HI19" s="34"/>
      <c r="HJ19" s="34"/>
      <c r="HK19" s="34"/>
      <c r="HL19" s="34"/>
      <c r="HM19" s="34"/>
      <c r="HN19" s="34"/>
      <c r="HO19" s="34"/>
      <c r="HP19" s="34"/>
      <c r="HQ19" s="34"/>
      <c r="HR19" s="34"/>
      <c r="HS19" s="34"/>
      <c r="HT19" s="34"/>
      <c r="HU19" s="34"/>
      <c r="HV19" s="34"/>
      <c r="HW19" s="34"/>
      <c r="HX19" s="34"/>
      <c r="HY19" s="34"/>
      <c r="HZ19" s="34"/>
      <c r="IA19" s="34"/>
      <c r="IB19" s="34"/>
      <c r="IC19" s="34"/>
      <c r="IE19" s="34"/>
      <c r="IF19" s="34"/>
      <c r="IG19" s="34"/>
      <c r="IH19" s="34"/>
      <c r="II19" s="34"/>
      <c r="IJ19" s="34"/>
      <c r="IK19" s="34"/>
      <c r="IL19" s="34"/>
      <c r="IM19" s="34"/>
      <c r="IN19" s="34"/>
      <c r="IO19" s="34"/>
      <c r="IP19" s="34"/>
      <c r="IQ19" s="34"/>
      <c r="IR19" s="34"/>
      <c r="IS19" s="34"/>
      <c r="IT19" s="34"/>
      <c r="IU19" s="34"/>
      <c r="IV19" s="34"/>
      <c r="IW19" s="34"/>
      <c r="IX19" s="34"/>
      <c r="IY19" s="34"/>
      <c r="JA19" s="34"/>
      <c r="JB19" s="34"/>
      <c r="JC19" s="34"/>
      <c r="JD19" s="34"/>
      <c r="JE19" s="34"/>
      <c r="JF19" s="34"/>
      <c r="JG19" s="34"/>
      <c r="JH19" s="34"/>
      <c r="JI19" s="34"/>
      <c r="JJ19" s="34"/>
      <c r="JK19" s="34"/>
      <c r="JL19" s="34"/>
      <c r="JM19" s="34"/>
      <c r="JN19" s="34"/>
      <c r="JO19" s="34"/>
      <c r="JP19" s="34"/>
      <c r="JQ19" s="34"/>
      <c r="JR19" s="34"/>
      <c r="JS19" s="34"/>
      <c r="JT19" s="34"/>
      <c r="JU19" s="34"/>
      <c r="JW19" s="34"/>
      <c r="JX19" s="34"/>
      <c r="JY19" s="34"/>
      <c r="JZ19" s="34"/>
      <c r="KA19" s="34"/>
      <c r="KB19" s="34"/>
      <c r="KC19" s="34"/>
      <c r="KD19" s="34"/>
      <c r="KE19" s="34"/>
      <c r="KF19" s="34"/>
      <c r="KG19" s="34"/>
      <c r="KH19" s="34"/>
      <c r="KI19" s="34"/>
      <c r="KJ19" s="34"/>
      <c r="KK19" s="34"/>
      <c r="KL19" s="34"/>
      <c r="KM19" s="34"/>
      <c r="KN19" s="34"/>
      <c r="KO19" s="34"/>
      <c r="KP19" s="34"/>
      <c r="KQ19" s="34"/>
      <c r="KS19" s="34"/>
      <c r="KT19" s="34"/>
      <c r="KU19" s="34"/>
      <c r="KV19" s="34"/>
      <c r="KW19" s="34"/>
      <c r="KX19" s="34"/>
      <c r="KY19" s="34"/>
      <c r="KZ19" s="34"/>
      <c r="LA19" s="34"/>
      <c r="LB19" s="34"/>
      <c r="LC19" s="34"/>
      <c r="LD19" s="34"/>
      <c r="LE19" s="34"/>
      <c r="LF19" s="34"/>
      <c r="LG19" s="34"/>
      <c r="LH19" s="34"/>
      <c r="LI19" s="34"/>
      <c r="LJ19" s="34"/>
      <c r="LK19" s="34"/>
      <c r="LL19" s="34"/>
      <c r="LM19" s="34"/>
      <c r="LO19" s="34"/>
      <c r="LP19" s="34"/>
      <c r="LQ19" s="34"/>
      <c r="LR19" s="34"/>
      <c r="LS19" s="34"/>
      <c r="LT19" s="34"/>
      <c r="LU19" s="34"/>
      <c r="LV19" s="34"/>
      <c r="LW19" s="34"/>
      <c r="LX19" s="34"/>
      <c r="LY19" s="34"/>
      <c r="LZ19" s="34"/>
      <c r="MA19" s="34"/>
      <c r="MB19" s="34"/>
      <c r="MC19" s="34"/>
      <c r="MD19" s="34"/>
      <c r="ME19" s="34"/>
      <c r="MF19" s="34"/>
      <c r="MG19" s="34"/>
      <c r="MH19" s="34"/>
      <c r="MI19" s="34"/>
      <c r="MK19" s="34"/>
      <c r="ML19" s="34"/>
      <c r="MM19" s="34"/>
      <c r="MN19" s="34"/>
      <c r="MO19" s="34"/>
      <c r="MP19" s="34"/>
      <c r="MQ19" s="34"/>
      <c r="MR19" s="34"/>
      <c r="MS19" s="34"/>
      <c r="MT19" s="34"/>
      <c r="MU19" s="34"/>
      <c r="MV19" s="34"/>
      <c r="MW19" s="34"/>
      <c r="MX19" s="34"/>
      <c r="MY19" s="34"/>
      <c r="MZ19" s="34"/>
      <c r="NA19" s="34"/>
      <c r="NB19" s="34"/>
      <c r="NC19" s="34"/>
      <c r="ND19" s="34"/>
      <c r="NE19" s="34"/>
    </row>
    <row r="20" spans="1:369">
      <c r="A20" s="4" t="s">
        <v>127</v>
      </c>
      <c r="B20" s="38" t="s">
        <v>123</v>
      </c>
      <c r="C20" s="38" t="s">
        <v>192</v>
      </c>
      <c r="E20" s="52">
        <f>M21</f>
        <v>0.56999999999999995</v>
      </c>
      <c r="F20" s="52">
        <f>T21</f>
        <v>0.56999999999999995</v>
      </c>
      <c r="G20" s="52">
        <f>AA21</f>
        <v>0.48899999999999999</v>
      </c>
      <c r="H20" s="53">
        <f>AI21</f>
        <v>0.69099999999999995</v>
      </c>
      <c r="I20" s="53">
        <f>AR21</f>
        <v>0.69499999999999995</v>
      </c>
      <c r="J20" s="53">
        <f>BA21</f>
        <v>0.71699999999999997</v>
      </c>
      <c r="K20" s="504">
        <f>J20</f>
        <v>0.71699999999999997</v>
      </c>
      <c r="M20" s="4" t="s">
        <v>133</v>
      </c>
      <c r="N20" s="4" t="s">
        <v>132</v>
      </c>
      <c r="O20" s="3"/>
      <c r="P20" s="3"/>
      <c r="Q20" s="3"/>
      <c r="R20" s="3"/>
      <c r="T20" s="4" t="s">
        <v>133</v>
      </c>
      <c r="U20" s="4" t="s">
        <v>132</v>
      </c>
      <c r="V20" s="3"/>
      <c r="W20" s="3"/>
      <c r="X20" s="3"/>
      <c r="Y20" s="3"/>
      <c r="AA20" s="4" t="s">
        <v>133</v>
      </c>
      <c r="AB20" s="4" t="s">
        <v>132</v>
      </c>
      <c r="AC20" s="3"/>
      <c r="AD20" s="3"/>
      <c r="AE20" s="3"/>
      <c r="AF20" s="3"/>
      <c r="AG20" s="37"/>
      <c r="AI20" s="4" t="s">
        <v>133</v>
      </c>
      <c r="AJ20" s="4" t="s">
        <v>132</v>
      </c>
      <c r="AK20" s="3"/>
      <c r="AL20" s="3"/>
      <c r="AM20" s="3"/>
      <c r="AN20" s="3"/>
      <c r="AO20" s="3"/>
      <c r="AP20" s="37"/>
      <c r="AR20" s="4" t="s">
        <v>133</v>
      </c>
      <c r="AS20" s="4" t="s">
        <v>132</v>
      </c>
      <c r="AT20" s="3"/>
      <c r="AU20" s="3"/>
      <c r="AV20" s="3"/>
      <c r="AW20" s="3"/>
      <c r="AX20" s="3"/>
      <c r="AY20" s="37"/>
      <c r="BA20" s="4" t="s">
        <v>133</v>
      </c>
      <c r="BB20" s="4" t="s">
        <v>132</v>
      </c>
      <c r="BC20" s="3"/>
      <c r="BD20" s="3"/>
      <c r="BE20" s="3"/>
      <c r="BF20" s="3"/>
      <c r="BG20" s="3"/>
      <c r="BH20" s="37"/>
      <c r="BJ20" s="119"/>
      <c r="BK20" s="119"/>
      <c r="BL20" s="117"/>
      <c r="BM20" s="117"/>
      <c r="BN20" s="117"/>
      <c r="BO20" s="117"/>
      <c r="BP20" s="117"/>
      <c r="BQ20" s="195"/>
      <c r="BR20" s="34"/>
      <c r="BS20" s="489"/>
      <c r="BT20" s="489"/>
      <c r="BU20" s="489"/>
      <c r="BV20" s="34"/>
      <c r="BW20" s="34"/>
      <c r="BX20" s="34"/>
      <c r="BY20" s="34"/>
      <c r="BZ20" s="34"/>
      <c r="CA20" s="34"/>
      <c r="CB20" s="34"/>
      <c r="CC20" s="34"/>
      <c r="CD20" s="34"/>
      <c r="CE20" s="34"/>
      <c r="CG20" s="34"/>
      <c r="CH20" s="34"/>
      <c r="CI20" s="34"/>
      <c r="CJ20" s="34"/>
      <c r="CK20" s="34"/>
      <c r="CL20" s="34"/>
      <c r="CM20" s="34"/>
      <c r="CN20" s="34"/>
      <c r="CO20" s="34"/>
      <c r="CP20" s="34"/>
      <c r="CQ20" s="34"/>
      <c r="CR20" s="34"/>
      <c r="CS20" s="34"/>
      <c r="CT20" s="34"/>
      <c r="CU20" s="34"/>
      <c r="CV20" s="34"/>
      <c r="CW20" s="34"/>
      <c r="CX20" s="34"/>
      <c r="CY20" s="34"/>
      <c r="CZ20" s="34"/>
      <c r="DA20" s="34"/>
      <c r="DC20" s="34"/>
      <c r="DD20" s="34"/>
      <c r="DE20" s="34"/>
      <c r="DF20" s="34"/>
      <c r="DG20" s="34"/>
      <c r="DH20" s="34"/>
      <c r="DI20" s="34"/>
      <c r="DJ20" s="34"/>
      <c r="DK20" s="34"/>
      <c r="DL20" s="34"/>
      <c r="DM20" s="34"/>
      <c r="DN20" s="34"/>
      <c r="DO20" s="34"/>
      <c r="DP20" s="34"/>
      <c r="DQ20" s="34"/>
      <c r="DR20" s="34"/>
      <c r="DS20" s="34"/>
      <c r="DT20" s="34"/>
      <c r="DU20" s="34"/>
      <c r="DV20" s="34"/>
      <c r="DW20" s="34"/>
      <c r="DY20" s="34"/>
      <c r="DZ20" s="34"/>
      <c r="EA20" s="34"/>
      <c r="EB20" s="34"/>
      <c r="EC20" s="34"/>
      <c r="ED20" s="34"/>
      <c r="EE20" s="34"/>
      <c r="EF20" s="34"/>
      <c r="EG20" s="34"/>
      <c r="EH20" s="34"/>
      <c r="EI20" s="34"/>
      <c r="EJ20" s="34"/>
      <c r="EK20" s="34"/>
      <c r="EL20" s="34"/>
      <c r="EM20" s="34"/>
      <c r="EN20" s="34"/>
      <c r="EO20" s="34"/>
      <c r="EP20" s="34"/>
      <c r="EQ20" s="34"/>
      <c r="ER20" s="34"/>
      <c r="ES20" s="34"/>
      <c r="EU20" s="34"/>
      <c r="EV20" s="34"/>
      <c r="EW20" s="34"/>
      <c r="EX20" s="34"/>
      <c r="EY20" s="34"/>
      <c r="EZ20" s="34"/>
      <c r="FA20" s="34"/>
      <c r="FB20" s="34"/>
      <c r="FC20" s="34"/>
      <c r="FD20" s="34"/>
      <c r="FE20" s="34"/>
      <c r="FF20" s="34"/>
      <c r="FG20" s="34"/>
      <c r="FH20" s="34"/>
      <c r="FI20" s="34"/>
      <c r="FJ20" s="34"/>
      <c r="FK20" s="34"/>
      <c r="FL20" s="34"/>
      <c r="FM20" s="34"/>
      <c r="FN20" s="34"/>
      <c r="FO20" s="34"/>
      <c r="FQ20" s="34"/>
      <c r="FR20" s="34"/>
      <c r="FS20" s="34"/>
      <c r="FT20" s="34"/>
      <c r="FU20" s="34"/>
      <c r="FV20" s="34"/>
      <c r="FW20" s="34"/>
      <c r="FX20" s="34"/>
      <c r="FY20" s="34"/>
      <c r="FZ20" s="34"/>
      <c r="GA20" s="34"/>
      <c r="GB20" s="34"/>
      <c r="GC20" s="34"/>
      <c r="GD20" s="34"/>
      <c r="GE20" s="34"/>
      <c r="GF20" s="34"/>
      <c r="GG20" s="34"/>
      <c r="GH20" s="34"/>
      <c r="GI20" s="34"/>
      <c r="GJ20" s="34"/>
      <c r="GK20" s="34"/>
      <c r="GM20" s="34"/>
      <c r="GN20" s="34"/>
      <c r="GO20" s="34"/>
      <c r="GP20" s="34"/>
      <c r="GQ20" s="34"/>
      <c r="GR20" s="34"/>
      <c r="GS20" s="34"/>
      <c r="GT20" s="34"/>
      <c r="GU20" s="34"/>
      <c r="GV20" s="34"/>
      <c r="GW20" s="34"/>
      <c r="GX20" s="34"/>
      <c r="GY20" s="34"/>
      <c r="GZ20" s="34"/>
      <c r="HA20" s="34"/>
      <c r="HB20" s="34"/>
      <c r="HC20" s="34"/>
      <c r="HD20" s="34"/>
      <c r="HE20" s="34"/>
      <c r="HF20" s="34"/>
      <c r="HG20" s="34"/>
      <c r="HI20" s="34"/>
      <c r="HJ20" s="34"/>
      <c r="HK20" s="34"/>
      <c r="HL20" s="34"/>
      <c r="HM20" s="34"/>
      <c r="HN20" s="34"/>
      <c r="HO20" s="34"/>
      <c r="HP20" s="34"/>
      <c r="HQ20" s="34"/>
      <c r="HR20" s="34"/>
      <c r="HS20" s="34"/>
      <c r="HT20" s="34"/>
      <c r="HU20" s="34"/>
      <c r="HV20" s="34"/>
      <c r="HW20" s="34"/>
      <c r="HX20" s="34"/>
      <c r="HY20" s="34"/>
      <c r="HZ20" s="34"/>
      <c r="IA20" s="34"/>
      <c r="IB20" s="34"/>
      <c r="IC20" s="34"/>
      <c r="IE20" s="34"/>
      <c r="IF20" s="34"/>
      <c r="IG20" s="34"/>
      <c r="IH20" s="34"/>
      <c r="II20" s="34"/>
      <c r="IJ20" s="34"/>
      <c r="IK20" s="34"/>
      <c r="IL20" s="34"/>
      <c r="IM20" s="34"/>
      <c r="IN20" s="34"/>
      <c r="IO20" s="34"/>
      <c r="IP20" s="34"/>
      <c r="IQ20" s="34"/>
      <c r="IR20" s="34"/>
      <c r="IS20" s="34"/>
      <c r="IT20" s="34"/>
      <c r="IU20" s="34"/>
      <c r="IV20" s="34"/>
      <c r="IW20" s="34"/>
      <c r="IX20" s="34"/>
      <c r="IY20" s="34"/>
      <c r="JA20" s="34"/>
      <c r="JB20" s="34"/>
      <c r="JC20" s="34"/>
      <c r="JD20" s="34"/>
      <c r="JE20" s="34"/>
      <c r="JF20" s="34"/>
      <c r="JG20" s="34"/>
      <c r="JH20" s="34"/>
      <c r="JI20" s="34"/>
      <c r="JJ20" s="34"/>
      <c r="JK20" s="34"/>
      <c r="JL20" s="34"/>
      <c r="JM20" s="34"/>
      <c r="JN20" s="34"/>
      <c r="JO20" s="34"/>
      <c r="JP20" s="34"/>
      <c r="JQ20" s="34"/>
      <c r="JR20" s="34"/>
      <c r="JS20" s="34"/>
      <c r="JT20" s="34"/>
      <c r="JU20" s="34"/>
      <c r="JW20" s="34"/>
      <c r="JX20" s="34"/>
      <c r="JY20" s="34"/>
      <c r="JZ20" s="34"/>
      <c r="KA20" s="34"/>
      <c r="KB20" s="34"/>
      <c r="KC20" s="34"/>
      <c r="KD20" s="34"/>
      <c r="KE20" s="34"/>
      <c r="KF20" s="34"/>
      <c r="KG20" s="34"/>
      <c r="KH20" s="34"/>
      <c r="KI20" s="34"/>
      <c r="KJ20" s="34"/>
      <c r="KK20" s="34"/>
      <c r="KL20" s="34"/>
      <c r="KM20" s="34"/>
      <c r="KN20" s="34"/>
      <c r="KO20" s="34"/>
      <c r="KP20" s="34"/>
      <c r="KQ20" s="34"/>
      <c r="KS20" s="34"/>
      <c r="KT20" s="34"/>
      <c r="KU20" s="34"/>
      <c r="KV20" s="34"/>
      <c r="KW20" s="34"/>
      <c r="KX20" s="34"/>
      <c r="KY20" s="34"/>
      <c r="KZ20" s="34"/>
      <c r="LA20" s="34"/>
      <c r="LB20" s="34"/>
      <c r="LC20" s="34"/>
      <c r="LD20" s="34"/>
      <c r="LE20" s="34"/>
      <c r="LF20" s="34"/>
      <c r="LG20" s="34"/>
      <c r="LH20" s="34"/>
      <c r="LI20" s="34"/>
      <c r="LJ20" s="34"/>
      <c r="LK20" s="34"/>
      <c r="LL20" s="34"/>
      <c r="LM20" s="34"/>
      <c r="LO20" s="34"/>
      <c r="LP20" s="34"/>
      <c r="LQ20" s="34"/>
      <c r="LR20" s="34"/>
      <c r="LS20" s="34"/>
      <c r="LT20" s="34"/>
      <c r="LU20" s="34"/>
      <c r="LV20" s="34"/>
      <c r="LW20" s="34"/>
      <c r="LX20" s="34"/>
      <c r="LY20" s="34"/>
      <c r="LZ20" s="34"/>
      <c r="MA20" s="34"/>
      <c r="MB20" s="34"/>
      <c r="MC20" s="34"/>
      <c r="MD20" s="34"/>
      <c r="ME20" s="34"/>
      <c r="MF20" s="34"/>
      <c r="MG20" s="34"/>
      <c r="MH20" s="34"/>
      <c r="MI20" s="34"/>
      <c r="MK20" s="34"/>
      <c r="ML20" s="34"/>
      <c r="MM20" s="34"/>
      <c r="MN20" s="34"/>
      <c r="MO20" s="34"/>
      <c r="MP20" s="34"/>
      <c r="MQ20" s="34"/>
      <c r="MR20" s="34"/>
      <c r="MS20" s="34"/>
      <c r="MT20" s="34"/>
      <c r="MU20" s="34"/>
      <c r="MV20" s="34"/>
      <c r="MW20" s="34"/>
      <c r="MX20" s="34"/>
      <c r="MY20" s="34"/>
      <c r="MZ20" s="34"/>
      <c r="NA20" s="34"/>
      <c r="NB20" s="34"/>
      <c r="NC20" s="34"/>
      <c r="ND20" s="34"/>
      <c r="NE20" s="34"/>
    </row>
    <row r="21" spans="1:369" s="34" customFormat="1">
      <c r="A21" s="4"/>
      <c r="B21" s="4" t="s">
        <v>149</v>
      </c>
      <c r="C21" s="46" t="s">
        <v>191</v>
      </c>
      <c r="E21" s="51"/>
      <c r="F21" s="51"/>
      <c r="G21" s="51"/>
      <c r="H21" s="51"/>
      <c r="I21" s="51"/>
      <c r="J21" s="51"/>
      <c r="K21" s="60"/>
      <c r="M21" s="36">
        <v>0.56999999999999995</v>
      </c>
      <c r="N21" s="36">
        <v>0.43</v>
      </c>
      <c r="O21" s="36"/>
      <c r="P21" s="36"/>
      <c r="Q21" s="36"/>
      <c r="R21" s="37">
        <f>SUM(M21:Q21)</f>
        <v>1</v>
      </c>
      <c r="T21" s="36">
        <v>0.56999999999999995</v>
      </c>
      <c r="U21" s="36">
        <v>0.43</v>
      </c>
      <c r="V21" s="36"/>
      <c r="W21" s="36"/>
      <c r="X21" s="36"/>
      <c r="Y21" s="37">
        <f>SUM(T21:X21)</f>
        <v>1</v>
      </c>
      <c r="AA21" s="36">
        <v>0.48899999999999999</v>
      </c>
      <c r="AB21" s="36">
        <v>0.51100000000000001</v>
      </c>
      <c r="AC21" s="36"/>
      <c r="AD21" s="36"/>
      <c r="AE21" s="36"/>
      <c r="AF21" s="36"/>
      <c r="AG21" s="37">
        <f>SUM(AA21:AF21)</f>
        <v>1</v>
      </c>
      <c r="AI21" s="36">
        <v>0.69099999999999995</v>
      </c>
      <c r="AJ21" s="36">
        <v>0.309</v>
      </c>
      <c r="AK21" s="36"/>
      <c r="AL21" s="36"/>
      <c r="AM21" s="36"/>
      <c r="AN21" s="36"/>
      <c r="AO21" s="36"/>
      <c r="AP21" s="37">
        <f>SUM(AI21:AO21)</f>
        <v>1</v>
      </c>
      <c r="AR21" s="36">
        <v>0.69499999999999995</v>
      </c>
      <c r="AS21" s="36">
        <v>0.30499999999999999</v>
      </c>
      <c r="AT21" s="36"/>
      <c r="AU21" s="36"/>
      <c r="AV21" s="36"/>
      <c r="AW21" s="36"/>
      <c r="AX21" s="36"/>
      <c r="AY21" s="37">
        <f>SUM(AR21:AX21)</f>
        <v>1</v>
      </c>
      <c r="BA21" s="36">
        <v>0.71699999999999997</v>
      </c>
      <c r="BB21" s="36">
        <v>0.28299999999999997</v>
      </c>
      <c r="BC21" s="36"/>
      <c r="BD21" s="36"/>
      <c r="BE21" s="36"/>
      <c r="BF21" s="36"/>
      <c r="BG21" s="36"/>
      <c r="BH21" s="37">
        <f>SUM(BA21:BG21)</f>
        <v>1</v>
      </c>
      <c r="BJ21" s="119"/>
      <c r="BK21" s="119"/>
      <c r="BL21" s="119"/>
      <c r="BM21" s="119"/>
      <c r="BN21" s="119"/>
      <c r="BO21" s="119"/>
      <c r="BP21" s="119"/>
      <c r="BQ21" s="195"/>
      <c r="BS21" s="489"/>
      <c r="BT21" s="489"/>
      <c r="BU21" s="489"/>
      <c r="FP21" s="98"/>
    </row>
    <row r="22" spans="1:369" s="43" customFormat="1">
      <c r="A22" s="7"/>
      <c r="B22" s="7" t="s">
        <v>150</v>
      </c>
      <c r="C22" s="7"/>
      <c r="E22" s="7"/>
      <c r="F22" s="7"/>
      <c r="G22" s="7"/>
      <c r="H22" s="7"/>
      <c r="I22" s="7"/>
      <c r="J22" s="7"/>
      <c r="K22" s="4"/>
      <c r="M22" s="44"/>
      <c r="N22" s="44"/>
      <c r="O22" s="44"/>
      <c r="P22" s="44"/>
      <c r="Q22" s="44"/>
      <c r="R22" s="44">
        <f>SUM(M22:Q22)</f>
        <v>0</v>
      </c>
      <c r="T22" s="44"/>
      <c r="U22" s="44"/>
      <c r="V22" s="44"/>
      <c r="W22" s="44"/>
      <c r="X22" s="44"/>
      <c r="Y22" s="44">
        <f>SUM(T22:X22)</f>
        <v>0</v>
      </c>
      <c r="AA22" s="44"/>
      <c r="AB22" s="44"/>
      <c r="AC22" s="44"/>
      <c r="AD22" s="44"/>
      <c r="AE22" s="44"/>
      <c r="AF22" s="44"/>
      <c r="AG22" s="44">
        <f>SUM(AA22:AF22)</f>
        <v>0</v>
      </c>
      <c r="AI22" s="44"/>
      <c r="AJ22" s="44"/>
      <c r="AK22" s="44"/>
      <c r="AL22" s="44"/>
      <c r="AM22" s="44"/>
      <c r="AN22" s="44"/>
      <c r="AO22" s="44"/>
      <c r="AP22" s="44">
        <f>SUM(AI22:AO22)</f>
        <v>0</v>
      </c>
      <c r="AR22" s="44"/>
      <c r="AS22" s="44"/>
      <c r="AT22" s="44"/>
      <c r="AU22" s="44"/>
      <c r="AV22" s="44"/>
      <c r="AW22" s="44"/>
      <c r="AX22" s="44"/>
      <c r="AY22" s="44">
        <f>SUM(AR22:AX22)</f>
        <v>0</v>
      </c>
      <c r="BA22" s="44"/>
      <c r="BB22" s="44"/>
      <c r="BC22" s="44"/>
      <c r="BD22" s="44"/>
      <c r="BE22" s="44"/>
      <c r="BF22" s="44"/>
      <c r="BG22" s="44"/>
      <c r="BH22" s="44">
        <f>SUM(BA22:BG22)</f>
        <v>0</v>
      </c>
      <c r="BJ22" s="137"/>
      <c r="BK22" s="137"/>
      <c r="BL22" s="137"/>
      <c r="BM22" s="137"/>
      <c r="BN22" s="137"/>
      <c r="BO22" s="137"/>
      <c r="BP22" s="137"/>
      <c r="BQ22" s="137"/>
      <c r="BS22" s="489"/>
      <c r="BT22" s="489"/>
      <c r="BU22" s="489"/>
      <c r="FP22" s="253"/>
    </row>
    <row r="23" spans="1:369">
      <c r="A23" s="4"/>
      <c r="B23" s="38"/>
      <c r="C23" s="46"/>
      <c r="E23" s="46"/>
      <c r="F23" s="46"/>
      <c r="G23" s="46"/>
      <c r="H23" s="46"/>
      <c r="I23" s="46"/>
      <c r="J23" s="46"/>
      <c r="K23" s="4"/>
      <c r="M23" s="3"/>
      <c r="N23" s="3"/>
      <c r="O23" s="3"/>
      <c r="P23" s="3"/>
      <c r="Q23" s="3"/>
      <c r="R23" s="3"/>
      <c r="T23" s="3"/>
      <c r="U23" s="3"/>
      <c r="V23" s="3"/>
      <c r="W23" s="3"/>
      <c r="X23" s="3"/>
      <c r="Y23" s="3"/>
      <c r="AA23" s="3"/>
      <c r="AB23" s="3"/>
      <c r="AC23" s="3"/>
      <c r="AD23" s="3"/>
      <c r="AE23" s="3"/>
      <c r="AF23" s="3"/>
      <c r="AG23" s="37"/>
      <c r="AI23" s="3"/>
      <c r="AJ23" s="3"/>
      <c r="AK23" s="3"/>
      <c r="AL23" s="3"/>
      <c r="AM23" s="3"/>
      <c r="AN23" s="3"/>
      <c r="AO23" s="3"/>
      <c r="AP23" s="37"/>
      <c r="AR23" s="3"/>
      <c r="AS23" s="3"/>
      <c r="AT23" s="3"/>
      <c r="AU23" s="3"/>
      <c r="AV23" s="3"/>
      <c r="AW23" s="3"/>
      <c r="AX23" s="3"/>
      <c r="AY23" s="37"/>
      <c r="BA23" s="3"/>
      <c r="BB23" s="3"/>
      <c r="BC23" s="3"/>
      <c r="BD23" s="3"/>
      <c r="BE23" s="3"/>
      <c r="BF23" s="3"/>
      <c r="BG23" s="3"/>
      <c r="BH23" s="37"/>
      <c r="BJ23" s="117"/>
      <c r="BK23" s="117"/>
      <c r="BL23" s="117"/>
      <c r="BM23" s="117"/>
      <c r="BN23" s="117"/>
      <c r="BO23" s="117"/>
      <c r="BP23" s="117"/>
      <c r="BQ23" s="195"/>
      <c r="BR23" s="34"/>
      <c r="BS23" s="489"/>
      <c r="BT23" s="489"/>
      <c r="BU23" s="489"/>
      <c r="BV23" s="34"/>
      <c r="BW23" s="34"/>
      <c r="BX23" s="34"/>
      <c r="BY23" s="34"/>
      <c r="BZ23" s="34"/>
      <c r="CA23" s="34"/>
      <c r="CB23" s="34"/>
      <c r="CC23" s="34"/>
      <c r="CD23" s="34"/>
      <c r="CE23" s="34"/>
      <c r="CG23" s="34"/>
      <c r="CH23" s="34"/>
      <c r="CI23" s="34"/>
      <c r="CJ23" s="34"/>
      <c r="CK23" s="34"/>
      <c r="CL23" s="34"/>
      <c r="CM23" s="34"/>
      <c r="CN23" s="34"/>
      <c r="CO23" s="34"/>
      <c r="CP23" s="34"/>
      <c r="CQ23" s="34"/>
      <c r="CR23" s="34"/>
      <c r="CS23" s="34"/>
      <c r="CT23" s="34"/>
      <c r="CU23" s="34"/>
      <c r="CV23" s="34"/>
      <c r="CW23" s="34"/>
      <c r="CX23" s="34"/>
      <c r="CY23" s="34"/>
      <c r="CZ23" s="34"/>
      <c r="DA23" s="34"/>
      <c r="DC23" s="34"/>
      <c r="DD23" s="34"/>
      <c r="DE23" s="34"/>
      <c r="DF23" s="34"/>
      <c r="DG23" s="34"/>
      <c r="DH23" s="34"/>
      <c r="DI23" s="34"/>
      <c r="DJ23" s="34"/>
      <c r="DK23" s="34"/>
      <c r="DL23" s="34"/>
      <c r="DM23" s="34"/>
      <c r="DN23" s="34"/>
      <c r="DO23" s="34"/>
      <c r="DP23" s="34"/>
      <c r="DQ23" s="34"/>
      <c r="DR23" s="34"/>
      <c r="DS23" s="34"/>
      <c r="DT23" s="34"/>
      <c r="DU23" s="34"/>
      <c r="DV23" s="34"/>
      <c r="DW23" s="34"/>
      <c r="DY23" s="34"/>
      <c r="DZ23" s="34"/>
      <c r="EA23" s="34"/>
      <c r="EB23" s="34"/>
      <c r="EC23" s="34"/>
      <c r="ED23" s="34"/>
      <c r="EE23" s="34"/>
      <c r="EF23" s="34"/>
      <c r="EG23" s="34"/>
      <c r="EH23" s="34"/>
      <c r="EI23" s="34"/>
      <c r="EJ23" s="34"/>
      <c r="EK23" s="34"/>
      <c r="EL23" s="34"/>
      <c r="EM23" s="34"/>
      <c r="EN23" s="34"/>
      <c r="EO23" s="34"/>
      <c r="EP23" s="34"/>
      <c r="EQ23" s="34"/>
      <c r="ER23" s="34"/>
      <c r="ES23" s="34"/>
      <c r="EU23" s="34"/>
      <c r="EV23" s="34"/>
      <c r="EW23" s="34"/>
      <c r="EX23" s="34"/>
      <c r="EY23" s="34"/>
      <c r="EZ23" s="34"/>
      <c r="FA23" s="34"/>
      <c r="FB23" s="34"/>
      <c r="FC23" s="34"/>
      <c r="FD23" s="34"/>
      <c r="FE23" s="34"/>
      <c r="FF23" s="34"/>
      <c r="FG23" s="34"/>
      <c r="FH23" s="34"/>
      <c r="FI23" s="34"/>
      <c r="FJ23" s="34"/>
      <c r="FK23" s="34"/>
      <c r="FL23" s="34"/>
      <c r="FM23" s="34"/>
      <c r="FN23" s="34"/>
      <c r="FO23" s="34"/>
      <c r="FQ23" s="34"/>
      <c r="FR23" s="34"/>
      <c r="FS23" s="34"/>
      <c r="FT23" s="34"/>
      <c r="FU23" s="34"/>
      <c r="FV23" s="34"/>
      <c r="FW23" s="34"/>
      <c r="FX23" s="34"/>
      <c r="FY23" s="34"/>
      <c r="FZ23" s="34"/>
      <c r="GA23" s="34"/>
      <c r="GB23" s="34"/>
      <c r="GC23" s="34"/>
      <c r="GD23" s="34"/>
      <c r="GE23" s="34"/>
      <c r="GF23" s="34"/>
      <c r="GG23" s="34"/>
      <c r="GH23" s="34"/>
      <c r="GI23" s="34"/>
      <c r="GJ23" s="34"/>
      <c r="GK23" s="34"/>
      <c r="GM23" s="34"/>
      <c r="GN23" s="34"/>
      <c r="GO23" s="34"/>
      <c r="GP23" s="34"/>
      <c r="GQ23" s="34"/>
      <c r="GR23" s="34"/>
      <c r="GS23" s="34"/>
      <c r="GT23" s="34"/>
      <c r="GU23" s="34"/>
      <c r="GV23" s="34"/>
      <c r="GW23" s="34"/>
      <c r="GX23" s="34"/>
      <c r="GY23" s="34"/>
      <c r="GZ23" s="34"/>
      <c r="HA23" s="34"/>
      <c r="HB23" s="34"/>
      <c r="HC23" s="34"/>
      <c r="HD23" s="34"/>
      <c r="HE23" s="34"/>
      <c r="HF23" s="34"/>
      <c r="HG23" s="34"/>
      <c r="HI23" s="34"/>
      <c r="HJ23" s="34"/>
      <c r="HK23" s="34"/>
      <c r="HL23" s="34"/>
      <c r="HM23" s="34"/>
      <c r="HN23" s="34"/>
      <c r="HO23" s="34"/>
      <c r="HP23" s="34"/>
      <c r="HQ23" s="34"/>
      <c r="HR23" s="34"/>
      <c r="HS23" s="34"/>
      <c r="HT23" s="34"/>
      <c r="HU23" s="34"/>
      <c r="HV23" s="34"/>
      <c r="HW23" s="34"/>
      <c r="HX23" s="34"/>
      <c r="HY23" s="34"/>
      <c r="HZ23" s="34"/>
      <c r="IA23" s="34"/>
      <c r="IB23" s="34"/>
      <c r="IC23" s="34"/>
      <c r="IE23" s="34"/>
      <c r="IF23" s="34"/>
      <c r="IG23" s="34"/>
      <c r="IH23" s="34"/>
      <c r="II23" s="34"/>
      <c r="IJ23" s="34"/>
      <c r="IK23" s="34"/>
      <c r="IL23" s="34"/>
      <c r="IM23" s="34"/>
      <c r="IN23" s="34"/>
      <c r="IO23" s="34"/>
      <c r="IP23" s="34"/>
      <c r="IQ23" s="34"/>
      <c r="IR23" s="34"/>
      <c r="IS23" s="34"/>
      <c r="IT23" s="34"/>
      <c r="IU23" s="34"/>
      <c r="IV23" s="34"/>
      <c r="IW23" s="34"/>
      <c r="IX23" s="34"/>
      <c r="IY23" s="34"/>
      <c r="JA23" s="34"/>
      <c r="JB23" s="34"/>
      <c r="JC23" s="34"/>
      <c r="JD23" s="34"/>
      <c r="JE23" s="34"/>
      <c r="JF23" s="34"/>
      <c r="JG23" s="34"/>
      <c r="JH23" s="34"/>
      <c r="JI23" s="34"/>
      <c r="JJ23" s="34"/>
      <c r="JK23" s="34"/>
      <c r="JL23" s="34"/>
      <c r="JM23" s="34"/>
      <c r="JN23" s="34"/>
      <c r="JO23" s="34"/>
      <c r="JP23" s="34"/>
      <c r="JQ23" s="34"/>
      <c r="JR23" s="34"/>
      <c r="JS23" s="34"/>
      <c r="JT23" s="34"/>
      <c r="JU23" s="34"/>
      <c r="JW23" s="34"/>
      <c r="JX23" s="34"/>
      <c r="JY23" s="34"/>
      <c r="JZ23" s="34"/>
      <c r="KA23" s="34"/>
      <c r="KB23" s="34"/>
      <c r="KC23" s="34"/>
      <c r="KD23" s="34"/>
      <c r="KE23" s="34"/>
      <c r="KF23" s="34"/>
      <c r="KG23" s="34"/>
      <c r="KH23" s="34"/>
      <c r="KI23" s="34"/>
      <c r="KJ23" s="34"/>
      <c r="KK23" s="34"/>
      <c r="KL23" s="34"/>
      <c r="KM23" s="34"/>
      <c r="KN23" s="34"/>
      <c r="KO23" s="34"/>
      <c r="KP23" s="34"/>
      <c r="KQ23" s="34"/>
      <c r="KS23" s="34"/>
      <c r="KT23" s="34"/>
      <c r="KU23" s="34"/>
      <c r="KV23" s="34"/>
      <c r="KW23" s="34"/>
      <c r="KX23" s="34"/>
      <c r="KY23" s="34"/>
      <c r="KZ23" s="34"/>
      <c r="LA23" s="34"/>
      <c r="LB23" s="34"/>
      <c r="LC23" s="34"/>
      <c r="LD23" s="34"/>
      <c r="LE23" s="34"/>
      <c r="LF23" s="34"/>
      <c r="LG23" s="34"/>
      <c r="LH23" s="34"/>
      <c r="LI23" s="34"/>
      <c r="LJ23" s="34"/>
      <c r="LK23" s="34"/>
      <c r="LL23" s="34"/>
      <c r="LM23" s="34"/>
      <c r="LO23" s="34"/>
      <c r="LP23" s="34"/>
      <c r="LQ23" s="34"/>
      <c r="LR23" s="34"/>
      <c r="LS23" s="34"/>
      <c r="LT23" s="34"/>
      <c r="LU23" s="34"/>
      <c r="LV23" s="34"/>
      <c r="LW23" s="34"/>
      <c r="LX23" s="34"/>
      <c r="LY23" s="34"/>
      <c r="LZ23" s="34"/>
      <c r="MA23" s="34"/>
      <c r="MB23" s="34"/>
      <c r="MC23" s="34"/>
      <c r="MD23" s="34"/>
      <c r="ME23" s="34"/>
      <c r="MF23" s="34"/>
      <c r="MG23" s="34"/>
      <c r="MH23" s="34"/>
      <c r="MI23" s="34"/>
      <c r="MK23" s="34"/>
      <c r="ML23" s="34"/>
      <c r="MM23" s="34"/>
      <c r="MN23" s="34"/>
      <c r="MO23" s="34"/>
      <c r="MP23" s="34"/>
      <c r="MQ23" s="34"/>
      <c r="MR23" s="34"/>
      <c r="MS23" s="34"/>
      <c r="MT23" s="34"/>
      <c r="MU23" s="34"/>
      <c r="MV23" s="34"/>
      <c r="MW23" s="34"/>
      <c r="MX23" s="34"/>
      <c r="MY23" s="34"/>
      <c r="MZ23" s="34"/>
      <c r="NA23" s="34"/>
      <c r="NB23" s="34"/>
      <c r="NC23" s="34"/>
      <c r="ND23" s="34"/>
      <c r="NE23" s="34"/>
    </row>
    <row r="24" spans="1:369">
      <c r="A24" s="4" t="s">
        <v>74</v>
      </c>
      <c r="B24" s="38" t="s">
        <v>9</v>
      </c>
      <c r="C24" s="38" t="s">
        <v>192</v>
      </c>
      <c r="E24" s="52"/>
      <c r="F24" s="52"/>
      <c r="G24" s="52">
        <f>AB25/G25</f>
        <v>0.29689440993788818</v>
      </c>
      <c r="H24" s="53">
        <f>AJ25/H25</f>
        <v>0.27771010962241172</v>
      </c>
      <c r="I24" s="53">
        <f>AS25/I25</f>
        <v>0.28676470588235292</v>
      </c>
      <c r="J24" s="53">
        <f>BB25/J25</f>
        <v>0.30510585305105853</v>
      </c>
      <c r="K24" s="61">
        <f>(BJ25+BK25)/K25</f>
        <v>0.31605537031423664</v>
      </c>
      <c r="M24" s="3"/>
      <c r="N24" s="3"/>
      <c r="O24" s="3"/>
      <c r="P24" s="3"/>
      <c r="Q24" s="3"/>
      <c r="R24" s="3"/>
      <c r="T24" s="3"/>
      <c r="U24" s="3"/>
      <c r="V24" s="3"/>
      <c r="W24" s="3"/>
      <c r="X24" s="3"/>
      <c r="Y24" s="3"/>
      <c r="AA24" s="4" t="s">
        <v>175</v>
      </c>
      <c r="AB24" s="4" t="s">
        <v>152</v>
      </c>
      <c r="AC24" s="4" t="s">
        <v>179</v>
      </c>
      <c r="AD24" s="4" t="s">
        <v>153</v>
      </c>
      <c r="AE24" s="4" t="s">
        <v>180</v>
      </c>
      <c r="AF24" s="4" t="s">
        <v>135</v>
      </c>
      <c r="AG24" s="15"/>
      <c r="AI24" s="4" t="s">
        <v>175</v>
      </c>
      <c r="AJ24" s="4" t="s">
        <v>152</v>
      </c>
      <c r="AK24" s="4" t="s">
        <v>179</v>
      </c>
      <c r="AL24" s="4" t="s">
        <v>153</v>
      </c>
      <c r="AM24" s="4" t="s">
        <v>180</v>
      </c>
      <c r="AN24" s="4" t="s">
        <v>135</v>
      </c>
      <c r="AO24" s="4"/>
      <c r="AP24" s="15"/>
      <c r="AR24" s="4" t="s">
        <v>175</v>
      </c>
      <c r="AS24" s="4" t="s">
        <v>152</v>
      </c>
      <c r="AT24" s="4" t="s">
        <v>179</v>
      </c>
      <c r="AU24" s="4" t="s">
        <v>153</v>
      </c>
      <c r="AV24" s="4" t="s">
        <v>180</v>
      </c>
      <c r="AW24" s="4"/>
      <c r="AX24" s="4" t="s">
        <v>135</v>
      </c>
      <c r="AY24" s="15"/>
      <c r="BA24" s="4" t="s">
        <v>175</v>
      </c>
      <c r="BB24" s="4" t="s">
        <v>152</v>
      </c>
      <c r="BC24" s="4" t="s">
        <v>179</v>
      </c>
      <c r="BD24" s="4" t="s">
        <v>153</v>
      </c>
      <c r="BE24" s="4" t="s">
        <v>180</v>
      </c>
      <c r="BF24" s="4" t="s">
        <v>135</v>
      </c>
      <c r="BG24" s="4"/>
      <c r="BH24" s="15"/>
      <c r="BJ24" s="119" t="s">
        <v>506</v>
      </c>
      <c r="BK24" s="119" t="s">
        <v>507</v>
      </c>
      <c r="BL24" s="119"/>
      <c r="BM24" s="119" t="s">
        <v>135</v>
      </c>
      <c r="BN24" s="119"/>
      <c r="BO24" s="119"/>
      <c r="BP24" s="119"/>
      <c r="BQ24" s="195"/>
      <c r="BR24" s="34"/>
      <c r="BS24" s="489">
        <f>Ouputs!E12</f>
        <v>6.9948854976460889E-2</v>
      </c>
      <c r="BT24" s="489">
        <f>Ouputs!F12</f>
        <v>0.24903381801604424</v>
      </c>
      <c r="BU24" s="489">
        <f>Ouputs!G12</f>
        <v>0</v>
      </c>
      <c r="BV24" s="34"/>
      <c r="BW24" s="34"/>
      <c r="BX24" s="34"/>
      <c r="BY24" s="34"/>
      <c r="BZ24" s="34"/>
      <c r="CA24" s="34"/>
      <c r="CB24" s="34"/>
      <c r="CC24" s="34"/>
      <c r="CD24" s="34"/>
      <c r="CE24" s="34"/>
      <c r="CG24" s="34"/>
      <c r="CH24" s="34"/>
      <c r="CI24" s="34"/>
      <c r="CJ24" s="34"/>
      <c r="CK24" s="34"/>
      <c r="CL24" s="34"/>
      <c r="CM24" s="34"/>
      <c r="CN24" s="34"/>
      <c r="CO24" s="34"/>
      <c r="CP24" s="34"/>
      <c r="CQ24" s="34"/>
      <c r="CR24" s="34"/>
      <c r="CS24" s="34"/>
      <c r="CT24" s="34"/>
      <c r="CU24" s="34"/>
      <c r="CV24" s="34"/>
      <c r="CW24" s="34"/>
      <c r="CX24" s="34"/>
      <c r="CY24" s="34"/>
      <c r="CZ24" s="34"/>
      <c r="DA24" s="34"/>
      <c r="DC24" s="34"/>
      <c r="DD24" s="34"/>
      <c r="DE24" s="34"/>
      <c r="DF24" s="34"/>
      <c r="DG24" s="34"/>
      <c r="DH24" s="34"/>
      <c r="DI24" s="34"/>
      <c r="DJ24" s="34"/>
      <c r="DK24" s="34"/>
      <c r="DL24" s="34"/>
      <c r="DM24" s="34"/>
      <c r="DN24" s="34"/>
      <c r="DO24" s="34"/>
      <c r="DP24" s="34"/>
      <c r="DQ24" s="34"/>
      <c r="DR24" s="34"/>
      <c r="DS24" s="34"/>
      <c r="DT24" s="34"/>
      <c r="DU24" s="34"/>
      <c r="DV24" s="34"/>
      <c r="DW24" s="34"/>
      <c r="DY24" s="34"/>
      <c r="DZ24" s="34"/>
      <c r="EA24" s="34"/>
      <c r="EB24" s="34"/>
      <c r="EC24" s="34"/>
      <c r="ED24" s="34"/>
      <c r="EE24" s="34"/>
      <c r="EF24" s="34"/>
      <c r="EG24" s="34"/>
      <c r="EH24" s="34"/>
      <c r="EI24" s="34"/>
      <c r="EJ24" s="34"/>
      <c r="EK24" s="34"/>
      <c r="EL24" s="34"/>
      <c r="EM24" s="34"/>
      <c r="EN24" s="34"/>
      <c r="EO24" s="34"/>
      <c r="EP24" s="34"/>
      <c r="EQ24" s="34"/>
      <c r="ER24" s="34"/>
      <c r="ES24" s="34"/>
      <c r="EU24" s="34"/>
      <c r="EV24" s="34"/>
      <c r="EW24" s="34"/>
      <c r="EX24" s="34"/>
      <c r="EY24" s="34"/>
      <c r="EZ24" s="34"/>
      <c r="FA24" s="34"/>
      <c r="FB24" s="34"/>
      <c r="FC24" s="34"/>
      <c r="FD24" s="34"/>
      <c r="FE24" s="34"/>
      <c r="FF24" s="34"/>
      <c r="FG24" s="34"/>
      <c r="FH24" s="34"/>
      <c r="FI24" s="34"/>
      <c r="FJ24" s="34"/>
      <c r="FK24" s="34"/>
      <c r="FL24" s="34"/>
      <c r="FM24" s="34"/>
      <c r="FN24" s="34"/>
      <c r="FO24" s="34"/>
      <c r="FQ24" s="34"/>
      <c r="FR24" s="34"/>
      <c r="FS24" s="34"/>
      <c r="FT24" s="34"/>
      <c r="FU24" s="34"/>
      <c r="FV24" s="34"/>
      <c r="FW24" s="34"/>
      <c r="FX24" s="34"/>
      <c r="FY24" s="34"/>
      <c r="FZ24" s="34"/>
      <c r="GA24" s="34"/>
      <c r="GB24" s="34"/>
      <c r="GC24" s="34"/>
      <c r="GD24" s="34"/>
      <c r="GE24" s="34"/>
      <c r="GF24" s="34"/>
      <c r="GG24" s="34"/>
      <c r="GH24" s="34"/>
      <c r="GI24" s="34"/>
      <c r="GJ24" s="34"/>
      <c r="GK24" s="34"/>
      <c r="GM24" s="34"/>
      <c r="GN24" s="34"/>
      <c r="GO24" s="34"/>
      <c r="GP24" s="34"/>
      <c r="GQ24" s="34"/>
      <c r="GR24" s="34"/>
      <c r="GS24" s="34"/>
      <c r="GT24" s="34"/>
      <c r="GU24" s="34"/>
      <c r="GV24" s="34"/>
      <c r="GW24" s="34"/>
      <c r="GX24" s="34"/>
      <c r="GY24" s="34"/>
      <c r="GZ24" s="34"/>
      <c r="HA24" s="34"/>
      <c r="HB24" s="34"/>
      <c r="HC24" s="34"/>
      <c r="HD24" s="34"/>
      <c r="HE24" s="34"/>
      <c r="HF24" s="34"/>
      <c r="HG24" s="34"/>
      <c r="HI24" s="34"/>
      <c r="HJ24" s="34"/>
      <c r="HK24" s="34"/>
      <c r="HL24" s="34"/>
      <c r="HM24" s="34"/>
      <c r="HN24" s="34"/>
      <c r="HO24" s="34"/>
      <c r="HP24" s="34"/>
      <c r="HQ24" s="34"/>
      <c r="HR24" s="34"/>
      <c r="HS24" s="34"/>
      <c r="HT24" s="34"/>
      <c r="HU24" s="34"/>
      <c r="HV24" s="34"/>
      <c r="HW24" s="34"/>
      <c r="HX24" s="34"/>
      <c r="HY24" s="34"/>
      <c r="HZ24" s="34"/>
      <c r="IA24" s="34"/>
      <c r="IB24" s="34"/>
      <c r="IC24" s="34"/>
      <c r="IE24" s="34"/>
      <c r="IF24" s="34"/>
      <c r="IG24" s="34"/>
      <c r="IH24" s="34"/>
      <c r="II24" s="34"/>
      <c r="IJ24" s="34"/>
      <c r="IK24" s="34"/>
      <c r="IL24" s="34"/>
      <c r="IM24" s="34"/>
      <c r="IN24" s="34"/>
      <c r="IO24" s="34"/>
      <c r="IP24" s="34"/>
      <c r="IQ24" s="34"/>
      <c r="IR24" s="34"/>
      <c r="IS24" s="34"/>
      <c r="IT24" s="34"/>
      <c r="IU24" s="34"/>
      <c r="IV24" s="34"/>
      <c r="IW24" s="34"/>
      <c r="IX24" s="34"/>
      <c r="IY24" s="34"/>
      <c r="JA24" s="34"/>
      <c r="JB24" s="34"/>
      <c r="JC24" s="34"/>
      <c r="JD24" s="34"/>
      <c r="JE24" s="34"/>
      <c r="JF24" s="34"/>
      <c r="JG24" s="34"/>
      <c r="JH24" s="34"/>
      <c r="JI24" s="34"/>
      <c r="JJ24" s="34"/>
      <c r="JK24" s="34"/>
      <c r="JL24" s="34"/>
      <c r="JM24" s="34"/>
      <c r="JN24" s="34"/>
      <c r="JO24" s="34"/>
      <c r="JP24" s="34"/>
      <c r="JQ24" s="34"/>
      <c r="JR24" s="34"/>
      <c r="JS24" s="34"/>
      <c r="JT24" s="34"/>
      <c r="JU24" s="34"/>
      <c r="JW24" s="34"/>
      <c r="JX24" s="34"/>
      <c r="JY24" s="34"/>
      <c r="JZ24" s="34"/>
      <c r="KA24" s="34"/>
      <c r="KB24" s="34"/>
      <c r="KC24" s="34"/>
      <c r="KD24" s="34"/>
      <c r="KE24" s="34"/>
      <c r="KF24" s="34"/>
      <c r="KG24" s="34"/>
      <c r="KH24" s="34"/>
      <c r="KI24" s="34"/>
      <c r="KJ24" s="34"/>
      <c r="KK24" s="34"/>
      <c r="KL24" s="34"/>
      <c r="KM24" s="34"/>
      <c r="KN24" s="34"/>
      <c r="KO24" s="34"/>
      <c r="KP24" s="34"/>
      <c r="KQ24" s="34"/>
      <c r="KS24" s="34"/>
      <c r="KT24" s="34"/>
      <c r="KU24" s="34"/>
      <c r="KV24" s="34"/>
      <c r="KW24" s="34"/>
      <c r="KX24" s="34"/>
      <c r="KY24" s="34"/>
      <c r="KZ24" s="34"/>
      <c r="LA24" s="34"/>
      <c r="LB24" s="34"/>
      <c r="LC24" s="34"/>
      <c r="LD24" s="34"/>
      <c r="LE24" s="34"/>
      <c r="LF24" s="34"/>
      <c r="LG24" s="34"/>
      <c r="LH24" s="34"/>
      <c r="LI24" s="34"/>
      <c r="LJ24" s="34"/>
      <c r="LK24" s="34"/>
      <c r="LL24" s="34"/>
      <c r="LM24" s="34"/>
      <c r="LO24" s="34"/>
      <c r="LP24" s="34"/>
      <c r="LQ24" s="34"/>
      <c r="LR24" s="34"/>
      <c r="LS24" s="34"/>
      <c r="LT24" s="34"/>
      <c r="LU24" s="34"/>
      <c r="LV24" s="34"/>
      <c r="LW24" s="34"/>
      <c r="LX24" s="34"/>
      <c r="LY24" s="34"/>
      <c r="LZ24" s="34"/>
      <c r="MA24" s="34"/>
      <c r="MB24" s="34"/>
      <c r="MC24" s="34"/>
      <c r="MD24" s="34"/>
      <c r="ME24" s="34"/>
      <c r="MF24" s="34"/>
      <c r="MG24" s="34"/>
      <c r="MH24" s="34"/>
      <c r="MI24" s="34"/>
      <c r="MK24" s="34"/>
      <c r="ML24" s="34"/>
      <c r="MM24" s="34"/>
      <c r="MN24" s="34"/>
      <c r="MO24" s="34"/>
      <c r="MP24" s="34"/>
      <c r="MQ24" s="34"/>
      <c r="MR24" s="34"/>
      <c r="MS24" s="34"/>
      <c r="MT24" s="34"/>
      <c r="MU24" s="34"/>
      <c r="MV24" s="34"/>
      <c r="MW24" s="34"/>
      <c r="MX24" s="34"/>
      <c r="MY24" s="34"/>
      <c r="MZ24" s="34"/>
      <c r="NA24" s="34"/>
      <c r="NB24" s="34"/>
      <c r="NC24" s="34"/>
      <c r="ND24" s="34"/>
      <c r="NE24" s="34"/>
    </row>
    <row r="25" spans="1:369" s="34" customFormat="1">
      <c r="A25" s="4"/>
      <c r="B25" s="4" t="s">
        <v>149</v>
      </c>
      <c r="C25" s="46" t="s">
        <v>191</v>
      </c>
      <c r="E25" s="51"/>
      <c r="F25" s="51"/>
      <c r="G25" s="51">
        <f>1-(AE25+AF25)</f>
        <v>0.80500000000000005</v>
      </c>
      <c r="H25" s="51">
        <f>1-(AM25+AN25)</f>
        <v>0.82099999999999995</v>
      </c>
      <c r="I25" s="51">
        <f>1-(AV25+AX25)</f>
        <v>0.81600000000000006</v>
      </c>
      <c r="J25" s="51">
        <f>1-(BE25+BF25)</f>
        <v>0.80299999999999994</v>
      </c>
      <c r="K25" s="51">
        <f>1-BM25</f>
        <v>0.8699129823327767</v>
      </c>
      <c r="M25" s="36"/>
      <c r="N25" s="36"/>
      <c r="O25" s="36"/>
      <c r="P25" s="36"/>
      <c r="Q25" s="36"/>
      <c r="R25" s="37"/>
      <c r="T25" s="36"/>
      <c r="U25" s="36"/>
      <c r="V25" s="36"/>
      <c r="W25" s="36"/>
      <c r="X25" s="36"/>
      <c r="Y25" s="37"/>
      <c r="AA25" s="36">
        <v>0.24299999999999999</v>
      </c>
      <c r="AB25" s="36">
        <v>0.23899999999999999</v>
      </c>
      <c r="AC25" s="36">
        <v>0.19500000000000001</v>
      </c>
      <c r="AD25" s="36">
        <v>0.128</v>
      </c>
      <c r="AE25" s="36">
        <v>0.17499999999999999</v>
      </c>
      <c r="AF25" s="36">
        <v>0.02</v>
      </c>
      <c r="AG25" s="37">
        <f>SUM(AA25:AF25)</f>
        <v>1</v>
      </c>
      <c r="AI25" s="36">
        <v>0.25700000000000001</v>
      </c>
      <c r="AJ25" s="36">
        <v>0.22800000000000001</v>
      </c>
      <c r="AK25" s="36">
        <v>0.216</v>
      </c>
      <c r="AL25" s="36">
        <v>0.12</v>
      </c>
      <c r="AM25" s="36">
        <v>0.157</v>
      </c>
      <c r="AN25" s="36">
        <v>2.1999999999999999E-2</v>
      </c>
      <c r="AO25" s="36"/>
      <c r="AP25" s="37">
        <f>SUM(AI25:AO25)</f>
        <v>1</v>
      </c>
      <c r="AR25" s="36">
        <v>0.25800000000000001</v>
      </c>
      <c r="AS25" s="36">
        <v>0.23400000000000001</v>
      </c>
      <c r="AT25" s="36">
        <v>0.224</v>
      </c>
      <c r="AU25" s="36">
        <v>0.1</v>
      </c>
      <c r="AV25" s="36">
        <v>0.159</v>
      </c>
      <c r="AW25" s="36"/>
      <c r="AX25" s="36">
        <v>2.5000000000000001E-2</v>
      </c>
      <c r="AY25" s="37">
        <f>SUM(AR25:AX25)</f>
        <v>1</v>
      </c>
      <c r="BA25" s="36">
        <v>0.247</v>
      </c>
      <c r="BB25" s="36">
        <v>0.245</v>
      </c>
      <c r="BC25" s="36">
        <v>0.224</v>
      </c>
      <c r="BD25" s="36">
        <v>8.7999999999999995E-2</v>
      </c>
      <c r="BE25" s="36">
        <v>0.17</v>
      </c>
      <c r="BF25" s="36">
        <v>2.7E-2</v>
      </c>
      <c r="BG25" s="36"/>
      <c r="BH25" s="37">
        <f>SUM(BA25:BG25)</f>
        <v>1.0009999999999999</v>
      </c>
      <c r="BJ25" s="489">
        <f>BJ26/$BQ26</f>
        <v>0.19952535817878175</v>
      </c>
      <c r="BK25" s="489">
        <f>BK26/$BQ26</f>
        <v>7.5415311593565973E-2</v>
      </c>
      <c r="BL25" s="119"/>
      <c r="BM25" s="489">
        <f>BM26/$BQ26</f>
        <v>0.13008701766722336</v>
      </c>
      <c r="BN25" s="119"/>
      <c r="BO25" s="119"/>
      <c r="BP25" s="119"/>
      <c r="BQ25" s="195"/>
      <c r="BS25" s="489"/>
      <c r="BT25" s="489"/>
      <c r="BU25" s="489"/>
      <c r="FP25" s="98"/>
    </row>
    <row r="26" spans="1:369" s="43" customFormat="1">
      <c r="A26" s="7"/>
      <c r="B26" s="7" t="s">
        <v>150</v>
      </c>
      <c r="C26" s="7"/>
      <c r="E26" s="7"/>
      <c r="F26" s="7"/>
      <c r="G26" s="7"/>
      <c r="H26" s="7"/>
      <c r="I26" s="7"/>
      <c r="J26" s="7"/>
      <c r="K26" s="4"/>
      <c r="M26" s="44"/>
      <c r="N26" s="44"/>
      <c r="O26" s="44"/>
      <c r="P26" s="44"/>
      <c r="Q26" s="44"/>
      <c r="R26" s="44"/>
      <c r="T26" s="44"/>
      <c r="U26" s="44"/>
      <c r="V26" s="44"/>
      <c r="W26" s="44"/>
      <c r="X26" s="44"/>
      <c r="Y26" s="44"/>
      <c r="AA26" s="44"/>
      <c r="AB26" s="44"/>
      <c r="AC26" s="44"/>
      <c r="AD26" s="44"/>
      <c r="AE26" s="44"/>
      <c r="AF26" s="44"/>
      <c r="AG26" s="44">
        <f>SUM(AA26:AF26)</f>
        <v>0</v>
      </c>
      <c r="AI26" s="44"/>
      <c r="AJ26" s="44"/>
      <c r="AK26" s="44"/>
      <c r="AL26" s="44"/>
      <c r="AM26" s="44"/>
      <c r="AN26" s="44"/>
      <c r="AO26" s="44"/>
      <c r="AP26" s="44">
        <f>SUM(AI26:AO26)</f>
        <v>0</v>
      </c>
      <c r="AR26" s="44"/>
      <c r="AS26" s="44"/>
      <c r="AT26" s="44"/>
      <c r="AU26" s="44"/>
      <c r="AV26" s="44"/>
      <c r="AW26" s="44"/>
      <c r="AX26" s="44"/>
      <c r="AY26" s="44">
        <f>SUM(AR26:AX26)</f>
        <v>0</v>
      </c>
      <c r="BA26" s="44"/>
      <c r="BB26" s="44"/>
      <c r="BC26" s="44"/>
      <c r="BD26" s="44"/>
      <c r="BE26" s="44"/>
      <c r="BF26" s="44"/>
      <c r="BG26" s="44"/>
      <c r="BH26" s="44">
        <f>SUM(BA26:BG26)</f>
        <v>0</v>
      </c>
      <c r="BJ26" s="137">
        <v>2270</v>
      </c>
      <c r="BK26" s="137">
        <v>858</v>
      </c>
      <c r="BL26" s="137"/>
      <c r="BM26" s="137">
        <f>666+814</f>
        <v>1480</v>
      </c>
      <c r="BN26" s="137"/>
      <c r="BO26" s="137"/>
      <c r="BP26" s="137"/>
      <c r="BQ26" s="498">
        <f>8222+3155</f>
        <v>11377</v>
      </c>
      <c r="BS26" s="489"/>
      <c r="BT26" s="489"/>
      <c r="BU26" s="489"/>
      <c r="FP26" s="253"/>
    </row>
    <row r="27" spans="1:369">
      <c r="A27" s="4"/>
      <c r="B27" s="38"/>
      <c r="C27" s="46"/>
      <c r="E27" s="46"/>
      <c r="F27" s="46"/>
      <c r="G27" s="46"/>
      <c r="H27" s="46"/>
      <c r="I27" s="46"/>
      <c r="J27" s="46"/>
      <c r="K27" s="4"/>
      <c r="M27" s="3"/>
      <c r="N27" s="3"/>
      <c r="O27" s="3"/>
      <c r="P27" s="3"/>
      <c r="Q27" s="3"/>
      <c r="R27" s="3"/>
      <c r="T27" s="3"/>
      <c r="U27" s="3"/>
      <c r="V27" s="3"/>
      <c r="W27" s="3"/>
      <c r="X27" s="3"/>
      <c r="Y27" s="3"/>
      <c r="AA27" s="3"/>
      <c r="AB27" s="3"/>
      <c r="AC27" s="3"/>
      <c r="AD27" s="3"/>
      <c r="AE27" s="3"/>
      <c r="AF27" s="3"/>
      <c r="AG27" s="37"/>
      <c r="AI27" s="3"/>
      <c r="AJ27" s="3"/>
      <c r="AK27" s="3"/>
      <c r="AL27" s="3"/>
      <c r="AM27" s="3"/>
      <c r="AN27" s="3"/>
      <c r="AO27" s="3"/>
      <c r="AP27" s="37"/>
      <c r="AR27" s="3"/>
      <c r="AS27" s="3"/>
      <c r="AT27" s="3"/>
      <c r="AU27" s="3"/>
      <c r="AV27" s="3"/>
      <c r="AW27" s="3"/>
      <c r="AX27" s="3"/>
      <c r="AY27" s="37"/>
      <c r="BA27" s="3"/>
      <c r="BB27" s="3"/>
      <c r="BC27" s="3"/>
      <c r="BD27" s="3"/>
      <c r="BE27" s="3"/>
      <c r="BF27" s="3"/>
      <c r="BG27" s="3"/>
      <c r="BH27" s="37"/>
      <c r="BJ27" s="117"/>
      <c r="BK27" s="117"/>
      <c r="BL27" s="117"/>
      <c r="BM27" s="117"/>
      <c r="BN27" s="117"/>
      <c r="BO27" s="117"/>
      <c r="BP27" s="117"/>
      <c r="BQ27" s="195"/>
      <c r="BR27" s="34"/>
      <c r="BS27" s="489"/>
      <c r="BT27" s="489"/>
      <c r="BU27" s="489"/>
      <c r="BV27" s="34"/>
      <c r="BW27" s="34"/>
      <c r="BX27" s="34"/>
      <c r="BY27" s="34"/>
      <c r="BZ27" s="34"/>
      <c r="CA27" s="34"/>
      <c r="CB27" s="34"/>
      <c r="CC27" s="34"/>
      <c r="CD27" s="34"/>
      <c r="CE27" s="34"/>
      <c r="CG27" s="34"/>
      <c r="CH27" s="34"/>
      <c r="CI27" s="34"/>
      <c r="CJ27" s="34"/>
      <c r="CK27" s="34"/>
      <c r="CL27" s="34"/>
      <c r="CM27" s="34"/>
      <c r="CN27" s="34"/>
      <c r="CO27" s="34"/>
      <c r="CP27" s="34"/>
      <c r="CQ27" s="34"/>
      <c r="CR27" s="34"/>
      <c r="CS27" s="34"/>
      <c r="CT27" s="34"/>
      <c r="CU27" s="34"/>
      <c r="CV27" s="34"/>
      <c r="CW27" s="34"/>
      <c r="CX27" s="34"/>
      <c r="CY27" s="34"/>
      <c r="CZ27" s="34"/>
      <c r="DA27" s="34"/>
      <c r="DC27" s="34"/>
      <c r="DD27" s="34"/>
      <c r="DE27" s="34"/>
      <c r="DF27" s="34"/>
      <c r="DG27" s="34"/>
      <c r="DH27" s="34"/>
      <c r="DI27" s="34"/>
      <c r="DJ27" s="34"/>
      <c r="DK27" s="34"/>
      <c r="DL27" s="34"/>
      <c r="DM27" s="34"/>
      <c r="DN27" s="34"/>
      <c r="DO27" s="34"/>
      <c r="DP27" s="34"/>
      <c r="DQ27" s="34"/>
      <c r="DR27" s="34"/>
      <c r="DS27" s="34"/>
      <c r="DT27" s="34"/>
      <c r="DU27" s="34"/>
      <c r="DV27" s="34"/>
      <c r="DW27" s="34"/>
      <c r="DY27" s="34"/>
      <c r="DZ27" s="34"/>
      <c r="EA27" s="34"/>
      <c r="EB27" s="34"/>
      <c r="EC27" s="34"/>
      <c r="ED27" s="34"/>
      <c r="EE27" s="34"/>
      <c r="EF27" s="34"/>
      <c r="EG27" s="34"/>
      <c r="EH27" s="34"/>
      <c r="EI27" s="34"/>
      <c r="EJ27" s="34"/>
      <c r="EK27" s="34"/>
      <c r="EL27" s="34"/>
      <c r="EM27" s="34"/>
      <c r="EN27" s="34"/>
      <c r="EO27" s="34"/>
      <c r="EP27" s="34"/>
      <c r="EQ27" s="34"/>
      <c r="ER27" s="34"/>
      <c r="ES27" s="34"/>
      <c r="EU27" s="34"/>
      <c r="EV27" s="34"/>
      <c r="EW27" s="34"/>
      <c r="EX27" s="34"/>
      <c r="EY27" s="34"/>
      <c r="EZ27" s="34"/>
      <c r="FA27" s="34"/>
      <c r="FB27" s="34"/>
      <c r="FC27" s="34"/>
      <c r="FD27" s="34"/>
      <c r="FE27" s="34"/>
      <c r="FF27" s="34"/>
      <c r="FG27" s="34"/>
      <c r="FH27" s="34"/>
      <c r="FI27" s="34"/>
      <c r="FJ27" s="34"/>
      <c r="FK27" s="34"/>
      <c r="FL27" s="34"/>
      <c r="FM27" s="34"/>
      <c r="FN27" s="34"/>
      <c r="FO27" s="34"/>
      <c r="FQ27" s="34"/>
      <c r="FR27" s="34"/>
      <c r="FS27" s="34"/>
      <c r="FT27" s="34"/>
      <c r="FU27" s="34"/>
      <c r="FV27" s="34"/>
      <c r="FW27" s="34"/>
      <c r="FX27" s="34"/>
      <c r="FY27" s="34"/>
      <c r="FZ27" s="34"/>
      <c r="GA27" s="34"/>
      <c r="GB27" s="34"/>
      <c r="GC27" s="34"/>
      <c r="GD27" s="34"/>
      <c r="GE27" s="34"/>
      <c r="GF27" s="34"/>
      <c r="GG27" s="34"/>
      <c r="GH27" s="34"/>
      <c r="GI27" s="34"/>
      <c r="GJ27" s="34"/>
      <c r="GK27" s="34"/>
      <c r="GM27" s="34"/>
      <c r="GN27" s="34"/>
      <c r="GO27" s="34"/>
      <c r="GP27" s="34"/>
      <c r="GQ27" s="34"/>
      <c r="GR27" s="34"/>
      <c r="GS27" s="34"/>
      <c r="GT27" s="34"/>
      <c r="GU27" s="34"/>
      <c r="GV27" s="34"/>
      <c r="GW27" s="34"/>
      <c r="GX27" s="34"/>
      <c r="GY27" s="34"/>
      <c r="GZ27" s="34"/>
      <c r="HA27" s="34"/>
      <c r="HB27" s="34"/>
      <c r="HC27" s="34"/>
      <c r="HD27" s="34"/>
      <c r="HE27" s="34"/>
      <c r="HF27" s="34"/>
      <c r="HG27" s="34"/>
      <c r="HI27" s="34"/>
      <c r="HJ27" s="34"/>
      <c r="HK27" s="34"/>
      <c r="HL27" s="34"/>
      <c r="HM27" s="34"/>
      <c r="HN27" s="34"/>
      <c r="HO27" s="34"/>
      <c r="HP27" s="34"/>
      <c r="HQ27" s="34"/>
      <c r="HR27" s="34"/>
      <c r="HS27" s="34"/>
      <c r="HT27" s="34"/>
      <c r="HU27" s="34"/>
      <c r="HV27" s="34"/>
      <c r="HW27" s="34"/>
      <c r="HX27" s="34"/>
      <c r="HY27" s="34"/>
      <c r="HZ27" s="34"/>
      <c r="IA27" s="34"/>
      <c r="IB27" s="34"/>
      <c r="IC27" s="34"/>
      <c r="IE27" s="34"/>
      <c r="IF27" s="34"/>
      <c r="IG27" s="34"/>
      <c r="IH27" s="34"/>
      <c r="II27" s="34"/>
      <c r="IJ27" s="34"/>
      <c r="IK27" s="34"/>
      <c r="IL27" s="34"/>
      <c r="IM27" s="34"/>
      <c r="IN27" s="34"/>
      <c r="IO27" s="34"/>
      <c r="IP27" s="34"/>
      <c r="IQ27" s="34"/>
      <c r="IR27" s="34"/>
      <c r="IS27" s="34"/>
      <c r="IT27" s="34"/>
      <c r="IU27" s="34"/>
      <c r="IV27" s="34"/>
      <c r="IW27" s="34"/>
      <c r="IX27" s="34"/>
      <c r="IY27" s="34"/>
      <c r="JA27" s="34"/>
      <c r="JB27" s="34"/>
      <c r="JC27" s="34"/>
      <c r="JD27" s="34"/>
      <c r="JE27" s="34"/>
      <c r="JF27" s="34"/>
      <c r="JG27" s="34"/>
      <c r="JH27" s="34"/>
      <c r="JI27" s="34"/>
      <c r="JJ27" s="34"/>
      <c r="JK27" s="34"/>
      <c r="JL27" s="34"/>
      <c r="JM27" s="34"/>
      <c r="JN27" s="34"/>
      <c r="JO27" s="34"/>
      <c r="JP27" s="34"/>
      <c r="JQ27" s="34"/>
      <c r="JR27" s="34"/>
      <c r="JS27" s="34"/>
      <c r="JT27" s="34"/>
      <c r="JU27" s="34"/>
      <c r="JW27" s="34"/>
      <c r="JX27" s="34"/>
      <c r="JY27" s="34"/>
      <c r="JZ27" s="34"/>
      <c r="KA27" s="34"/>
      <c r="KB27" s="34"/>
      <c r="KC27" s="34"/>
      <c r="KD27" s="34"/>
      <c r="KE27" s="34"/>
      <c r="KF27" s="34"/>
      <c r="KG27" s="34"/>
      <c r="KH27" s="34"/>
      <c r="KI27" s="34"/>
      <c r="KJ27" s="34"/>
      <c r="KK27" s="34"/>
      <c r="KL27" s="34"/>
      <c r="KM27" s="34"/>
      <c r="KN27" s="34"/>
      <c r="KO27" s="34"/>
      <c r="KP27" s="34"/>
      <c r="KQ27" s="34"/>
      <c r="KS27" s="34"/>
      <c r="KT27" s="34"/>
      <c r="KU27" s="34"/>
      <c r="KV27" s="34"/>
      <c r="KW27" s="34"/>
      <c r="KX27" s="34"/>
      <c r="KY27" s="34"/>
      <c r="KZ27" s="34"/>
      <c r="LA27" s="34"/>
      <c r="LB27" s="34"/>
      <c r="LC27" s="34"/>
      <c r="LD27" s="34"/>
      <c r="LE27" s="34"/>
      <c r="LF27" s="34"/>
      <c r="LG27" s="34"/>
      <c r="LH27" s="34"/>
      <c r="LI27" s="34"/>
      <c r="LJ27" s="34"/>
      <c r="LK27" s="34"/>
      <c r="LL27" s="34"/>
      <c r="LM27" s="34"/>
      <c r="LO27" s="34"/>
      <c r="LP27" s="34"/>
      <c r="LQ27" s="34"/>
      <c r="LR27" s="34"/>
      <c r="LS27" s="34"/>
      <c r="LT27" s="34"/>
      <c r="LU27" s="34"/>
      <c r="LV27" s="34"/>
      <c r="LW27" s="34"/>
      <c r="LX27" s="34"/>
      <c r="LY27" s="34"/>
      <c r="LZ27" s="34"/>
      <c r="MA27" s="34"/>
      <c r="MB27" s="34"/>
      <c r="MC27" s="34"/>
      <c r="MD27" s="34"/>
      <c r="ME27" s="34"/>
      <c r="MF27" s="34"/>
      <c r="MG27" s="34"/>
      <c r="MH27" s="34"/>
      <c r="MI27" s="34"/>
      <c r="MK27" s="34"/>
      <c r="ML27" s="34"/>
      <c r="MM27" s="34"/>
      <c r="MN27" s="34"/>
      <c r="MO27" s="34"/>
      <c r="MP27" s="34"/>
      <c r="MQ27" s="34"/>
      <c r="MR27" s="34"/>
      <c r="MS27" s="34"/>
      <c r="MT27" s="34"/>
      <c r="MU27" s="34"/>
      <c r="MV27" s="34"/>
      <c r="MW27" s="34"/>
      <c r="MX27" s="34"/>
      <c r="MY27" s="34"/>
      <c r="MZ27" s="34"/>
      <c r="NA27" s="34"/>
      <c r="NB27" s="34"/>
      <c r="NC27" s="34"/>
      <c r="ND27" s="34"/>
      <c r="NE27" s="34"/>
    </row>
    <row r="28" spans="1:369" s="43" customFormat="1">
      <c r="A28" s="7" t="s">
        <v>23</v>
      </c>
      <c r="B28" s="54" t="s">
        <v>99</v>
      </c>
      <c r="C28" s="55" t="s">
        <v>193</v>
      </c>
      <c r="E28" s="52"/>
      <c r="F28" s="52"/>
      <c r="G28" s="52"/>
      <c r="H28" s="52"/>
      <c r="I28" s="52"/>
      <c r="J28" s="52"/>
      <c r="K28" s="60"/>
      <c r="M28" s="7"/>
      <c r="N28" s="7"/>
      <c r="O28" s="7"/>
      <c r="P28" s="7"/>
      <c r="Q28" s="7"/>
      <c r="R28" s="7"/>
      <c r="T28" s="7"/>
      <c r="U28" s="7"/>
      <c r="V28" s="7"/>
      <c r="W28" s="7"/>
      <c r="X28" s="7"/>
      <c r="Y28" s="7"/>
      <c r="AA28" s="7" t="s">
        <v>142</v>
      </c>
      <c r="AB28" s="7" t="s">
        <v>143</v>
      </c>
      <c r="AC28" s="7"/>
      <c r="AD28" s="7"/>
      <c r="AE28" s="7"/>
      <c r="AF28" s="7"/>
      <c r="AG28" s="7"/>
      <c r="AI28" s="7" t="s">
        <v>142</v>
      </c>
      <c r="AJ28" s="7" t="s">
        <v>143</v>
      </c>
      <c r="AK28" s="7"/>
      <c r="AL28" s="7"/>
      <c r="AM28" s="7"/>
      <c r="AN28" s="7"/>
      <c r="AO28" s="7"/>
      <c r="AP28" s="7"/>
      <c r="AR28" s="7" t="s">
        <v>142</v>
      </c>
      <c r="AS28" s="7" t="s">
        <v>143</v>
      </c>
      <c r="AT28" s="7"/>
      <c r="AU28" s="7"/>
      <c r="AV28" s="7"/>
      <c r="AW28" s="7"/>
      <c r="AX28" s="7"/>
      <c r="AY28" s="7"/>
      <c r="BA28" s="7"/>
      <c r="BB28" s="7"/>
      <c r="BC28" s="7"/>
      <c r="BD28" s="7"/>
      <c r="BE28" s="7"/>
      <c r="BF28" s="7"/>
      <c r="BG28" s="7"/>
      <c r="BH28" s="7"/>
      <c r="BJ28" s="137"/>
      <c r="BK28" s="137"/>
      <c r="BL28" s="137"/>
      <c r="BM28" s="137"/>
      <c r="BN28" s="137"/>
      <c r="BO28" s="137"/>
      <c r="BP28" s="137"/>
      <c r="BQ28" s="137"/>
      <c r="BS28" s="489"/>
      <c r="BT28" s="489"/>
      <c r="BU28" s="489"/>
      <c r="FP28" s="253"/>
    </row>
    <row r="29" spans="1:369" s="43" customFormat="1">
      <c r="A29" s="7"/>
      <c r="B29" s="7" t="s">
        <v>149</v>
      </c>
      <c r="C29" s="46"/>
      <c r="E29" s="51"/>
      <c r="F29" s="51"/>
      <c r="G29" s="51"/>
      <c r="H29" s="51"/>
      <c r="I29" s="51"/>
      <c r="J29" s="51"/>
      <c r="K29" s="60"/>
      <c r="M29" s="36"/>
      <c r="N29" s="36"/>
      <c r="O29" s="36"/>
      <c r="P29" s="36"/>
      <c r="Q29" s="36"/>
      <c r="R29" s="37"/>
      <c r="S29" s="34"/>
      <c r="T29" s="36"/>
      <c r="U29" s="36"/>
      <c r="V29" s="36"/>
      <c r="W29" s="36"/>
      <c r="X29" s="36"/>
      <c r="Y29" s="37"/>
      <c r="AA29" s="44">
        <v>0.746</v>
      </c>
      <c r="AB29" s="44">
        <v>0.254</v>
      </c>
      <c r="AC29" s="44"/>
      <c r="AD29" s="44"/>
      <c r="AE29" s="44"/>
      <c r="AF29" s="44"/>
      <c r="AG29" s="44">
        <f>SUM(AA29:AF29)</f>
        <v>1</v>
      </c>
      <c r="AI29" s="44">
        <v>0.71899999999999997</v>
      </c>
      <c r="AJ29" s="44">
        <v>0.28100000000000003</v>
      </c>
      <c r="AK29" s="44"/>
      <c r="AL29" s="44"/>
      <c r="AM29" s="44"/>
      <c r="AN29" s="44"/>
      <c r="AO29" s="44"/>
      <c r="AP29" s="37">
        <f>SUM(AI29:AO29)</f>
        <v>1</v>
      </c>
      <c r="AR29" s="44">
        <v>0.73499999999999999</v>
      </c>
      <c r="AS29" s="44">
        <v>0.26500000000000001</v>
      </c>
      <c r="AT29" s="44"/>
      <c r="AU29" s="44"/>
      <c r="AV29" s="44"/>
      <c r="AW29" s="44"/>
      <c r="AX29" s="44"/>
      <c r="AY29" s="37">
        <f>SUM(AR29:AX29)</f>
        <v>1</v>
      </c>
      <c r="BA29" s="44">
        <v>0.74299999999999999</v>
      </c>
      <c r="BB29" s="44">
        <v>0.25700000000000001</v>
      </c>
      <c r="BC29" s="44"/>
      <c r="BD29" s="44"/>
      <c r="BE29" s="44"/>
      <c r="BF29" s="44"/>
      <c r="BG29" s="44"/>
      <c r="BH29" s="37">
        <f>SUM(BA29:BG29)</f>
        <v>1</v>
      </c>
      <c r="BJ29" s="137"/>
      <c r="BK29" s="137"/>
      <c r="BL29" s="137"/>
      <c r="BM29" s="137"/>
      <c r="BN29" s="137"/>
      <c r="BO29" s="137"/>
      <c r="BP29" s="137"/>
      <c r="BQ29" s="137"/>
      <c r="BS29" s="489"/>
      <c r="BT29" s="489"/>
      <c r="BU29" s="489"/>
      <c r="FP29" s="253"/>
    </row>
    <row r="30" spans="1:369" s="43" customFormat="1">
      <c r="A30" s="7"/>
      <c r="B30" s="7" t="s">
        <v>150</v>
      </c>
      <c r="C30" s="46"/>
      <c r="E30" s="46"/>
      <c r="F30" s="46"/>
      <c r="G30" s="46"/>
      <c r="H30" s="46"/>
      <c r="I30" s="46"/>
      <c r="J30" s="46"/>
      <c r="K30" s="4"/>
      <c r="M30" s="36"/>
      <c r="N30" s="36"/>
      <c r="O30" s="36"/>
      <c r="P30" s="36"/>
      <c r="Q30" s="36"/>
      <c r="R30" s="37"/>
      <c r="S30" s="34"/>
      <c r="T30" s="36"/>
      <c r="U30" s="36"/>
      <c r="V30" s="36"/>
      <c r="W30" s="36"/>
      <c r="X30" s="36"/>
      <c r="Y30" s="37"/>
      <c r="AA30" s="44">
        <v>0.69899999999999995</v>
      </c>
      <c r="AB30" s="44">
        <v>0.30099999999999999</v>
      </c>
      <c r="AC30" s="44"/>
      <c r="AD30" s="44"/>
      <c r="AE30" s="44"/>
      <c r="AF30" s="44"/>
      <c r="AG30" s="44">
        <f>SUM(AA30:AF30)</f>
        <v>1</v>
      </c>
      <c r="AI30" s="44">
        <v>0.67900000000000005</v>
      </c>
      <c r="AJ30" s="44">
        <v>0.32100000000000001</v>
      </c>
      <c r="AK30" s="44"/>
      <c r="AL30" s="44"/>
      <c r="AM30" s="44"/>
      <c r="AN30" s="44"/>
      <c r="AO30" s="44"/>
      <c r="AP30" s="37">
        <f>SUM(AI30:AO30)</f>
        <v>1</v>
      </c>
      <c r="AR30" s="44">
        <v>0.71299999999999997</v>
      </c>
      <c r="AS30" s="44">
        <v>0.28699999999999998</v>
      </c>
      <c r="AT30" s="44"/>
      <c r="AU30" s="44"/>
      <c r="AV30" s="44"/>
      <c r="AW30" s="44"/>
      <c r="AX30" s="44"/>
      <c r="AY30" s="37">
        <f>SUM(AR30:AX30)</f>
        <v>1</v>
      </c>
      <c r="BA30" s="44">
        <v>0.73499999999999999</v>
      </c>
      <c r="BB30" s="44">
        <v>0.26500000000000001</v>
      </c>
      <c r="BC30" s="44"/>
      <c r="BD30" s="44"/>
      <c r="BE30" s="44"/>
      <c r="BF30" s="44"/>
      <c r="BG30" s="44"/>
      <c r="BH30" s="37">
        <f>SUM(BA30:BG30)</f>
        <v>1</v>
      </c>
      <c r="BJ30" s="137"/>
      <c r="BK30" s="137"/>
      <c r="BL30" s="137"/>
      <c r="BM30" s="137"/>
      <c r="BN30" s="137"/>
      <c r="BO30" s="137"/>
      <c r="BP30" s="137"/>
      <c r="BQ30" s="137"/>
      <c r="BS30" s="489"/>
      <c r="BT30" s="489"/>
      <c r="BU30" s="489"/>
      <c r="FP30" s="253"/>
    </row>
    <row r="31" spans="1:369" s="34" customFormat="1">
      <c r="A31" s="4"/>
      <c r="B31" s="38"/>
      <c r="C31" s="46"/>
      <c r="E31" s="46"/>
      <c r="F31" s="46"/>
      <c r="G31" s="46"/>
      <c r="H31" s="46"/>
      <c r="I31" s="46"/>
      <c r="J31" s="46"/>
      <c r="K31" s="4"/>
      <c r="M31" s="4"/>
      <c r="N31" s="4"/>
      <c r="O31" s="4"/>
      <c r="P31" s="4"/>
      <c r="Q31" s="4"/>
      <c r="R31" s="4"/>
      <c r="T31" s="4"/>
      <c r="U31" s="4"/>
      <c r="V31" s="4"/>
      <c r="W31" s="4"/>
      <c r="X31" s="4"/>
      <c r="Y31" s="4"/>
      <c r="AA31" s="4"/>
      <c r="AB31" s="4"/>
      <c r="AC31" s="4"/>
      <c r="AD31" s="4"/>
      <c r="AE31" s="4"/>
      <c r="AF31" s="4"/>
      <c r="AG31" s="37"/>
      <c r="AI31" s="4"/>
      <c r="AJ31" s="4"/>
      <c r="AK31" s="4"/>
      <c r="AL31" s="4"/>
      <c r="AM31" s="4"/>
      <c r="AN31" s="4"/>
      <c r="AO31" s="4"/>
      <c r="AP31" s="37"/>
      <c r="AR31" s="4"/>
      <c r="AS31" s="4"/>
      <c r="AT31" s="4"/>
      <c r="AU31" s="4"/>
      <c r="AV31" s="4"/>
      <c r="AW31" s="4"/>
      <c r="AX31" s="4"/>
      <c r="AY31" s="37"/>
      <c r="BA31" s="4"/>
      <c r="BB31" s="4"/>
      <c r="BC31" s="4"/>
      <c r="BD31" s="4"/>
      <c r="BE31" s="4"/>
      <c r="BF31" s="4"/>
      <c r="BG31" s="4"/>
      <c r="BH31" s="37"/>
      <c r="BJ31" s="119"/>
      <c r="BK31" s="119"/>
      <c r="BL31" s="119"/>
      <c r="BM31" s="119"/>
      <c r="BN31" s="119"/>
      <c r="BO31" s="119"/>
      <c r="BP31" s="119"/>
      <c r="BQ31" s="195"/>
      <c r="BS31" s="489"/>
      <c r="BT31" s="489"/>
      <c r="BU31" s="489"/>
      <c r="FP31" s="98"/>
    </row>
    <row r="32" spans="1:369" s="41" customFormat="1">
      <c r="A32" s="39" t="s">
        <v>23</v>
      </c>
      <c r="B32" s="40" t="s">
        <v>121</v>
      </c>
      <c r="C32" s="38" t="s">
        <v>192</v>
      </c>
      <c r="E32" s="52"/>
      <c r="F32" s="52"/>
      <c r="G32" s="52">
        <f>AVERAGE(AA33,AA34)</f>
        <v>0.59549999999999992</v>
      </c>
      <c r="H32" s="53">
        <f>AVERAGE(AI33:AI34)</f>
        <v>0.64050000000000007</v>
      </c>
      <c r="I32" s="53">
        <f>AVERAGE(AR33:AR34)</f>
        <v>0.626</v>
      </c>
      <c r="J32" s="53">
        <f>AVERAGE(BA33:BA34)</f>
        <v>0.621</v>
      </c>
      <c r="K32" s="504">
        <f>J32</f>
        <v>0.621</v>
      </c>
      <c r="M32" s="39"/>
      <c r="N32" s="39"/>
      <c r="O32" s="39"/>
      <c r="P32" s="39"/>
      <c r="Q32" s="39"/>
      <c r="R32" s="39"/>
      <c r="T32" s="39"/>
      <c r="U32" s="39"/>
      <c r="V32" s="39"/>
      <c r="W32" s="39"/>
      <c r="X32" s="39"/>
      <c r="Y32" s="39"/>
      <c r="AA32" s="39" t="s">
        <v>152</v>
      </c>
      <c r="AB32" s="39" t="s">
        <v>153</v>
      </c>
      <c r="AC32" s="39"/>
      <c r="AD32" s="39"/>
      <c r="AE32" s="39"/>
      <c r="AF32" s="39"/>
      <c r="AG32" s="39"/>
      <c r="AI32" s="39" t="s">
        <v>152</v>
      </c>
      <c r="AJ32" s="39" t="s">
        <v>153</v>
      </c>
      <c r="AK32" s="39"/>
      <c r="AL32" s="39"/>
      <c r="AM32" s="39"/>
      <c r="AN32" s="39"/>
      <c r="AO32" s="39"/>
      <c r="AP32" s="39"/>
      <c r="AR32" s="39" t="s">
        <v>152</v>
      </c>
      <c r="AS32" s="39" t="s">
        <v>153</v>
      </c>
      <c r="AT32" s="39"/>
      <c r="AU32" s="39"/>
      <c r="AV32" s="39"/>
      <c r="AW32" s="39"/>
      <c r="AX32" s="39"/>
      <c r="AY32" s="39"/>
      <c r="BA32" s="39" t="s">
        <v>152</v>
      </c>
      <c r="BB32" s="39" t="s">
        <v>153</v>
      </c>
      <c r="BC32" s="39"/>
      <c r="BD32" s="39"/>
      <c r="BE32" s="39"/>
      <c r="BF32" s="39"/>
      <c r="BG32" s="39"/>
      <c r="BH32" s="39"/>
      <c r="BJ32" s="414"/>
      <c r="BK32" s="414"/>
      <c r="BL32" s="414"/>
      <c r="BM32" s="414"/>
      <c r="BN32" s="414"/>
      <c r="BO32" s="414"/>
      <c r="BP32" s="414"/>
      <c r="BQ32" s="414"/>
      <c r="BS32" s="489">
        <f>Ouputs!E13</f>
        <v>0</v>
      </c>
      <c r="BT32" s="489">
        <f>Ouputs!F13</f>
        <v>0</v>
      </c>
      <c r="BU32" s="489">
        <f>Ouputs!G13</f>
        <v>0</v>
      </c>
      <c r="FP32" s="254"/>
    </row>
    <row r="33" spans="1:369" s="41" customFormat="1">
      <c r="A33" s="39"/>
      <c r="B33" s="39" t="s">
        <v>149</v>
      </c>
      <c r="C33" s="46" t="s">
        <v>191</v>
      </c>
      <c r="E33" s="51"/>
      <c r="F33" s="51"/>
      <c r="G33" s="51" t="s">
        <v>194</v>
      </c>
      <c r="H33" s="51"/>
      <c r="I33" s="51"/>
      <c r="J33" s="51"/>
      <c r="K33" s="60"/>
      <c r="M33" s="36"/>
      <c r="N33" s="36"/>
      <c r="O33" s="36"/>
      <c r="P33" s="36"/>
      <c r="Q33" s="36"/>
      <c r="R33" s="37"/>
      <c r="S33" s="34"/>
      <c r="T33" s="36"/>
      <c r="U33" s="36"/>
      <c r="V33" s="36"/>
      <c r="W33" s="36"/>
      <c r="X33" s="36"/>
      <c r="Y33" s="37"/>
      <c r="AA33" s="42">
        <v>0.61199999999999999</v>
      </c>
      <c r="AB33" s="42">
        <v>0.38800000000000001</v>
      </c>
      <c r="AC33" s="42"/>
      <c r="AD33" s="42"/>
      <c r="AE33" s="42"/>
      <c r="AF33" s="42"/>
      <c r="AG33" s="44">
        <f>SUM(AA33:AF33)</f>
        <v>1</v>
      </c>
      <c r="AI33" s="42">
        <v>0.63</v>
      </c>
      <c r="AJ33" s="42">
        <v>0.37</v>
      </c>
      <c r="AK33" s="42"/>
      <c r="AL33" s="42"/>
      <c r="AM33" s="42"/>
      <c r="AN33" s="42"/>
      <c r="AO33" s="42"/>
      <c r="AP33" s="44">
        <f>SUM(AI33:AO33)</f>
        <v>1</v>
      </c>
      <c r="AR33" s="42">
        <v>0.624</v>
      </c>
      <c r="AS33" s="42">
        <v>0.376</v>
      </c>
      <c r="AT33" s="42"/>
      <c r="AU33" s="42"/>
      <c r="AV33" s="42"/>
      <c r="AW33" s="42"/>
      <c r="AX33" s="42"/>
      <c r="AY33" s="44">
        <f>SUM(AR33:AX33)</f>
        <v>1</v>
      </c>
      <c r="BA33" s="42">
        <v>0.60399999999999998</v>
      </c>
      <c r="BB33" s="42">
        <v>0.39600000000000002</v>
      </c>
      <c r="BC33" s="42"/>
      <c r="BD33" s="42"/>
      <c r="BE33" s="42"/>
      <c r="BF33" s="42"/>
      <c r="BG33" s="42"/>
      <c r="BH33" s="44">
        <f>SUM(BA33:BG33)</f>
        <v>1</v>
      </c>
      <c r="BJ33" s="414"/>
      <c r="BK33" s="414"/>
      <c r="BL33" s="414"/>
      <c r="BM33" s="414"/>
      <c r="BN33" s="414"/>
      <c r="BO33" s="414"/>
      <c r="BP33" s="414"/>
      <c r="BQ33" s="137"/>
      <c r="BS33" s="489"/>
      <c r="BT33" s="489"/>
      <c r="BU33" s="489"/>
      <c r="FP33" s="254"/>
    </row>
    <row r="34" spans="1:369" s="41" customFormat="1">
      <c r="A34" s="39"/>
      <c r="B34" s="40" t="s">
        <v>150</v>
      </c>
      <c r="C34" s="46"/>
      <c r="E34" s="46"/>
      <c r="F34" s="46"/>
      <c r="G34" s="46"/>
      <c r="H34" s="46"/>
      <c r="I34" s="46"/>
      <c r="J34" s="46"/>
      <c r="K34" s="4"/>
      <c r="M34" s="36"/>
      <c r="N34" s="36"/>
      <c r="O34" s="36"/>
      <c r="P34" s="36"/>
      <c r="Q34" s="36"/>
      <c r="R34" s="37"/>
      <c r="S34" s="34"/>
      <c r="T34" s="36"/>
      <c r="U34" s="36"/>
      <c r="V34" s="36"/>
      <c r="W34" s="36"/>
      <c r="X34" s="36"/>
      <c r="Y34" s="37"/>
      <c r="AA34" s="42">
        <v>0.57899999999999996</v>
      </c>
      <c r="AB34" s="45">
        <f>1-AA34</f>
        <v>0.42100000000000004</v>
      </c>
      <c r="AC34" s="42"/>
      <c r="AD34" s="42"/>
      <c r="AE34" s="42"/>
      <c r="AF34" s="42"/>
      <c r="AG34" s="44">
        <f>SUM(AA34:AF34)</f>
        <v>1</v>
      </c>
      <c r="AI34" s="42">
        <v>0.65100000000000002</v>
      </c>
      <c r="AJ34" s="45">
        <f>1-AI34</f>
        <v>0.34899999999999998</v>
      </c>
      <c r="AK34" s="42"/>
      <c r="AL34" s="42"/>
      <c r="AM34" s="42"/>
      <c r="AN34" s="42"/>
      <c r="AO34" s="42"/>
      <c r="AP34" s="44">
        <f>SUM(AI34:AO34)</f>
        <v>1</v>
      </c>
      <c r="AR34" s="42">
        <v>0.628</v>
      </c>
      <c r="AS34" s="45">
        <f>1-AR34</f>
        <v>0.372</v>
      </c>
      <c r="AT34" s="42"/>
      <c r="AU34" s="42"/>
      <c r="AV34" s="42"/>
      <c r="AW34" s="42"/>
      <c r="AX34" s="42"/>
      <c r="AY34" s="44">
        <f>SUM(AR34:AX34)</f>
        <v>1</v>
      </c>
      <c r="BA34" s="42">
        <v>0.63800000000000001</v>
      </c>
      <c r="BB34" s="45">
        <f>1-BA34</f>
        <v>0.36199999999999999</v>
      </c>
      <c r="BC34" s="42"/>
      <c r="BD34" s="42"/>
      <c r="BE34" s="42"/>
      <c r="BF34" s="42"/>
      <c r="BG34" s="42"/>
      <c r="BH34" s="44">
        <f>SUM(BA34:BG34)</f>
        <v>1</v>
      </c>
      <c r="BJ34" s="414"/>
      <c r="BK34" s="487"/>
      <c r="BL34" s="414"/>
      <c r="BM34" s="414"/>
      <c r="BN34" s="414"/>
      <c r="BO34" s="414"/>
      <c r="BP34" s="414"/>
      <c r="BQ34" s="137"/>
      <c r="BS34" s="489"/>
      <c r="BT34" s="489"/>
      <c r="BU34" s="489"/>
      <c r="FP34" s="254"/>
    </row>
    <row r="35" spans="1:369">
      <c r="A35" s="4"/>
      <c r="B35" s="38"/>
      <c r="C35" s="46"/>
      <c r="E35" s="46"/>
      <c r="F35" s="46"/>
      <c r="G35" s="46"/>
      <c r="H35" s="46"/>
      <c r="I35" s="46"/>
      <c r="J35" s="46"/>
      <c r="K35" s="4"/>
      <c r="M35" s="3"/>
      <c r="N35" s="3"/>
      <c r="O35" s="3"/>
      <c r="P35" s="3"/>
      <c r="Q35" s="3"/>
      <c r="R35" s="3"/>
      <c r="T35" s="3"/>
      <c r="U35" s="3"/>
      <c r="V35" s="3"/>
      <c r="W35" s="3"/>
      <c r="X35" s="3"/>
      <c r="Y35" s="3"/>
      <c r="AA35" s="3"/>
      <c r="AB35" s="3"/>
      <c r="AC35" s="3"/>
      <c r="AD35" s="3"/>
      <c r="AE35" s="3"/>
      <c r="AF35" s="3"/>
      <c r="AG35" s="37"/>
      <c r="AI35" s="3"/>
      <c r="AJ35" s="3"/>
      <c r="AK35" s="3"/>
      <c r="AL35" s="3"/>
      <c r="AM35" s="3"/>
      <c r="AN35" s="3"/>
      <c r="AO35" s="3"/>
      <c r="AP35" s="37"/>
      <c r="AR35" s="3"/>
      <c r="AS35" s="3"/>
      <c r="AT35" s="3"/>
      <c r="AU35" s="3"/>
      <c r="AV35" s="3"/>
      <c r="AW35" s="3"/>
      <c r="AX35" s="3"/>
      <c r="AY35" s="37"/>
      <c r="BA35" s="3"/>
      <c r="BB35" s="3"/>
      <c r="BC35" s="3"/>
      <c r="BD35" s="3"/>
      <c r="BE35" s="3"/>
      <c r="BF35" s="3"/>
      <c r="BG35" s="3"/>
      <c r="BH35" s="37"/>
      <c r="BJ35" s="117"/>
      <c r="BK35" s="117"/>
      <c r="BL35" s="117"/>
      <c r="BM35" s="117"/>
      <c r="BN35" s="117"/>
      <c r="BO35" s="117"/>
      <c r="BP35" s="117"/>
      <c r="BQ35" s="195"/>
      <c r="BR35" s="34"/>
      <c r="BS35" s="489"/>
      <c r="BT35" s="489"/>
      <c r="BU35" s="489"/>
      <c r="BV35" s="34"/>
      <c r="BW35" s="34"/>
      <c r="BX35" s="34"/>
      <c r="BY35" s="34"/>
      <c r="BZ35" s="34"/>
      <c r="CA35" s="34"/>
      <c r="CB35" s="34"/>
      <c r="CC35" s="34"/>
      <c r="CD35" s="34"/>
      <c r="CE35" s="34"/>
      <c r="CG35" s="34"/>
      <c r="CH35" s="34"/>
      <c r="CI35" s="34"/>
      <c r="CJ35" s="34"/>
      <c r="CK35" s="34"/>
      <c r="CL35" s="34"/>
      <c r="CM35" s="34"/>
      <c r="CN35" s="34"/>
      <c r="CO35" s="34"/>
      <c r="CP35" s="34"/>
      <c r="CQ35" s="34"/>
      <c r="CR35" s="34"/>
      <c r="CS35" s="34"/>
      <c r="CT35" s="34"/>
      <c r="CU35" s="34"/>
      <c r="CV35" s="34"/>
      <c r="CW35" s="34"/>
      <c r="CX35" s="34"/>
      <c r="CY35" s="34"/>
      <c r="CZ35" s="34"/>
      <c r="DA35" s="34"/>
      <c r="DC35" s="34"/>
      <c r="DD35" s="34"/>
      <c r="DE35" s="34"/>
      <c r="DF35" s="34"/>
      <c r="DG35" s="34"/>
      <c r="DH35" s="34"/>
      <c r="DI35" s="34"/>
      <c r="DJ35" s="34"/>
      <c r="DK35" s="34"/>
      <c r="DL35" s="34"/>
      <c r="DM35" s="34"/>
      <c r="DN35" s="34"/>
      <c r="DO35" s="34"/>
      <c r="DP35" s="34"/>
      <c r="DQ35" s="34"/>
      <c r="DR35" s="34"/>
      <c r="DS35" s="34"/>
      <c r="DT35" s="34"/>
      <c r="DU35" s="34"/>
      <c r="DV35" s="34"/>
      <c r="DW35" s="34"/>
      <c r="DY35" s="34"/>
      <c r="DZ35" s="34"/>
      <c r="EA35" s="34"/>
      <c r="EB35" s="34"/>
      <c r="EC35" s="34"/>
      <c r="ED35" s="34"/>
      <c r="EE35" s="34"/>
      <c r="EF35" s="34"/>
      <c r="EG35" s="34"/>
      <c r="EH35" s="34"/>
      <c r="EI35" s="34"/>
      <c r="EJ35" s="34"/>
      <c r="EK35" s="34"/>
      <c r="EL35" s="34"/>
      <c r="EM35" s="34"/>
      <c r="EN35" s="34"/>
      <c r="EO35" s="34"/>
      <c r="EP35" s="34"/>
      <c r="EQ35" s="34"/>
      <c r="ER35" s="34"/>
      <c r="ES35" s="34"/>
      <c r="EU35" s="34"/>
      <c r="EV35" s="34"/>
      <c r="EW35" s="34"/>
      <c r="EX35" s="34"/>
      <c r="EY35" s="34"/>
      <c r="EZ35" s="34"/>
      <c r="FA35" s="34"/>
      <c r="FB35" s="34"/>
      <c r="FC35" s="34"/>
      <c r="FD35" s="34"/>
      <c r="FE35" s="34"/>
      <c r="FF35" s="34"/>
      <c r="FG35" s="34"/>
      <c r="FH35" s="34"/>
      <c r="FI35" s="34"/>
      <c r="FJ35" s="34"/>
      <c r="FK35" s="34"/>
      <c r="FL35" s="34"/>
      <c r="FM35" s="34"/>
      <c r="FN35" s="34"/>
      <c r="FO35" s="34"/>
      <c r="FQ35" s="34"/>
      <c r="FR35" s="34"/>
      <c r="FS35" s="34"/>
      <c r="FT35" s="34"/>
      <c r="FU35" s="34"/>
      <c r="FV35" s="34"/>
      <c r="FW35" s="34"/>
      <c r="FX35" s="34"/>
      <c r="FY35" s="34"/>
      <c r="FZ35" s="34"/>
      <c r="GA35" s="34"/>
      <c r="GB35" s="34"/>
      <c r="GC35" s="34"/>
      <c r="GD35" s="34"/>
      <c r="GE35" s="34"/>
      <c r="GF35" s="34"/>
      <c r="GG35" s="34"/>
      <c r="GH35" s="34"/>
      <c r="GI35" s="34"/>
      <c r="GJ35" s="34"/>
      <c r="GK35" s="34"/>
      <c r="GM35" s="34"/>
      <c r="GN35" s="34"/>
      <c r="GO35" s="34"/>
      <c r="GP35" s="34"/>
      <c r="GQ35" s="34"/>
      <c r="GR35" s="34"/>
      <c r="GS35" s="34"/>
      <c r="GT35" s="34"/>
      <c r="GU35" s="34"/>
      <c r="GV35" s="34"/>
      <c r="GW35" s="34"/>
      <c r="GX35" s="34"/>
      <c r="GY35" s="34"/>
      <c r="GZ35" s="34"/>
      <c r="HA35" s="34"/>
      <c r="HB35" s="34"/>
      <c r="HC35" s="34"/>
      <c r="HD35" s="34"/>
      <c r="HE35" s="34"/>
      <c r="HF35" s="34"/>
      <c r="HG35" s="34"/>
      <c r="HI35" s="34"/>
      <c r="HJ35" s="34"/>
      <c r="HK35" s="34"/>
      <c r="HL35" s="34"/>
      <c r="HM35" s="34"/>
      <c r="HN35" s="34"/>
      <c r="HO35" s="34"/>
      <c r="HP35" s="34"/>
      <c r="HQ35" s="34"/>
      <c r="HR35" s="34"/>
      <c r="HS35" s="34"/>
      <c r="HT35" s="34"/>
      <c r="HU35" s="34"/>
      <c r="HV35" s="34"/>
      <c r="HW35" s="34"/>
      <c r="HX35" s="34"/>
      <c r="HY35" s="34"/>
      <c r="HZ35" s="34"/>
      <c r="IA35" s="34"/>
      <c r="IB35" s="34"/>
      <c r="IC35" s="34"/>
      <c r="IE35" s="34"/>
      <c r="IF35" s="34"/>
      <c r="IG35" s="34"/>
      <c r="IH35" s="34"/>
      <c r="II35" s="34"/>
      <c r="IJ35" s="34"/>
      <c r="IK35" s="34"/>
      <c r="IL35" s="34"/>
      <c r="IM35" s="34"/>
      <c r="IN35" s="34"/>
      <c r="IO35" s="34"/>
      <c r="IP35" s="34"/>
      <c r="IQ35" s="34"/>
      <c r="IR35" s="34"/>
      <c r="IS35" s="34"/>
      <c r="IT35" s="34"/>
      <c r="IU35" s="34"/>
      <c r="IV35" s="34"/>
      <c r="IW35" s="34"/>
      <c r="IX35" s="34"/>
      <c r="IY35" s="34"/>
      <c r="JA35" s="34"/>
      <c r="JB35" s="34"/>
      <c r="JC35" s="34"/>
      <c r="JD35" s="34"/>
      <c r="JE35" s="34"/>
      <c r="JF35" s="34"/>
      <c r="JG35" s="34"/>
      <c r="JH35" s="34"/>
      <c r="JI35" s="34"/>
      <c r="JJ35" s="34"/>
      <c r="JK35" s="34"/>
      <c r="JL35" s="34"/>
      <c r="JM35" s="34"/>
      <c r="JN35" s="34"/>
      <c r="JO35" s="34"/>
      <c r="JP35" s="34"/>
      <c r="JQ35" s="34"/>
      <c r="JR35" s="34"/>
      <c r="JS35" s="34"/>
      <c r="JT35" s="34"/>
      <c r="JU35" s="34"/>
      <c r="JW35" s="34"/>
      <c r="JX35" s="34"/>
      <c r="JY35" s="34"/>
      <c r="JZ35" s="34"/>
      <c r="KA35" s="34"/>
      <c r="KB35" s="34"/>
      <c r="KC35" s="34"/>
      <c r="KD35" s="34"/>
      <c r="KE35" s="34"/>
      <c r="KF35" s="34"/>
      <c r="KG35" s="34"/>
      <c r="KH35" s="34"/>
      <c r="KI35" s="34"/>
      <c r="KJ35" s="34"/>
      <c r="KK35" s="34"/>
      <c r="KL35" s="34"/>
      <c r="KM35" s="34"/>
      <c r="KN35" s="34"/>
      <c r="KO35" s="34"/>
      <c r="KP35" s="34"/>
      <c r="KQ35" s="34"/>
      <c r="KS35" s="34"/>
      <c r="KT35" s="34"/>
      <c r="KU35" s="34"/>
      <c r="KV35" s="34"/>
      <c r="KW35" s="34"/>
      <c r="KX35" s="34"/>
      <c r="KY35" s="34"/>
      <c r="KZ35" s="34"/>
      <c r="LA35" s="34"/>
      <c r="LB35" s="34"/>
      <c r="LC35" s="34"/>
      <c r="LD35" s="34"/>
      <c r="LE35" s="34"/>
      <c r="LF35" s="34"/>
      <c r="LG35" s="34"/>
      <c r="LH35" s="34"/>
      <c r="LI35" s="34"/>
      <c r="LJ35" s="34"/>
      <c r="LK35" s="34"/>
      <c r="LL35" s="34"/>
      <c r="LM35" s="34"/>
      <c r="LO35" s="34"/>
      <c r="LP35" s="34"/>
      <c r="LQ35" s="34"/>
      <c r="LR35" s="34"/>
      <c r="LS35" s="34"/>
      <c r="LT35" s="34"/>
      <c r="LU35" s="34"/>
      <c r="LV35" s="34"/>
      <c r="LW35" s="34"/>
      <c r="LX35" s="34"/>
      <c r="LY35" s="34"/>
      <c r="LZ35" s="34"/>
      <c r="MA35" s="34"/>
      <c r="MB35" s="34"/>
      <c r="MC35" s="34"/>
      <c r="MD35" s="34"/>
      <c r="ME35" s="34"/>
      <c r="MF35" s="34"/>
      <c r="MG35" s="34"/>
      <c r="MH35" s="34"/>
      <c r="MI35" s="34"/>
      <c r="MK35" s="34"/>
      <c r="ML35" s="34"/>
      <c r="MM35" s="34"/>
      <c r="MN35" s="34"/>
      <c r="MO35" s="34"/>
      <c r="MP35" s="34"/>
      <c r="MQ35" s="34"/>
      <c r="MR35" s="34"/>
      <c r="MS35" s="34"/>
      <c r="MT35" s="34"/>
      <c r="MU35" s="34"/>
      <c r="MV35" s="34"/>
      <c r="MW35" s="34"/>
      <c r="MX35" s="34"/>
      <c r="MY35" s="34"/>
      <c r="MZ35" s="34"/>
      <c r="NA35" s="34"/>
      <c r="NB35" s="34"/>
      <c r="NC35" s="34"/>
      <c r="ND35" s="34"/>
      <c r="NE35" s="34"/>
    </row>
    <row r="36" spans="1:369">
      <c r="A36" s="4" t="s">
        <v>14</v>
      </c>
      <c r="B36" s="38" t="s">
        <v>17</v>
      </c>
      <c r="C36" s="38" t="s">
        <v>192</v>
      </c>
      <c r="E36" s="52"/>
      <c r="F36" s="52"/>
      <c r="G36" s="52">
        <f>AB37</f>
        <v>0.38600000000000001</v>
      </c>
      <c r="H36" s="53">
        <f>AJ37</f>
        <v>0.41299999999999998</v>
      </c>
      <c r="I36" s="53">
        <f>AS37</f>
        <v>0.432</v>
      </c>
      <c r="J36" s="53">
        <f>BB37</f>
        <v>0.443</v>
      </c>
      <c r="K36" s="61">
        <f>BJ37</f>
        <v>0.44624325446243257</v>
      </c>
      <c r="M36" s="3"/>
      <c r="N36" s="3"/>
      <c r="O36" s="3"/>
      <c r="P36" s="3"/>
      <c r="Q36" s="3"/>
      <c r="R36" s="3"/>
      <c r="T36" s="3"/>
      <c r="U36" s="3"/>
      <c r="V36" s="3"/>
      <c r="W36" s="3"/>
      <c r="X36" s="3"/>
      <c r="Y36" s="3"/>
      <c r="AA36" s="4" t="s">
        <v>153</v>
      </c>
      <c r="AB36" s="4" t="s">
        <v>152</v>
      </c>
      <c r="AC36" s="3"/>
      <c r="AD36" s="3"/>
      <c r="AE36" s="3"/>
      <c r="AF36" s="3"/>
      <c r="AG36" s="15"/>
      <c r="AI36" s="4" t="s">
        <v>153</v>
      </c>
      <c r="AJ36" s="4" t="s">
        <v>152</v>
      </c>
      <c r="AK36" s="3"/>
      <c r="AL36" s="3"/>
      <c r="AM36" s="3"/>
      <c r="AN36" s="3"/>
      <c r="AO36" s="3"/>
      <c r="AP36" s="15"/>
      <c r="AR36" s="4" t="s">
        <v>153</v>
      </c>
      <c r="AS36" s="4" t="s">
        <v>152</v>
      </c>
      <c r="AT36" s="3"/>
      <c r="AU36" s="3"/>
      <c r="AV36" s="3"/>
      <c r="AW36" s="3"/>
      <c r="AX36" s="3"/>
      <c r="AY36" s="15"/>
      <c r="BA36" s="4" t="s">
        <v>153</v>
      </c>
      <c r="BB36" s="4" t="s">
        <v>152</v>
      </c>
      <c r="BC36" s="3"/>
      <c r="BD36" s="3"/>
      <c r="BE36" s="3"/>
      <c r="BF36" s="3"/>
      <c r="BG36" s="3"/>
      <c r="BH36" s="15"/>
      <c r="BJ36" s="119" t="s">
        <v>133</v>
      </c>
      <c r="BK36" s="119" t="s">
        <v>175</v>
      </c>
      <c r="BL36" s="117"/>
      <c r="BM36" s="117"/>
      <c r="BN36" s="117"/>
      <c r="BO36" s="117"/>
      <c r="BP36" s="117"/>
      <c r="BQ36" s="195"/>
      <c r="BR36" s="34"/>
      <c r="BS36" s="489">
        <f>Ouputs!E14</f>
        <v>0.164218903064862</v>
      </c>
      <c r="BT36" s="489">
        <f>Ouputs!F14</f>
        <v>9.4806761215463609E-2</v>
      </c>
      <c r="BU36" s="489">
        <f>Ouputs!G14</f>
        <v>0</v>
      </c>
      <c r="BV36" s="34"/>
      <c r="BW36" s="34"/>
      <c r="BX36" s="34"/>
      <c r="BY36" s="34"/>
      <c r="BZ36" s="34"/>
      <c r="CA36" s="34"/>
      <c r="CB36" s="34"/>
      <c r="CC36" s="34"/>
      <c r="CD36" s="34"/>
      <c r="CE36" s="34"/>
      <c r="CG36" s="34"/>
      <c r="CH36" s="34"/>
      <c r="CI36" s="34"/>
      <c r="CJ36" s="34"/>
      <c r="CK36" s="34"/>
      <c r="CL36" s="34"/>
      <c r="CM36" s="34"/>
      <c r="CN36" s="34"/>
      <c r="CO36" s="34"/>
      <c r="CP36" s="34"/>
      <c r="CQ36" s="34"/>
      <c r="CR36" s="34"/>
      <c r="CS36" s="34"/>
      <c r="CT36" s="34"/>
      <c r="CU36" s="34"/>
      <c r="CV36" s="34"/>
      <c r="CW36" s="34"/>
      <c r="CX36" s="34"/>
      <c r="CY36" s="34"/>
      <c r="CZ36" s="34"/>
      <c r="DA36" s="34"/>
      <c r="DC36" s="34"/>
      <c r="DD36" s="34"/>
      <c r="DE36" s="34"/>
      <c r="DF36" s="34"/>
      <c r="DG36" s="34"/>
      <c r="DH36" s="34"/>
      <c r="DI36" s="34"/>
      <c r="DJ36" s="34"/>
      <c r="DK36" s="34"/>
      <c r="DL36" s="34"/>
      <c r="DM36" s="34"/>
      <c r="DN36" s="34"/>
      <c r="DO36" s="34"/>
      <c r="DP36" s="34"/>
      <c r="DQ36" s="34"/>
      <c r="DR36" s="34"/>
      <c r="DS36" s="34"/>
      <c r="DT36" s="34"/>
      <c r="DU36" s="34"/>
      <c r="DV36" s="34"/>
      <c r="DW36" s="34"/>
      <c r="DY36" s="34"/>
      <c r="DZ36" s="34"/>
      <c r="EA36" s="34"/>
      <c r="EB36" s="34"/>
      <c r="EC36" s="34"/>
      <c r="ED36" s="34"/>
      <c r="EE36" s="34"/>
      <c r="EF36" s="34"/>
      <c r="EG36" s="34"/>
      <c r="EH36" s="34"/>
      <c r="EI36" s="34"/>
      <c r="EJ36" s="34"/>
      <c r="EK36" s="34"/>
      <c r="EL36" s="34"/>
      <c r="EM36" s="34"/>
      <c r="EN36" s="34"/>
      <c r="EO36" s="34"/>
      <c r="EP36" s="34"/>
      <c r="EQ36" s="34"/>
      <c r="ER36" s="34"/>
      <c r="ES36" s="34"/>
      <c r="EU36" s="34"/>
      <c r="EV36" s="34"/>
      <c r="EW36" s="34"/>
      <c r="EX36" s="34"/>
      <c r="EY36" s="34"/>
      <c r="EZ36" s="34"/>
      <c r="FA36" s="34"/>
      <c r="FB36" s="34"/>
      <c r="FC36" s="34"/>
      <c r="FD36" s="34"/>
      <c r="FE36" s="34"/>
      <c r="FF36" s="34"/>
      <c r="FG36" s="34"/>
      <c r="FH36" s="34"/>
      <c r="FI36" s="34"/>
      <c r="FJ36" s="34"/>
      <c r="FK36" s="34"/>
      <c r="FL36" s="34"/>
      <c r="FM36" s="34"/>
      <c r="FN36" s="34"/>
      <c r="FO36" s="34"/>
      <c r="FQ36" s="34"/>
      <c r="FR36" s="34"/>
      <c r="FS36" s="34"/>
      <c r="FT36" s="34"/>
      <c r="FU36" s="34"/>
      <c r="FV36" s="34"/>
      <c r="FW36" s="34"/>
      <c r="FX36" s="34"/>
      <c r="FY36" s="34"/>
      <c r="FZ36" s="34"/>
      <c r="GA36" s="34"/>
      <c r="GB36" s="34"/>
      <c r="GC36" s="34"/>
      <c r="GD36" s="34"/>
      <c r="GE36" s="34"/>
      <c r="GF36" s="34"/>
      <c r="GG36" s="34"/>
      <c r="GH36" s="34"/>
      <c r="GI36" s="34"/>
      <c r="GJ36" s="34"/>
      <c r="GK36" s="34"/>
      <c r="GM36" s="34"/>
      <c r="GN36" s="34"/>
      <c r="GO36" s="34"/>
      <c r="GP36" s="34"/>
      <c r="GQ36" s="34"/>
      <c r="GR36" s="34"/>
      <c r="GS36" s="34"/>
      <c r="GT36" s="34"/>
      <c r="GU36" s="34"/>
      <c r="GV36" s="34"/>
      <c r="GW36" s="34"/>
      <c r="GX36" s="34"/>
      <c r="GY36" s="34"/>
      <c r="GZ36" s="34"/>
      <c r="HA36" s="34"/>
      <c r="HB36" s="34"/>
      <c r="HC36" s="34"/>
      <c r="HD36" s="34"/>
      <c r="HE36" s="34"/>
      <c r="HF36" s="34"/>
      <c r="HG36" s="34"/>
      <c r="HI36" s="34"/>
      <c r="HJ36" s="34"/>
      <c r="HK36" s="34"/>
      <c r="HL36" s="34"/>
      <c r="HM36" s="34"/>
      <c r="HN36" s="34"/>
      <c r="HO36" s="34"/>
      <c r="HP36" s="34"/>
      <c r="HQ36" s="34"/>
      <c r="HR36" s="34"/>
      <c r="HS36" s="34"/>
      <c r="HT36" s="34"/>
      <c r="HU36" s="34"/>
      <c r="HV36" s="34"/>
      <c r="HW36" s="34"/>
      <c r="HX36" s="34"/>
      <c r="HY36" s="34"/>
      <c r="HZ36" s="34"/>
      <c r="IA36" s="34"/>
      <c r="IB36" s="34"/>
      <c r="IC36" s="34"/>
      <c r="IE36" s="34"/>
      <c r="IF36" s="34"/>
      <c r="IG36" s="34"/>
      <c r="IH36" s="34"/>
      <c r="II36" s="34"/>
      <c r="IJ36" s="34"/>
      <c r="IK36" s="34"/>
      <c r="IL36" s="34"/>
      <c r="IM36" s="34"/>
      <c r="IN36" s="34"/>
      <c r="IO36" s="34"/>
      <c r="IP36" s="34"/>
      <c r="IQ36" s="34"/>
      <c r="IR36" s="34"/>
      <c r="IS36" s="34"/>
      <c r="IT36" s="34"/>
      <c r="IU36" s="34"/>
      <c r="IV36" s="34"/>
      <c r="IW36" s="34"/>
      <c r="IX36" s="34"/>
      <c r="IY36" s="34"/>
      <c r="JA36" s="34"/>
      <c r="JB36" s="34"/>
      <c r="JC36" s="34"/>
      <c r="JD36" s="34"/>
      <c r="JE36" s="34"/>
      <c r="JF36" s="34"/>
      <c r="JG36" s="34"/>
      <c r="JH36" s="34"/>
      <c r="JI36" s="34"/>
      <c r="JJ36" s="34"/>
      <c r="JK36" s="34"/>
      <c r="JL36" s="34"/>
      <c r="JM36" s="34"/>
      <c r="JN36" s="34"/>
      <c r="JO36" s="34"/>
      <c r="JP36" s="34"/>
      <c r="JQ36" s="34"/>
      <c r="JR36" s="34"/>
      <c r="JS36" s="34"/>
      <c r="JT36" s="34"/>
      <c r="JU36" s="34"/>
      <c r="JW36" s="34"/>
      <c r="JX36" s="34"/>
      <c r="JY36" s="34"/>
      <c r="JZ36" s="34"/>
      <c r="KA36" s="34"/>
      <c r="KB36" s="34"/>
      <c r="KC36" s="34"/>
      <c r="KD36" s="34"/>
      <c r="KE36" s="34"/>
      <c r="KF36" s="34"/>
      <c r="KG36" s="34"/>
      <c r="KH36" s="34"/>
      <c r="KI36" s="34"/>
      <c r="KJ36" s="34"/>
      <c r="KK36" s="34"/>
      <c r="KL36" s="34"/>
      <c r="KM36" s="34"/>
      <c r="KN36" s="34"/>
      <c r="KO36" s="34"/>
      <c r="KP36" s="34"/>
      <c r="KQ36" s="34"/>
      <c r="KS36" s="34"/>
      <c r="KT36" s="34"/>
      <c r="KU36" s="34"/>
      <c r="KV36" s="34"/>
      <c r="KW36" s="34"/>
      <c r="KX36" s="34"/>
      <c r="KY36" s="34"/>
      <c r="KZ36" s="34"/>
      <c r="LA36" s="34"/>
      <c r="LB36" s="34"/>
      <c r="LC36" s="34"/>
      <c r="LD36" s="34"/>
      <c r="LE36" s="34"/>
      <c r="LF36" s="34"/>
      <c r="LG36" s="34"/>
      <c r="LH36" s="34"/>
      <c r="LI36" s="34"/>
      <c r="LJ36" s="34"/>
      <c r="LK36" s="34"/>
      <c r="LL36" s="34"/>
      <c r="LM36" s="34"/>
      <c r="LO36" s="34"/>
      <c r="LP36" s="34"/>
      <c r="LQ36" s="34"/>
      <c r="LR36" s="34"/>
      <c r="LS36" s="34"/>
      <c r="LT36" s="34"/>
      <c r="LU36" s="34"/>
      <c r="LV36" s="34"/>
      <c r="LW36" s="34"/>
      <c r="LX36" s="34"/>
      <c r="LY36" s="34"/>
      <c r="LZ36" s="34"/>
      <c r="MA36" s="34"/>
      <c r="MB36" s="34"/>
      <c r="MC36" s="34"/>
      <c r="MD36" s="34"/>
      <c r="ME36" s="34"/>
      <c r="MF36" s="34"/>
      <c r="MG36" s="34"/>
      <c r="MH36" s="34"/>
      <c r="MI36" s="34"/>
      <c r="MK36" s="34"/>
      <c r="ML36" s="34"/>
      <c r="MM36" s="34"/>
      <c r="MN36" s="34"/>
      <c r="MO36" s="34"/>
      <c r="MP36" s="34"/>
      <c r="MQ36" s="34"/>
      <c r="MR36" s="34"/>
      <c r="MS36" s="34"/>
      <c r="MT36" s="34"/>
      <c r="MU36" s="34"/>
      <c r="MV36" s="34"/>
      <c r="MW36" s="34"/>
      <c r="MX36" s="34"/>
      <c r="MY36" s="34"/>
      <c r="MZ36" s="34"/>
      <c r="NA36" s="34"/>
      <c r="NB36" s="34"/>
      <c r="NC36" s="34"/>
      <c r="ND36" s="34"/>
      <c r="NE36" s="34"/>
    </row>
    <row r="37" spans="1:369" s="34" customFormat="1">
      <c r="A37" s="4"/>
      <c r="B37" s="4" t="s">
        <v>149</v>
      </c>
      <c r="C37" s="46" t="s">
        <v>191</v>
      </c>
      <c r="E37" s="51"/>
      <c r="F37" s="51"/>
      <c r="G37" s="51"/>
      <c r="H37" s="51"/>
      <c r="I37" s="51"/>
      <c r="J37" s="51"/>
      <c r="K37" s="60"/>
      <c r="M37" s="36"/>
      <c r="N37" s="36"/>
      <c r="O37" s="36"/>
      <c r="P37" s="36"/>
      <c r="Q37" s="36"/>
      <c r="R37" s="37"/>
      <c r="T37" s="36"/>
      <c r="U37" s="36"/>
      <c r="V37" s="36"/>
      <c r="W37" s="36"/>
      <c r="X37" s="36"/>
      <c r="Y37" s="37"/>
      <c r="AA37" s="36">
        <v>0.61399999999999999</v>
      </c>
      <c r="AB37" s="36">
        <v>0.38600000000000001</v>
      </c>
      <c r="AC37" s="36"/>
      <c r="AD37" s="36"/>
      <c r="AE37" s="36"/>
      <c r="AF37" s="36"/>
      <c r="AG37" s="37">
        <f>SUM(AA37:AF37)</f>
        <v>1</v>
      </c>
      <c r="AI37" s="36">
        <v>0.58699999999999997</v>
      </c>
      <c r="AJ37" s="36">
        <v>0.41299999999999998</v>
      </c>
      <c r="AK37" s="36"/>
      <c r="AL37" s="36"/>
      <c r="AM37" s="36"/>
      <c r="AN37" s="36"/>
      <c r="AO37" s="36"/>
      <c r="AP37" s="37">
        <f>SUM(AI37:AL37)</f>
        <v>1</v>
      </c>
      <c r="AR37" s="36">
        <v>0.56799999999999995</v>
      </c>
      <c r="AS37" s="36">
        <v>0.432</v>
      </c>
      <c r="AT37" s="36"/>
      <c r="AU37" s="36"/>
      <c r="AV37" s="36"/>
      <c r="AW37" s="36"/>
      <c r="AX37" s="36"/>
      <c r="AY37" s="37">
        <f>SUM(AR37:AU37)</f>
        <v>1</v>
      </c>
      <c r="BA37" s="36">
        <v>0.55700000000000005</v>
      </c>
      <c r="BB37" s="36">
        <v>0.443</v>
      </c>
      <c r="BC37" s="36"/>
      <c r="BD37" s="36"/>
      <c r="BE37" s="36"/>
      <c r="BF37" s="36"/>
      <c r="BG37" s="36"/>
      <c r="BH37" s="37">
        <f>SUM(BA37:BD37)</f>
        <v>1</v>
      </c>
      <c r="BJ37" s="489">
        <f>BJ38/$BQ38</f>
        <v>0.44624325446243257</v>
      </c>
      <c r="BK37" s="489">
        <f>BK38/$BQ38</f>
        <v>0.55375674553756749</v>
      </c>
      <c r="BL37" s="119"/>
      <c r="BM37" s="119"/>
      <c r="BN37" s="119"/>
      <c r="BO37" s="119"/>
      <c r="BP37" s="119"/>
      <c r="BQ37" s="195"/>
      <c r="BS37" s="489"/>
      <c r="BT37" s="489"/>
      <c r="BU37" s="489"/>
      <c r="FP37" s="98"/>
    </row>
    <row r="38" spans="1:369" s="34" customFormat="1">
      <c r="A38" s="4"/>
      <c r="B38" s="7" t="s">
        <v>150</v>
      </c>
      <c r="C38" s="46"/>
      <c r="E38" s="46"/>
      <c r="F38" s="46"/>
      <c r="G38" s="46"/>
      <c r="H38" s="46"/>
      <c r="I38" s="46"/>
      <c r="J38" s="46"/>
      <c r="K38" s="4"/>
      <c r="M38" s="36"/>
      <c r="N38" s="36"/>
      <c r="O38" s="36"/>
      <c r="P38" s="36"/>
      <c r="Q38" s="36"/>
      <c r="R38" s="37"/>
      <c r="T38" s="36"/>
      <c r="U38" s="36"/>
      <c r="V38" s="36"/>
      <c r="W38" s="36"/>
      <c r="X38" s="36"/>
      <c r="Y38" s="37"/>
      <c r="AA38" s="36"/>
      <c r="AB38" s="36"/>
      <c r="AC38" s="36"/>
      <c r="AD38" s="36"/>
      <c r="AE38" s="36"/>
      <c r="AF38" s="36"/>
      <c r="AG38" s="37">
        <f>SUM(AA38:AF38)</f>
        <v>0</v>
      </c>
      <c r="AI38" s="36"/>
      <c r="AJ38" s="36"/>
      <c r="AK38" s="36"/>
      <c r="AL38" s="36"/>
      <c r="AM38" s="36"/>
      <c r="AN38" s="36"/>
      <c r="AO38" s="36"/>
      <c r="AP38" s="37">
        <f>SUM(AI38:AO38)</f>
        <v>0</v>
      </c>
      <c r="AR38" s="36"/>
      <c r="AS38" s="36"/>
      <c r="AT38" s="36"/>
      <c r="AU38" s="36"/>
      <c r="AV38" s="36"/>
      <c r="AW38" s="36"/>
      <c r="AX38" s="36"/>
      <c r="AY38" s="37">
        <f>SUM(AR38:AX38)</f>
        <v>0</v>
      </c>
      <c r="BA38" s="36"/>
      <c r="BB38" s="36"/>
      <c r="BC38" s="36"/>
      <c r="BD38" s="36"/>
      <c r="BE38" s="36"/>
      <c r="BF38" s="36"/>
      <c r="BG38" s="36"/>
      <c r="BH38" s="37">
        <f>SUM(BA38:BG38)</f>
        <v>0</v>
      </c>
      <c r="BJ38" s="195">
        <f>1066+9</f>
        <v>1075</v>
      </c>
      <c r="BK38" s="195">
        <v>1334</v>
      </c>
      <c r="BL38" s="195"/>
      <c r="BM38" s="195"/>
      <c r="BN38" s="195"/>
      <c r="BO38" s="195"/>
      <c r="BP38" s="195"/>
      <c r="BQ38" s="108">
        <f>SUM(BJ38:BP38)</f>
        <v>2409</v>
      </c>
      <c r="BS38" s="489"/>
      <c r="BT38" s="489"/>
      <c r="BU38" s="489"/>
      <c r="FP38" s="98"/>
    </row>
    <row r="39" spans="1:369">
      <c r="A39" s="4"/>
      <c r="B39" s="38"/>
      <c r="C39" s="46"/>
      <c r="E39" s="46"/>
      <c r="F39" s="46"/>
      <c r="G39" s="46"/>
      <c r="H39" s="46"/>
      <c r="I39" s="46"/>
      <c r="J39" s="46"/>
      <c r="K39" s="4"/>
      <c r="M39" s="3"/>
      <c r="N39" s="3"/>
      <c r="O39" s="3"/>
      <c r="P39" s="3"/>
      <c r="Q39" s="3"/>
      <c r="R39" s="3"/>
      <c r="T39" s="3"/>
      <c r="U39" s="3"/>
      <c r="V39" s="3"/>
      <c r="W39" s="3"/>
      <c r="X39" s="3"/>
      <c r="Y39" s="3"/>
      <c r="AA39" s="4"/>
      <c r="AB39" s="4"/>
      <c r="AC39" s="3"/>
      <c r="AD39" s="3"/>
      <c r="AE39" s="3"/>
      <c r="AF39" s="3"/>
      <c r="AG39" s="15"/>
      <c r="AI39" s="4"/>
      <c r="AJ39" s="4"/>
      <c r="AK39" s="3"/>
      <c r="AL39" s="3"/>
      <c r="AM39" s="3"/>
      <c r="AN39" s="3"/>
      <c r="AO39" s="3"/>
      <c r="AP39" s="15"/>
      <c r="AR39" s="4"/>
      <c r="AS39" s="4"/>
      <c r="AT39" s="3"/>
      <c r="AU39" s="3"/>
      <c r="AV39" s="3"/>
      <c r="AW39" s="3"/>
      <c r="AX39" s="3"/>
      <c r="AY39" s="15"/>
      <c r="BA39" s="4"/>
      <c r="BB39" s="4"/>
      <c r="BC39" s="3"/>
      <c r="BD39" s="3"/>
      <c r="BE39" s="3"/>
      <c r="BF39" s="3"/>
      <c r="BG39" s="3"/>
      <c r="BH39" s="15"/>
      <c r="BJ39" s="119"/>
      <c r="BK39" s="119"/>
      <c r="BL39" s="117"/>
      <c r="BM39" s="117"/>
      <c r="BN39" s="117"/>
      <c r="BO39" s="117"/>
      <c r="BP39" s="117"/>
      <c r="BQ39" s="195"/>
      <c r="BR39" s="34"/>
      <c r="BS39" s="489"/>
      <c r="BT39" s="489"/>
      <c r="BU39" s="489"/>
      <c r="BV39" s="34"/>
      <c r="BW39" s="34"/>
      <c r="BX39" s="34"/>
      <c r="BY39" s="34"/>
      <c r="BZ39" s="34"/>
      <c r="CA39" s="34"/>
      <c r="CB39" s="34"/>
      <c r="CC39" s="34"/>
      <c r="CD39" s="34"/>
      <c r="CE39" s="34"/>
      <c r="CG39" s="34"/>
      <c r="CH39" s="34"/>
      <c r="CI39" s="34"/>
      <c r="CJ39" s="34"/>
      <c r="CK39" s="34"/>
      <c r="CL39" s="34"/>
      <c r="CM39" s="34"/>
      <c r="CN39" s="34"/>
      <c r="CO39" s="34"/>
      <c r="CP39" s="34"/>
      <c r="CQ39" s="34"/>
      <c r="CR39" s="34"/>
      <c r="CS39" s="34"/>
      <c r="CT39" s="34"/>
      <c r="CU39" s="34"/>
      <c r="CV39" s="34"/>
      <c r="CW39" s="34"/>
      <c r="CX39" s="34"/>
      <c r="CY39" s="34"/>
      <c r="CZ39" s="34"/>
      <c r="DA39" s="34"/>
      <c r="DC39" s="34"/>
      <c r="DD39" s="34"/>
      <c r="DE39" s="34"/>
      <c r="DF39" s="34"/>
      <c r="DG39" s="34"/>
      <c r="DH39" s="34"/>
      <c r="DI39" s="34"/>
      <c r="DJ39" s="34"/>
      <c r="DK39" s="34"/>
      <c r="DL39" s="34"/>
      <c r="DM39" s="34"/>
      <c r="DN39" s="34"/>
      <c r="DO39" s="34"/>
      <c r="DP39" s="34"/>
      <c r="DQ39" s="34"/>
      <c r="DR39" s="34"/>
      <c r="DS39" s="34"/>
      <c r="DT39" s="34"/>
      <c r="DU39" s="34"/>
      <c r="DV39" s="34"/>
      <c r="DW39" s="34"/>
      <c r="DY39" s="34"/>
      <c r="DZ39" s="34"/>
      <c r="EA39" s="34"/>
      <c r="EB39" s="34"/>
      <c r="EC39" s="34"/>
      <c r="ED39" s="34"/>
      <c r="EE39" s="34"/>
      <c r="EF39" s="34"/>
      <c r="EG39" s="34"/>
      <c r="EH39" s="34"/>
      <c r="EI39" s="34"/>
      <c r="EJ39" s="34"/>
      <c r="EK39" s="34"/>
      <c r="EL39" s="34"/>
      <c r="EM39" s="34"/>
      <c r="EN39" s="34"/>
      <c r="EO39" s="34"/>
      <c r="EP39" s="34"/>
      <c r="EQ39" s="34"/>
      <c r="ER39" s="34"/>
      <c r="ES39" s="34"/>
      <c r="EU39" s="34"/>
      <c r="EV39" s="34"/>
      <c r="EW39" s="34"/>
      <c r="EX39" s="34"/>
      <c r="EY39" s="34"/>
      <c r="EZ39" s="34"/>
      <c r="FA39" s="34"/>
      <c r="FB39" s="34"/>
      <c r="FC39" s="34"/>
      <c r="FD39" s="34"/>
      <c r="FE39" s="34"/>
      <c r="FF39" s="34"/>
      <c r="FG39" s="34"/>
      <c r="FH39" s="34"/>
      <c r="FI39" s="34"/>
      <c r="FJ39" s="34"/>
      <c r="FK39" s="34"/>
      <c r="FL39" s="34"/>
      <c r="FM39" s="34"/>
      <c r="FN39" s="34"/>
      <c r="FO39" s="34"/>
      <c r="FQ39" s="34"/>
      <c r="FR39" s="34"/>
      <c r="FS39" s="34"/>
      <c r="FT39" s="34"/>
      <c r="FU39" s="34"/>
      <c r="FV39" s="34"/>
      <c r="FW39" s="34"/>
      <c r="FX39" s="34"/>
      <c r="FY39" s="34"/>
      <c r="FZ39" s="34"/>
      <c r="GA39" s="34"/>
      <c r="GB39" s="34"/>
      <c r="GC39" s="34"/>
      <c r="GD39" s="34"/>
      <c r="GE39" s="34"/>
      <c r="GF39" s="34"/>
      <c r="GG39" s="34"/>
      <c r="GH39" s="34"/>
      <c r="GI39" s="34"/>
      <c r="GJ39" s="34"/>
      <c r="GK39" s="34"/>
      <c r="GM39" s="34"/>
      <c r="GN39" s="34"/>
      <c r="GO39" s="34"/>
      <c r="GP39" s="34"/>
      <c r="GQ39" s="34"/>
      <c r="GR39" s="34"/>
      <c r="GS39" s="34"/>
      <c r="GT39" s="34"/>
      <c r="GU39" s="34"/>
      <c r="GV39" s="34"/>
      <c r="GW39" s="34"/>
      <c r="GX39" s="34"/>
      <c r="GY39" s="34"/>
      <c r="GZ39" s="34"/>
      <c r="HA39" s="34"/>
      <c r="HB39" s="34"/>
      <c r="HC39" s="34"/>
      <c r="HD39" s="34"/>
      <c r="HE39" s="34"/>
      <c r="HF39" s="34"/>
      <c r="HG39" s="34"/>
      <c r="HI39" s="34"/>
      <c r="HJ39" s="34"/>
      <c r="HK39" s="34"/>
      <c r="HL39" s="34"/>
      <c r="HM39" s="34"/>
      <c r="HN39" s="34"/>
      <c r="HO39" s="34"/>
      <c r="HP39" s="34"/>
      <c r="HQ39" s="34"/>
      <c r="HR39" s="34"/>
      <c r="HS39" s="34"/>
      <c r="HT39" s="34"/>
      <c r="HU39" s="34"/>
      <c r="HV39" s="34"/>
      <c r="HW39" s="34"/>
      <c r="HX39" s="34"/>
      <c r="HY39" s="34"/>
      <c r="HZ39" s="34"/>
      <c r="IA39" s="34"/>
      <c r="IB39" s="34"/>
      <c r="IC39" s="34"/>
      <c r="IE39" s="34"/>
      <c r="IF39" s="34"/>
      <c r="IG39" s="34"/>
      <c r="IH39" s="34"/>
      <c r="II39" s="34"/>
      <c r="IJ39" s="34"/>
      <c r="IK39" s="34"/>
      <c r="IL39" s="34"/>
      <c r="IM39" s="34"/>
      <c r="IN39" s="34"/>
      <c r="IO39" s="34"/>
      <c r="IP39" s="34"/>
      <c r="IQ39" s="34"/>
      <c r="IR39" s="34"/>
      <c r="IS39" s="34"/>
      <c r="IT39" s="34"/>
      <c r="IU39" s="34"/>
      <c r="IV39" s="34"/>
      <c r="IW39" s="34"/>
      <c r="IX39" s="34"/>
      <c r="IY39" s="34"/>
      <c r="JA39" s="34"/>
      <c r="JB39" s="34"/>
      <c r="JC39" s="34"/>
      <c r="JD39" s="34"/>
      <c r="JE39" s="34"/>
      <c r="JF39" s="34"/>
      <c r="JG39" s="34"/>
      <c r="JH39" s="34"/>
      <c r="JI39" s="34"/>
      <c r="JJ39" s="34"/>
      <c r="JK39" s="34"/>
      <c r="JL39" s="34"/>
      <c r="JM39" s="34"/>
      <c r="JN39" s="34"/>
      <c r="JO39" s="34"/>
      <c r="JP39" s="34"/>
      <c r="JQ39" s="34"/>
      <c r="JR39" s="34"/>
      <c r="JS39" s="34"/>
      <c r="JT39" s="34"/>
      <c r="JU39" s="34"/>
      <c r="JW39" s="34"/>
      <c r="JX39" s="34"/>
      <c r="JY39" s="34"/>
      <c r="JZ39" s="34"/>
      <c r="KA39" s="34"/>
      <c r="KB39" s="34"/>
      <c r="KC39" s="34"/>
      <c r="KD39" s="34"/>
      <c r="KE39" s="34"/>
      <c r="KF39" s="34"/>
      <c r="KG39" s="34"/>
      <c r="KH39" s="34"/>
      <c r="KI39" s="34"/>
      <c r="KJ39" s="34"/>
      <c r="KK39" s="34"/>
      <c r="KL39" s="34"/>
      <c r="KM39" s="34"/>
      <c r="KN39" s="34"/>
      <c r="KO39" s="34"/>
      <c r="KP39" s="34"/>
      <c r="KQ39" s="34"/>
      <c r="KS39" s="34"/>
      <c r="KT39" s="34"/>
      <c r="KU39" s="34"/>
      <c r="KV39" s="34"/>
      <c r="KW39" s="34"/>
      <c r="KX39" s="34"/>
      <c r="KY39" s="34"/>
      <c r="KZ39" s="34"/>
      <c r="LA39" s="34"/>
      <c r="LB39" s="34"/>
      <c r="LC39" s="34"/>
      <c r="LD39" s="34"/>
      <c r="LE39" s="34"/>
      <c r="LF39" s="34"/>
      <c r="LG39" s="34"/>
      <c r="LH39" s="34"/>
      <c r="LI39" s="34"/>
      <c r="LJ39" s="34"/>
      <c r="LK39" s="34"/>
      <c r="LL39" s="34"/>
      <c r="LM39" s="34"/>
      <c r="LO39" s="34"/>
      <c r="LP39" s="34"/>
      <c r="LQ39" s="34"/>
      <c r="LR39" s="34"/>
      <c r="LS39" s="34"/>
      <c r="LT39" s="34"/>
      <c r="LU39" s="34"/>
      <c r="LV39" s="34"/>
      <c r="LW39" s="34"/>
      <c r="LX39" s="34"/>
      <c r="LY39" s="34"/>
      <c r="LZ39" s="34"/>
      <c r="MA39" s="34"/>
      <c r="MB39" s="34"/>
      <c r="MC39" s="34"/>
      <c r="MD39" s="34"/>
      <c r="ME39" s="34"/>
      <c r="MF39" s="34"/>
      <c r="MG39" s="34"/>
      <c r="MH39" s="34"/>
      <c r="MI39" s="34"/>
      <c r="MK39" s="34"/>
      <c r="ML39" s="34"/>
      <c r="MM39" s="34"/>
      <c r="MN39" s="34"/>
      <c r="MO39" s="34"/>
      <c r="MP39" s="34"/>
      <c r="MQ39" s="34"/>
      <c r="MR39" s="34"/>
      <c r="MS39" s="34"/>
      <c r="MT39" s="34"/>
      <c r="MU39" s="34"/>
      <c r="MV39" s="34"/>
      <c r="MW39" s="34"/>
      <c r="MX39" s="34"/>
      <c r="MY39" s="34"/>
      <c r="MZ39" s="34"/>
      <c r="NA39" s="34"/>
      <c r="NB39" s="34"/>
      <c r="NC39" s="34"/>
      <c r="ND39" s="34"/>
      <c r="NE39" s="34"/>
    </row>
    <row r="40" spans="1:369">
      <c r="A40" s="4" t="s">
        <v>14</v>
      </c>
      <c r="B40" s="40" t="s">
        <v>24</v>
      </c>
      <c r="C40" s="38" t="s">
        <v>192</v>
      </c>
      <c r="E40" s="52">
        <f>N41</f>
        <v>0.38600000000000001</v>
      </c>
      <c r="F40" s="52">
        <f>U41</f>
        <v>0.39400000000000002</v>
      </c>
      <c r="G40" s="52"/>
      <c r="H40" s="53">
        <f>AJ41</f>
        <v>0.40699999999999997</v>
      </c>
      <c r="I40" s="53">
        <f>AS41</f>
        <v>0.41</v>
      </c>
      <c r="J40" s="504">
        <f>I40</f>
        <v>0.41</v>
      </c>
      <c r="K40" s="504">
        <f>J40</f>
        <v>0.41</v>
      </c>
      <c r="M40" s="39" t="s">
        <v>153</v>
      </c>
      <c r="N40" s="39" t="s">
        <v>152</v>
      </c>
      <c r="O40" s="39"/>
      <c r="P40" s="39"/>
      <c r="Q40" s="39"/>
      <c r="R40" s="39"/>
      <c r="T40" s="39" t="s">
        <v>153</v>
      </c>
      <c r="U40" s="39" t="s">
        <v>152</v>
      </c>
      <c r="V40" s="39"/>
      <c r="W40" s="39"/>
      <c r="X40" s="39"/>
      <c r="Y40" s="39"/>
      <c r="AA40" s="4"/>
      <c r="AB40" s="4"/>
      <c r="AC40" s="3"/>
      <c r="AD40" s="3"/>
      <c r="AE40" s="3"/>
      <c r="AF40" s="3"/>
      <c r="AG40" s="15"/>
      <c r="AI40" s="39" t="s">
        <v>153</v>
      </c>
      <c r="AJ40" s="39" t="s">
        <v>152</v>
      </c>
      <c r="AK40" s="3"/>
      <c r="AL40" s="3"/>
      <c r="AM40" s="3"/>
      <c r="AN40" s="3"/>
      <c r="AO40" s="3"/>
      <c r="AP40" s="15"/>
      <c r="AR40" s="39" t="s">
        <v>153</v>
      </c>
      <c r="AS40" s="39" t="s">
        <v>152</v>
      </c>
      <c r="AT40" s="3"/>
      <c r="AU40" s="3"/>
      <c r="AV40" s="3"/>
      <c r="AW40" s="3"/>
      <c r="AX40" s="3"/>
      <c r="AY40" s="15"/>
      <c r="BA40" s="4"/>
      <c r="BB40" s="4"/>
      <c r="BC40" s="3"/>
      <c r="BD40" s="3"/>
      <c r="BE40" s="3"/>
      <c r="BF40" s="3"/>
      <c r="BG40" s="3"/>
      <c r="BH40" s="15"/>
      <c r="BJ40" s="119"/>
      <c r="BK40" s="119"/>
      <c r="BL40" s="117"/>
      <c r="BM40" s="117"/>
      <c r="BN40" s="117"/>
      <c r="BO40" s="117"/>
      <c r="BP40" s="117"/>
      <c r="BQ40" s="195"/>
      <c r="BR40" s="34"/>
      <c r="BS40" s="489">
        <f>Ouputs!E15</f>
        <v>0</v>
      </c>
      <c r="BT40" s="489">
        <f>Ouputs!F15</f>
        <v>0</v>
      </c>
      <c r="BU40" s="489">
        <f>Ouputs!G15</f>
        <v>0</v>
      </c>
      <c r="BV40" s="34"/>
      <c r="BW40" s="34"/>
      <c r="BX40" s="34"/>
      <c r="BY40" s="34"/>
      <c r="BZ40" s="34"/>
      <c r="CA40" s="34"/>
      <c r="CB40" s="34"/>
      <c r="CC40" s="34"/>
      <c r="CD40" s="34"/>
      <c r="CE40" s="34"/>
      <c r="CG40" s="34"/>
      <c r="CH40" s="34"/>
      <c r="CI40" s="34"/>
      <c r="CJ40" s="34"/>
      <c r="CK40" s="34"/>
      <c r="CL40" s="34"/>
      <c r="CM40" s="34"/>
      <c r="CN40" s="34"/>
      <c r="CO40" s="34"/>
      <c r="CP40" s="34"/>
      <c r="CQ40" s="34"/>
      <c r="CR40" s="34"/>
      <c r="CS40" s="34"/>
      <c r="CT40" s="34"/>
      <c r="CU40" s="34"/>
      <c r="CV40" s="34"/>
      <c r="CW40" s="34"/>
      <c r="CX40" s="34"/>
      <c r="CY40" s="34"/>
      <c r="CZ40" s="34"/>
      <c r="DA40" s="34"/>
      <c r="DC40" s="34"/>
      <c r="DD40" s="34"/>
      <c r="DE40" s="34"/>
      <c r="DF40" s="34"/>
      <c r="DG40" s="34"/>
      <c r="DH40" s="34"/>
      <c r="DI40" s="34"/>
      <c r="DJ40" s="34"/>
      <c r="DK40" s="34"/>
      <c r="DL40" s="34"/>
      <c r="DM40" s="34"/>
      <c r="DN40" s="34"/>
      <c r="DO40" s="34"/>
      <c r="DP40" s="34"/>
      <c r="DQ40" s="34"/>
      <c r="DR40" s="34"/>
      <c r="DS40" s="34"/>
      <c r="DT40" s="34"/>
      <c r="DU40" s="34"/>
      <c r="DV40" s="34"/>
      <c r="DW40" s="34"/>
      <c r="DY40" s="34"/>
      <c r="DZ40" s="34"/>
      <c r="EA40" s="34"/>
      <c r="EB40" s="34"/>
      <c r="EC40" s="34"/>
      <c r="ED40" s="34"/>
      <c r="EE40" s="34"/>
      <c r="EF40" s="34"/>
      <c r="EG40" s="34"/>
      <c r="EH40" s="34"/>
      <c r="EI40" s="34"/>
      <c r="EJ40" s="34"/>
      <c r="EK40" s="34"/>
      <c r="EL40" s="34"/>
      <c r="EM40" s="34"/>
      <c r="EN40" s="34"/>
      <c r="EO40" s="34"/>
      <c r="EP40" s="34"/>
      <c r="EQ40" s="34"/>
      <c r="ER40" s="34"/>
      <c r="ES40" s="34"/>
      <c r="EU40" s="34"/>
      <c r="EV40" s="34"/>
      <c r="EW40" s="34"/>
      <c r="EX40" s="34"/>
      <c r="EY40" s="34"/>
      <c r="EZ40" s="34"/>
      <c r="FA40" s="34"/>
      <c r="FB40" s="34"/>
      <c r="FC40" s="34"/>
      <c r="FD40" s="34"/>
      <c r="FE40" s="34"/>
      <c r="FF40" s="34"/>
      <c r="FG40" s="34"/>
      <c r="FH40" s="34"/>
      <c r="FI40" s="34"/>
      <c r="FJ40" s="34"/>
      <c r="FK40" s="34"/>
      <c r="FL40" s="34"/>
      <c r="FM40" s="34"/>
      <c r="FN40" s="34"/>
      <c r="FO40" s="34"/>
      <c r="FQ40" s="34"/>
      <c r="FR40" s="34"/>
      <c r="FS40" s="34"/>
      <c r="FT40" s="34"/>
      <c r="FU40" s="34"/>
      <c r="FV40" s="34"/>
      <c r="FW40" s="34"/>
      <c r="FX40" s="34"/>
      <c r="FY40" s="34"/>
      <c r="FZ40" s="34"/>
      <c r="GA40" s="34"/>
      <c r="GB40" s="34"/>
      <c r="GC40" s="34"/>
      <c r="GD40" s="34"/>
      <c r="GE40" s="34"/>
      <c r="GF40" s="34"/>
      <c r="GG40" s="34"/>
      <c r="GH40" s="34"/>
      <c r="GI40" s="34"/>
      <c r="GJ40" s="34"/>
      <c r="GK40" s="34"/>
      <c r="GM40" s="34"/>
      <c r="GN40" s="34"/>
      <c r="GO40" s="34"/>
      <c r="GP40" s="34"/>
      <c r="GQ40" s="34"/>
      <c r="GR40" s="34"/>
      <c r="GS40" s="34"/>
      <c r="GT40" s="34"/>
      <c r="GU40" s="34"/>
      <c r="GV40" s="34"/>
      <c r="GW40" s="34"/>
      <c r="GX40" s="34"/>
      <c r="GY40" s="34"/>
      <c r="GZ40" s="34"/>
      <c r="HA40" s="34"/>
      <c r="HB40" s="34"/>
      <c r="HC40" s="34"/>
      <c r="HD40" s="34"/>
      <c r="HE40" s="34"/>
      <c r="HF40" s="34"/>
      <c r="HG40" s="34"/>
      <c r="HI40" s="34"/>
      <c r="HJ40" s="34"/>
      <c r="HK40" s="34"/>
      <c r="HL40" s="34"/>
      <c r="HM40" s="34"/>
      <c r="HN40" s="34"/>
      <c r="HO40" s="34"/>
      <c r="HP40" s="34"/>
      <c r="HQ40" s="34"/>
      <c r="HR40" s="34"/>
      <c r="HS40" s="34"/>
      <c r="HT40" s="34"/>
      <c r="HU40" s="34"/>
      <c r="HV40" s="34"/>
      <c r="HW40" s="34"/>
      <c r="HX40" s="34"/>
      <c r="HY40" s="34"/>
      <c r="HZ40" s="34"/>
      <c r="IA40" s="34"/>
      <c r="IB40" s="34"/>
      <c r="IC40" s="34"/>
      <c r="IE40" s="34"/>
      <c r="IF40" s="34"/>
      <c r="IG40" s="34"/>
      <c r="IH40" s="34"/>
      <c r="II40" s="34"/>
      <c r="IJ40" s="34"/>
      <c r="IK40" s="34"/>
      <c r="IL40" s="34"/>
      <c r="IM40" s="34"/>
      <c r="IN40" s="34"/>
      <c r="IO40" s="34"/>
      <c r="IP40" s="34"/>
      <c r="IQ40" s="34"/>
      <c r="IR40" s="34"/>
      <c r="IS40" s="34"/>
      <c r="IT40" s="34"/>
      <c r="IU40" s="34"/>
      <c r="IV40" s="34"/>
      <c r="IW40" s="34"/>
      <c r="IX40" s="34"/>
      <c r="IY40" s="34"/>
      <c r="JA40" s="34"/>
      <c r="JB40" s="34"/>
      <c r="JC40" s="34"/>
      <c r="JD40" s="34"/>
      <c r="JE40" s="34"/>
      <c r="JF40" s="34"/>
      <c r="JG40" s="34"/>
      <c r="JH40" s="34"/>
      <c r="JI40" s="34"/>
      <c r="JJ40" s="34"/>
      <c r="JK40" s="34"/>
      <c r="JL40" s="34"/>
      <c r="JM40" s="34"/>
      <c r="JN40" s="34"/>
      <c r="JO40" s="34"/>
      <c r="JP40" s="34"/>
      <c r="JQ40" s="34"/>
      <c r="JR40" s="34"/>
      <c r="JS40" s="34"/>
      <c r="JT40" s="34"/>
      <c r="JU40" s="34"/>
      <c r="JW40" s="34"/>
      <c r="JX40" s="34"/>
      <c r="JY40" s="34"/>
      <c r="JZ40" s="34"/>
      <c r="KA40" s="34"/>
      <c r="KB40" s="34"/>
      <c r="KC40" s="34"/>
      <c r="KD40" s="34"/>
      <c r="KE40" s="34"/>
      <c r="KF40" s="34"/>
      <c r="KG40" s="34"/>
      <c r="KH40" s="34"/>
      <c r="KI40" s="34"/>
      <c r="KJ40" s="34"/>
      <c r="KK40" s="34"/>
      <c r="KL40" s="34"/>
      <c r="KM40" s="34"/>
      <c r="KN40" s="34"/>
      <c r="KO40" s="34"/>
      <c r="KP40" s="34"/>
      <c r="KQ40" s="34"/>
      <c r="KS40" s="34"/>
      <c r="KT40" s="34"/>
      <c r="KU40" s="34"/>
      <c r="KV40" s="34"/>
      <c r="KW40" s="34"/>
      <c r="KX40" s="34"/>
      <c r="KY40" s="34"/>
      <c r="KZ40" s="34"/>
      <c r="LA40" s="34"/>
      <c r="LB40" s="34"/>
      <c r="LC40" s="34"/>
      <c r="LD40" s="34"/>
      <c r="LE40" s="34"/>
      <c r="LF40" s="34"/>
      <c r="LG40" s="34"/>
      <c r="LH40" s="34"/>
      <c r="LI40" s="34"/>
      <c r="LJ40" s="34"/>
      <c r="LK40" s="34"/>
      <c r="LL40" s="34"/>
      <c r="LM40" s="34"/>
      <c r="LO40" s="34"/>
      <c r="LP40" s="34"/>
      <c r="LQ40" s="34"/>
      <c r="LR40" s="34"/>
      <c r="LS40" s="34"/>
      <c r="LT40" s="34"/>
      <c r="LU40" s="34"/>
      <c r="LV40" s="34"/>
      <c r="LW40" s="34"/>
      <c r="LX40" s="34"/>
      <c r="LY40" s="34"/>
      <c r="LZ40" s="34"/>
      <c r="MA40" s="34"/>
      <c r="MB40" s="34"/>
      <c r="MC40" s="34"/>
      <c r="MD40" s="34"/>
      <c r="ME40" s="34"/>
      <c r="MF40" s="34"/>
      <c r="MG40" s="34"/>
      <c r="MH40" s="34"/>
      <c r="MI40" s="34"/>
      <c r="MK40" s="34"/>
      <c r="ML40" s="34"/>
      <c r="MM40" s="34"/>
      <c r="MN40" s="34"/>
      <c r="MO40" s="34"/>
      <c r="MP40" s="34"/>
      <c r="MQ40" s="34"/>
      <c r="MR40" s="34"/>
      <c r="MS40" s="34"/>
      <c r="MT40" s="34"/>
      <c r="MU40" s="34"/>
      <c r="MV40" s="34"/>
      <c r="MW40" s="34"/>
      <c r="MX40" s="34"/>
      <c r="MY40" s="34"/>
      <c r="MZ40" s="34"/>
      <c r="NA40" s="34"/>
      <c r="NB40" s="34"/>
      <c r="NC40" s="34"/>
      <c r="ND40" s="34"/>
      <c r="NE40" s="34"/>
    </row>
    <row r="41" spans="1:369" s="34" customFormat="1">
      <c r="A41" s="4"/>
      <c r="B41" s="4" t="s">
        <v>149</v>
      </c>
      <c r="C41" s="46" t="s">
        <v>191</v>
      </c>
      <c r="E41" s="51"/>
      <c r="F41" s="51"/>
      <c r="G41" s="51"/>
      <c r="H41" s="51"/>
      <c r="I41" s="51"/>
      <c r="J41" s="51" t="s">
        <v>193</v>
      </c>
      <c r="K41" s="503"/>
      <c r="M41" s="42">
        <v>0.61399999999999999</v>
      </c>
      <c r="N41" s="42">
        <v>0.38600000000000001</v>
      </c>
      <c r="O41" s="42"/>
      <c r="P41" s="42"/>
      <c r="Q41" s="42"/>
      <c r="R41" s="37">
        <f>SUM(M41:Q41)</f>
        <v>1</v>
      </c>
      <c r="T41" s="42">
        <v>0.60599999999999998</v>
      </c>
      <c r="U41" s="42">
        <v>0.39400000000000002</v>
      </c>
      <c r="V41" s="42"/>
      <c r="W41" s="42"/>
      <c r="X41" s="42"/>
      <c r="Y41" s="37">
        <f>SUM(T41:X41)</f>
        <v>1</v>
      </c>
      <c r="AA41" s="36"/>
      <c r="AB41" s="36"/>
      <c r="AC41" s="36"/>
      <c r="AD41" s="36"/>
      <c r="AE41" s="36"/>
      <c r="AF41" s="36"/>
      <c r="AG41" s="37">
        <f>SUM(AA41:AF41)</f>
        <v>0</v>
      </c>
      <c r="AI41" s="36">
        <v>0.59299999999999997</v>
      </c>
      <c r="AJ41" s="36">
        <v>0.40699999999999997</v>
      </c>
      <c r="AK41" s="36"/>
      <c r="AL41" s="36"/>
      <c r="AM41" s="36"/>
      <c r="AN41" s="36"/>
      <c r="AO41" s="36"/>
      <c r="AP41" s="37">
        <f>SUM(AI41:AL41)</f>
        <v>1</v>
      </c>
      <c r="AR41" s="36">
        <v>0.59</v>
      </c>
      <c r="AS41" s="36">
        <v>0.41</v>
      </c>
      <c r="AT41" s="36"/>
      <c r="AU41" s="36"/>
      <c r="AV41" s="36"/>
      <c r="AW41" s="36"/>
      <c r="AX41" s="36"/>
      <c r="AY41" s="37">
        <f>SUM(AR41:AU41)</f>
        <v>1</v>
      </c>
      <c r="BA41" s="36"/>
      <c r="BB41" s="36"/>
      <c r="BC41" s="3"/>
      <c r="BD41" s="3"/>
      <c r="BE41" s="3"/>
      <c r="BF41" s="3"/>
      <c r="BG41" s="3"/>
      <c r="BH41" s="37">
        <f>SUM(BA41:BD41)</f>
        <v>0</v>
      </c>
      <c r="BJ41" s="119"/>
      <c r="BK41" s="119"/>
      <c r="BL41" s="117"/>
      <c r="BM41" s="117"/>
      <c r="BN41" s="117"/>
      <c r="BO41" s="117"/>
      <c r="BP41" s="117"/>
      <c r="BQ41" s="195"/>
      <c r="BS41" s="489"/>
      <c r="BT41" s="489"/>
      <c r="BU41" s="489"/>
      <c r="FP41" s="98"/>
    </row>
    <row r="42" spans="1:369" s="35" customFormat="1">
      <c r="A42" s="15"/>
      <c r="B42" s="15" t="s">
        <v>150</v>
      </c>
      <c r="C42" s="15"/>
      <c r="E42" s="15"/>
      <c r="F42" s="15"/>
      <c r="G42" s="15"/>
      <c r="H42" s="15"/>
      <c r="I42" s="15"/>
      <c r="J42" s="15"/>
      <c r="K42" s="4"/>
      <c r="M42" s="37"/>
      <c r="N42" s="37"/>
      <c r="O42" s="37"/>
      <c r="P42" s="37"/>
      <c r="Q42" s="37"/>
      <c r="R42" s="37">
        <f>SUM(M42:Q42)</f>
        <v>0</v>
      </c>
      <c r="T42" s="37"/>
      <c r="U42" s="37"/>
      <c r="V42" s="37"/>
      <c r="W42" s="37"/>
      <c r="X42" s="37"/>
      <c r="Y42" s="37">
        <f>SUM(T42:X42)</f>
        <v>0</v>
      </c>
      <c r="AA42" s="37"/>
      <c r="AB42" s="37"/>
      <c r="AC42" s="37"/>
      <c r="AD42" s="37"/>
      <c r="AE42" s="37"/>
      <c r="AF42" s="37"/>
      <c r="AG42" s="37">
        <f>SUM(AA42:AF42)</f>
        <v>0</v>
      </c>
      <c r="AI42" s="37"/>
      <c r="AJ42" s="37"/>
      <c r="AK42" s="37"/>
      <c r="AL42" s="37"/>
      <c r="AM42" s="37"/>
      <c r="AN42" s="37"/>
      <c r="AO42" s="37"/>
      <c r="AP42" s="37">
        <f>SUM(AI42:AO42)</f>
        <v>0</v>
      </c>
      <c r="AR42" s="37"/>
      <c r="AS42" s="37"/>
      <c r="AT42" s="37"/>
      <c r="AU42" s="37"/>
      <c r="AV42" s="37"/>
      <c r="AW42" s="37"/>
      <c r="AX42" s="37"/>
      <c r="AY42" s="37">
        <f>SUM(AR42:AX42)</f>
        <v>0</v>
      </c>
      <c r="BA42" s="37"/>
      <c r="BB42" s="37"/>
      <c r="BC42" s="37"/>
      <c r="BD42" s="37"/>
      <c r="BE42" s="37"/>
      <c r="BF42" s="37"/>
      <c r="BG42" s="37"/>
      <c r="BH42" s="37">
        <f>SUM(BA42:BG42)</f>
        <v>0</v>
      </c>
      <c r="BJ42" s="195"/>
      <c r="BK42" s="195"/>
      <c r="BL42" s="195"/>
      <c r="BM42" s="195"/>
      <c r="BN42" s="195"/>
      <c r="BO42" s="195"/>
      <c r="BP42" s="195"/>
      <c r="BQ42" s="195"/>
      <c r="BS42" s="489"/>
      <c r="BT42" s="489"/>
      <c r="BU42" s="489"/>
      <c r="FP42" s="252"/>
    </row>
    <row r="43" spans="1:369">
      <c r="A43" s="4"/>
      <c r="B43" s="38"/>
      <c r="C43" s="46"/>
      <c r="E43" s="46"/>
      <c r="F43" s="46"/>
      <c r="G43" s="46"/>
      <c r="H43" s="46"/>
      <c r="I43" s="46"/>
      <c r="J43" s="46"/>
      <c r="K43" s="4"/>
      <c r="M43" s="3"/>
      <c r="N43" s="3"/>
      <c r="O43" s="3"/>
      <c r="P43" s="3"/>
      <c r="Q43" s="3"/>
      <c r="R43" s="3"/>
      <c r="T43" s="3"/>
      <c r="U43" s="3"/>
      <c r="V43" s="3"/>
      <c r="W43" s="3"/>
      <c r="X43" s="3"/>
      <c r="Y43" s="3"/>
      <c r="AA43" s="3"/>
      <c r="AB43" s="3"/>
      <c r="AC43" s="3"/>
      <c r="AD43" s="3"/>
      <c r="AE43" s="3"/>
      <c r="AF43" s="3"/>
      <c r="AG43" s="37"/>
      <c r="AI43" s="3"/>
      <c r="AJ43" s="3"/>
      <c r="AK43" s="3"/>
      <c r="AL43" s="3"/>
      <c r="AM43" s="3"/>
      <c r="AN43" s="3"/>
      <c r="AO43" s="3"/>
      <c r="AP43" s="37"/>
      <c r="AR43" s="3"/>
      <c r="AS43" s="3"/>
      <c r="AT43" s="3"/>
      <c r="AU43" s="3"/>
      <c r="AV43" s="3"/>
      <c r="AW43" s="3"/>
      <c r="AX43" s="3"/>
      <c r="AY43" s="37"/>
      <c r="BA43" s="3"/>
      <c r="BB43" s="3"/>
      <c r="BC43" s="3"/>
      <c r="BD43" s="3"/>
      <c r="BE43" s="3"/>
      <c r="BF43" s="3"/>
      <c r="BG43" s="3"/>
      <c r="BH43" s="37"/>
      <c r="BJ43" s="117"/>
      <c r="BK43" s="117"/>
      <c r="BL43" s="117"/>
      <c r="BM43" s="117"/>
      <c r="BN43" s="117"/>
      <c r="BO43" s="117"/>
      <c r="BP43" s="117"/>
      <c r="BQ43" s="195"/>
      <c r="BR43" s="34"/>
      <c r="BS43" s="489"/>
      <c r="BT43" s="489"/>
      <c r="BU43" s="489"/>
      <c r="BV43" s="34"/>
      <c r="BW43" s="34"/>
      <c r="BX43" s="34"/>
      <c r="BY43" s="34"/>
      <c r="BZ43" s="34"/>
      <c r="CA43" s="34"/>
      <c r="CB43" s="34"/>
      <c r="CC43" s="34"/>
      <c r="CD43" s="34"/>
      <c r="CE43" s="34"/>
      <c r="CG43" s="34"/>
      <c r="CH43" s="34"/>
      <c r="CI43" s="34"/>
      <c r="CJ43" s="34"/>
      <c r="CK43" s="34"/>
      <c r="CL43" s="34"/>
      <c r="CM43" s="34"/>
      <c r="CN43" s="34"/>
      <c r="CO43" s="34"/>
      <c r="CP43" s="34"/>
      <c r="CQ43" s="34"/>
      <c r="CR43" s="34"/>
      <c r="CS43" s="34"/>
      <c r="CT43" s="34"/>
      <c r="CU43" s="34"/>
      <c r="CV43" s="34"/>
      <c r="CW43" s="34"/>
      <c r="CX43" s="34"/>
      <c r="CY43" s="34"/>
      <c r="CZ43" s="34"/>
      <c r="DA43" s="34"/>
      <c r="DC43" s="34"/>
      <c r="DD43" s="34"/>
      <c r="DE43" s="34"/>
      <c r="DF43" s="34"/>
      <c r="DG43" s="34"/>
      <c r="DH43" s="34"/>
      <c r="DI43" s="34"/>
      <c r="DJ43" s="34"/>
      <c r="DK43" s="34"/>
      <c r="DL43" s="34"/>
      <c r="DM43" s="34"/>
      <c r="DN43" s="34"/>
      <c r="DO43" s="34"/>
      <c r="DP43" s="34"/>
      <c r="DQ43" s="34"/>
      <c r="DR43" s="34"/>
      <c r="DS43" s="34"/>
      <c r="DT43" s="34"/>
      <c r="DU43" s="34"/>
      <c r="DV43" s="34"/>
      <c r="DW43" s="34"/>
      <c r="DY43" s="34"/>
      <c r="DZ43" s="34"/>
      <c r="EA43" s="34"/>
      <c r="EB43" s="34"/>
      <c r="EC43" s="34"/>
      <c r="ED43" s="34"/>
      <c r="EE43" s="34"/>
      <c r="EF43" s="34"/>
      <c r="EG43" s="34"/>
      <c r="EH43" s="34"/>
      <c r="EI43" s="34"/>
      <c r="EJ43" s="34"/>
      <c r="EK43" s="34"/>
      <c r="EL43" s="34"/>
      <c r="EM43" s="34"/>
      <c r="EN43" s="34"/>
      <c r="EO43" s="34"/>
      <c r="EP43" s="34"/>
      <c r="EQ43" s="34"/>
      <c r="ER43" s="34"/>
      <c r="ES43" s="34"/>
      <c r="EU43" s="34"/>
      <c r="EV43" s="34"/>
      <c r="EW43" s="34"/>
      <c r="EX43" s="34"/>
      <c r="EY43" s="34"/>
      <c r="EZ43" s="34"/>
      <c r="FA43" s="34"/>
      <c r="FB43" s="34"/>
      <c r="FC43" s="34"/>
      <c r="FD43" s="34"/>
      <c r="FE43" s="34"/>
      <c r="FF43" s="34"/>
      <c r="FG43" s="34"/>
      <c r="FH43" s="34"/>
      <c r="FI43" s="34"/>
      <c r="FJ43" s="34"/>
      <c r="FK43" s="34"/>
      <c r="FL43" s="34"/>
      <c r="FM43" s="34"/>
      <c r="FN43" s="34"/>
      <c r="FO43" s="34"/>
      <c r="FQ43" s="34"/>
      <c r="FR43" s="34"/>
      <c r="FS43" s="34"/>
      <c r="FT43" s="34"/>
      <c r="FU43" s="34"/>
      <c r="FV43" s="34"/>
      <c r="FW43" s="34"/>
      <c r="FX43" s="34"/>
      <c r="FY43" s="34"/>
      <c r="FZ43" s="34"/>
      <c r="GA43" s="34"/>
      <c r="GB43" s="34"/>
      <c r="GC43" s="34"/>
      <c r="GD43" s="34"/>
      <c r="GE43" s="34"/>
      <c r="GF43" s="34"/>
      <c r="GG43" s="34"/>
      <c r="GH43" s="34"/>
      <c r="GI43" s="34"/>
      <c r="GJ43" s="34"/>
      <c r="GK43" s="34"/>
      <c r="GM43" s="34"/>
      <c r="GN43" s="34"/>
      <c r="GO43" s="34"/>
      <c r="GP43" s="34"/>
      <c r="GQ43" s="34"/>
      <c r="GR43" s="34"/>
      <c r="GS43" s="34"/>
      <c r="GT43" s="34"/>
      <c r="GU43" s="34"/>
      <c r="GV43" s="34"/>
      <c r="GW43" s="34"/>
      <c r="GX43" s="34"/>
      <c r="GY43" s="34"/>
      <c r="GZ43" s="34"/>
      <c r="HA43" s="34"/>
      <c r="HB43" s="34"/>
      <c r="HC43" s="34"/>
      <c r="HD43" s="34"/>
      <c r="HE43" s="34"/>
      <c r="HF43" s="34"/>
      <c r="HG43" s="34"/>
      <c r="HI43" s="34"/>
      <c r="HJ43" s="34"/>
      <c r="HK43" s="34"/>
      <c r="HL43" s="34"/>
      <c r="HM43" s="34"/>
      <c r="HN43" s="34"/>
      <c r="HO43" s="34"/>
      <c r="HP43" s="34"/>
      <c r="HQ43" s="34"/>
      <c r="HR43" s="34"/>
      <c r="HS43" s="34"/>
      <c r="HT43" s="34"/>
      <c r="HU43" s="34"/>
      <c r="HV43" s="34"/>
      <c r="HW43" s="34"/>
      <c r="HX43" s="34"/>
      <c r="HY43" s="34"/>
      <c r="HZ43" s="34"/>
      <c r="IA43" s="34"/>
      <c r="IB43" s="34"/>
      <c r="IC43" s="34"/>
      <c r="IE43" s="34"/>
      <c r="IF43" s="34"/>
      <c r="IG43" s="34"/>
      <c r="IH43" s="34"/>
      <c r="II43" s="34"/>
      <c r="IJ43" s="34"/>
      <c r="IK43" s="34"/>
      <c r="IL43" s="34"/>
      <c r="IM43" s="34"/>
      <c r="IN43" s="34"/>
      <c r="IO43" s="34"/>
      <c r="IP43" s="34"/>
      <c r="IQ43" s="34"/>
      <c r="IR43" s="34"/>
      <c r="IS43" s="34"/>
      <c r="IT43" s="34"/>
      <c r="IU43" s="34"/>
      <c r="IV43" s="34"/>
      <c r="IW43" s="34"/>
      <c r="IX43" s="34"/>
      <c r="IY43" s="34"/>
      <c r="JA43" s="34"/>
      <c r="JB43" s="34"/>
      <c r="JC43" s="34"/>
      <c r="JD43" s="34"/>
      <c r="JE43" s="34"/>
      <c r="JF43" s="34"/>
      <c r="JG43" s="34"/>
      <c r="JH43" s="34"/>
      <c r="JI43" s="34"/>
      <c r="JJ43" s="34"/>
      <c r="JK43" s="34"/>
      <c r="JL43" s="34"/>
      <c r="JM43" s="34"/>
      <c r="JN43" s="34"/>
      <c r="JO43" s="34"/>
      <c r="JP43" s="34"/>
      <c r="JQ43" s="34"/>
      <c r="JR43" s="34"/>
      <c r="JS43" s="34"/>
      <c r="JT43" s="34"/>
      <c r="JU43" s="34"/>
      <c r="JW43" s="34"/>
      <c r="JX43" s="34"/>
      <c r="JY43" s="34"/>
      <c r="JZ43" s="34"/>
      <c r="KA43" s="34"/>
      <c r="KB43" s="34"/>
      <c r="KC43" s="34"/>
      <c r="KD43" s="34"/>
      <c r="KE43" s="34"/>
      <c r="KF43" s="34"/>
      <c r="KG43" s="34"/>
      <c r="KH43" s="34"/>
      <c r="KI43" s="34"/>
      <c r="KJ43" s="34"/>
      <c r="KK43" s="34"/>
      <c r="KL43" s="34"/>
      <c r="KM43" s="34"/>
      <c r="KN43" s="34"/>
      <c r="KO43" s="34"/>
      <c r="KP43" s="34"/>
      <c r="KQ43" s="34"/>
      <c r="KS43" s="34"/>
      <c r="KT43" s="34"/>
      <c r="KU43" s="34"/>
      <c r="KV43" s="34"/>
      <c r="KW43" s="34"/>
      <c r="KX43" s="34"/>
      <c r="KY43" s="34"/>
      <c r="KZ43" s="34"/>
      <c r="LA43" s="34"/>
      <c r="LB43" s="34"/>
      <c r="LC43" s="34"/>
      <c r="LD43" s="34"/>
      <c r="LE43" s="34"/>
      <c r="LF43" s="34"/>
      <c r="LG43" s="34"/>
      <c r="LH43" s="34"/>
      <c r="LI43" s="34"/>
      <c r="LJ43" s="34"/>
      <c r="LK43" s="34"/>
      <c r="LL43" s="34"/>
      <c r="LM43" s="34"/>
      <c r="LO43" s="34"/>
      <c r="LP43" s="34"/>
      <c r="LQ43" s="34"/>
      <c r="LR43" s="34"/>
      <c r="LS43" s="34"/>
      <c r="LT43" s="34"/>
      <c r="LU43" s="34"/>
      <c r="LV43" s="34"/>
      <c r="LW43" s="34"/>
      <c r="LX43" s="34"/>
      <c r="LY43" s="34"/>
      <c r="LZ43" s="34"/>
      <c r="MA43" s="34"/>
      <c r="MB43" s="34"/>
      <c r="MC43" s="34"/>
      <c r="MD43" s="34"/>
      <c r="ME43" s="34"/>
      <c r="MF43" s="34"/>
      <c r="MG43" s="34"/>
      <c r="MH43" s="34"/>
      <c r="MI43" s="34"/>
      <c r="MK43" s="34"/>
      <c r="ML43" s="34"/>
      <c r="MM43" s="34"/>
      <c r="MN43" s="34"/>
      <c r="MO43" s="34"/>
      <c r="MP43" s="34"/>
      <c r="MQ43" s="34"/>
      <c r="MR43" s="34"/>
      <c r="MS43" s="34"/>
      <c r="MT43" s="34"/>
      <c r="MU43" s="34"/>
      <c r="MV43" s="34"/>
      <c r="MW43" s="34"/>
      <c r="MX43" s="34"/>
      <c r="MY43" s="34"/>
      <c r="MZ43" s="34"/>
      <c r="NA43" s="34"/>
      <c r="NB43" s="34"/>
      <c r="NC43" s="34"/>
      <c r="ND43" s="34"/>
      <c r="NE43" s="34"/>
    </row>
    <row r="44" spans="1:369" s="35" customFormat="1">
      <c r="A44" s="15" t="s">
        <v>67</v>
      </c>
      <c r="B44" s="54" t="s">
        <v>86</v>
      </c>
      <c r="C44" s="55" t="s">
        <v>193</v>
      </c>
      <c r="E44" s="52"/>
      <c r="F44" s="52"/>
      <c r="G44" s="52"/>
      <c r="H44" s="52"/>
      <c r="I44" s="52"/>
      <c r="J44" s="52"/>
      <c r="K44" s="60"/>
      <c r="M44" s="15"/>
      <c r="N44" s="15"/>
      <c r="O44" s="15"/>
      <c r="P44" s="15"/>
      <c r="Q44" s="15"/>
      <c r="R44" s="15"/>
      <c r="T44" s="15"/>
      <c r="U44" s="15"/>
      <c r="V44" s="15"/>
      <c r="W44" s="15"/>
      <c r="X44" s="15"/>
      <c r="Y44" s="15"/>
      <c r="AA44" s="15"/>
      <c r="AB44" s="15"/>
      <c r="AC44" s="15"/>
      <c r="AD44" s="15"/>
      <c r="AE44" s="15"/>
      <c r="AF44" s="15"/>
      <c r="AG44" s="15"/>
      <c r="AI44" s="15"/>
      <c r="AJ44" s="15"/>
      <c r="AK44" s="15"/>
      <c r="AL44" s="15"/>
      <c r="AM44" s="15"/>
      <c r="AN44" s="15"/>
      <c r="AO44" s="15"/>
      <c r="AP44" s="15"/>
      <c r="AR44" s="15"/>
      <c r="AS44" s="15"/>
      <c r="AT44" s="15"/>
      <c r="AU44" s="15"/>
      <c r="AV44" s="15"/>
      <c r="AW44" s="15"/>
      <c r="AX44" s="15"/>
      <c r="AY44" s="15"/>
      <c r="BA44" s="15"/>
      <c r="BB44" s="15"/>
      <c r="BC44" s="15"/>
      <c r="BD44" s="15"/>
      <c r="BE44" s="15"/>
      <c r="BF44" s="15"/>
      <c r="BG44" s="15"/>
      <c r="BH44" s="15"/>
      <c r="BJ44" s="195"/>
      <c r="BK44" s="195"/>
      <c r="BL44" s="195"/>
      <c r="BM44" s="195"/>
      <c r="BN44" s="195"/>
      <c r="BO44" s="195"/>
      <c r="BP44" s="195"/>
      <c r="BQ44" s="195"/>
      <c r="BS44" s="489"/>
      <c r="BT44" s="489"/>
      <c r="BU44" s="489"/>
      <c r="FP44" s="252"/>
    </row>
    <row r="45" spans="1:369" s="34" customFormat="1">
      <c r="A45" s="4"/>
      <c r="B45" s="15" t="s">
        <v>149</v>
      </c>
      <c r="C45" s="46"/>
      <c r="E45" s="51"/>
      <c r="F45" s="51"/>
      <c r="G45" s="51"/>
      <c r="H45" s="502"/>
      <c r="I45" s="51"/>
      <c r="J45" s="51"/>
      <c r="K45" s="60"/>
      <c r="M45" s="36"/>
      <c r="N45" s="36"/>
      <c r="O45" s="36"/>
      <c r="P45" s="36"/>
      <c r="Q45" s="36"/>
      <c r="R45" s="37"/>
      <c r="T45" s="36"/>
      <c r="U45" s="36"/>
      <c r="V45" s="36"/>
      <c r="W45" s="36"/>
      <c r="X45" s="36"/>
      <c r="Y45" s="37"/>
      <c r="AA45" s="36"/>
      <c r="AB45" s="36"/>
      <c r="AC45" s="36"/>
      <c r="AD45" s="36"/>
      <c r="AE45" s="36"/>
      <c r="AF45" s="36"/>
      <c r="AG45" s="37">
        <f>SUM(AA45:AF45)</f>
        <v>0</v>
      </c>
      <c r="AI45" s="36"/>
      <c r="AJ45" s="36"/>
      <c r="AK45" s="36"/>
      <c r="AL45" s="36"/>
      <c r="AM45" s="36"/>
      <c r="AN45" s="36"/>
      <c r="AO45" s="36"/>
      <c r="AP45" s="37">
        <f>SUM(AI45:AL45)</f>
        <v>0</v>
      </c>
      <c r="AR45" s="36"/>
      <c r="AS45" s="36"/>
      <c r="AT45" s="36"/>
      <c r="AU45" s="36"/>
      <c r="AV45" s="36"/>
      <c r="AW45" s="36"/>
      <c r="AX45" s="36"/>
      <c r="AY45" s="37">
        <f>SUM(AR45:AU45)</f>
        <v>0</v>
      </c>
      <c r="BA45" s="36"/>
      <c r="BB45" s="36"/>
      <c r="BC45" s="36"/>
      <c r="BD45" s="36"/>
      <c r="BE45" s="36"/>
      <c r="BF45" s="36"/>
      <c r="BG45" s="36"/>
      <c r="BH45" s="37">
        <f>SUM(BA45:BD45)</f>
        <v>0</v>
      </c>
      <c r="BJ45" s="119"/>
      <c r="BK45" s="119"/>
      <c r="BL45" s="119"/>
      <c r="BM45" s="119"/>
      <c r="BN45" s="119"/>
      <c r="BO45" s="119"/>
      <c r="BP45" s="119"/>
      <c r="BQ45" s="195"/>
      <c r="BS45" s="489"/>
      <c r="BT45" s="489"/>
      <c r="BU45" s="489"/>
      <c r="FP45" s="98"/>
    </row>
    <row r="46" spans="1:369" s="34" customFormat="1">
      <c r="A46" s="4"/>
      <c r="B46" s="15" t="s">
        <v>150</v>
      </c>
      <c r="C46" s="46"/>
      <c r="E46" s="46"/>
      <c r="F46" s="46"/>
      <c r="G46" s="46"/>
      <c r="H46" s="46"/>
      <c r="I46" s="46"/>
      <c r="J46" s="46"/>
      <c r="K46" s="4"/>
      <c r="M46" s="36"/>
      <c r="N46" s="36"/>
      <c r="O46" s="36"/>
      <c r="P46" s="36"/>
      <c r="Q46" s="36"/>
      <c r="R46" s="37"/>
      <c r="T46" s="36"/>
      <c r="U46" s="36"/>
      <c r="V46" s="36"/>
      <c r="W46" s="36"/>
      <c r="X46" s="36"/>
      <c r="Y46" s="37"/>
      <c r="AA46" s="36"/>
      <c r="AB46" s="36"/>
      <c r="AC46" s="36"/>
      <c r="AD46" s="36"/>
      <c r="AE46" s="36"/>
      <c r="AF46" s="36"/>
      <c r="AG46" s="37">
        <f>SUM(AA46:AF46)</f>
        <v>0</v>
      </c>
      <c r="AI46" s="36"/>
      <c r="AJ46" s="36"/>
      <c r="AK46" s="36"/>
      <c r="AL46" s="36"/>
      <c r="AM46" s="36"/>
      <c r="AN46" s="36"/>
      <c r="AO46" s="36"/>
      <c r="AP46" s="37">
        <f>SUM(AI46:AO46)</f>
        <v>0</v>
      </c>
      <c r="AR46" s="36"/>
      <c r="AS46" s="36"/>
      <c r="AT46" s="36"/>
      <c r="AU46" s="36"/>
      <c r="AV46" s="36"/>
      <c r="AW46" s="36"/>
      <c r="AX46" s="36"/>
      <c r="AY46" s="37">
        <f>SUM(AR46:AX46)</f>
        <v>0</v>
      </c>
      <c r="BA46" s="36"/>
      <c r="BB46" s="36"/>
      <c r="BC46" s="36"/>
      <c r="BD46" s="36"/>
      <c r="BE46" s="36"/>
      <c r="BF46" s="36"/>
      <c r="BG46" s="36"/>
      <c r="BH46" s="37">
        <f>SUM(BA46:BG46)</f>
        <v>0</v>
      </c>
      <c r="BJ46" s="119"/>
      <c r="BK46" s="119"/>
      <c r="BL46" s="119"/>
      <c r="BM46" s="119"/>
      <c r="BN46" s="119"/>
      <c r="BO46" s="119"/>
      <c r="BP46" s="119"/>
      <c r="BQ46" s="195"/>
      <c r="BS46" s="489"/>
      <c r="BT46" s="489"/>
      <c r="BU46" s="489"/>
      <c r="FP46" s="98"/>
    </row>
    <row r="47" spans="1:369">
      <c r="A47" s="4"/>
      <c r="B47" s="38"/>
      <c r="C47" s="46"/>
      <c r="E47" s="46"/>
      <c r="F47" s="46"/>
      <c r="G47" s="46"/>
      <c r="H47" s="46"/>
      <c r="I47" s="46"/>
      <c r="J47" s="46"/>
      <c r="K47" s="4"/>
      <c r="M47" s="3"/>
      <c r="N47" s="3"/>
      <c r="O47" s="3"/>
      <c r="P47" s="3"/>
      <c r="Q47" s="3"/>
      <c r="R47" s="3"/>
      <c r="T47" s="3"/>
      <c r="U47" s="3"/>
      <c r="V47" s="3"/>
      <c r="W47" s="3"/>
      <c r="X47" s="3"/>
      <c r="Y47" s="3"/>
      <c r="AA47" s="3"/>
      <c r="AB47" s="3"/>
      <c r="AC47" s="3"/>
      <c r="AD47" s="3"/>
      <c r="AE47" s="3"/>
      <c r="AF47" s="3"/>
      <c r="AG47" s="37"/>
      <c r="AI47" s="3"/>
      <c r="AJ47" s="3"/>
      <c r="AK47" s="3"/>
      <c r="AL47" s="3"/>
      <c r="AM47" s="3"/>
      <c r="AN47" s="3"/>
      <c r="AO47" s="3"/>
      <c r="AP47" s="37"/>
      <c r="AR47" s="3"/>
      <c r="AS47" s="3"/>
      <c r="AT47" s="3"/>
      <c r="AU47" s="3"/>
      <c r="AV47" s="3"/>
      <c r="AW47" s="3"/>
      <c r="AX47" s="3"/>
      <c r="AY47" s="37"/>
      <c r="BA47" s="3"/>
      <c r="BB47" s="3"/>
      <c r="BC47" s="3"/>
      <c r="BD47" s="3"/>
      <c r="BE47" s="3"/>
      <c r="BF47" s="3"/>
      <c r="BG47" s="3"/>
      <c r="BH47" s="37"/>
      <c r="BJ47" s="117"/>
      <c r="BK47" s="117"/>
      <c r="BL47" s="117"/>
      <c r="BM47" s="117"/>
      <c r="BN47" s="117"/>
      <c r="BO47" s="117"/>
      <c r="BP47" s="117"/>
      <c r="BQ47" s="195"/>
      <c r="BR47" s="34"/>
      <c r="BS47" s="489"/>
      <c r="BT47" s="489"/>
      <c r="BU47" s="489"/>
      <c r="BV47" s="34"/>
      <c r="BW47" s="34"/>
      <c r="BX47" s="34"/>
      <c r="BY47" s="34"/>
      <c r="BZ47" s="34"/>
      <c r="CA47" s="34"/>
      <c r="CB47" s="34"/>
      <c r="CC47" s="34"/>
      <c r="CD47" s="34"/>
      <c r="CE47" s="34"/>
      <c r="CG47" s="34"/>
      <c r="CH47" s="34"/>
      <c r="CI47" s="34"/>
      <c r="CJ47" s="34"/>
      <c r="CK47" s="34"/>
      <c r="CL47" s="34"/>
      <c r="CM47" s="34"/>
      <c r="CN47" s="34"/>
      <c r="CO47" s="34"/>
      <c r="CP47" s="34"/>
      <c r="CQ47" s="34"/>
      <c r="CR47" s="34"/>
      <c r="CS47" s="34"/>
      <c r="CT47" s="34"/>
      <c r="CU47" s="34"/>
      <c r="CV47" s="34"/>
      <c r="CW47" s="34"/>
      <c r="CX47" s="34"/>
      <c r="CY47" s="34"/>
      <c r="CZ47" s="34"/>
      <c r="DA47" s="34"/>
      <c r="DC47" s="34"/>
      <c r="DD47" s="34"/>
      <c r="DE47" s="34"/>
      <c r="DF47" s="34"/>
      <c r="DG47" s="34"/>
      <c r="DH47" s="34"/>
      <c r="DI47" s="34"/>
      <c r="DJ47" s="34"/>
      <c r="DK47" s="34"/>
      <c r="DL47" s="34"/>
      <c r="DM47" s="34"/>
      <c r="DN47" s="34"/>
      <c r="DO47" s="34"/>
      <c r="DP47" s="34"/>
      <c r="DQ47" s="34"/>
      <c r="DR47" s="34"/>
      <c r="DS47" s="34"/>
      <c r="DT47" s="34"/>
      <c r="DU47" s="34"/>
      <c r="DV47" s="34"/>
      <c r="DW47" s="34"/>
      <c r="DY47" s="34"/>
      <c r="DZ47" s="34"/>
      <c r="EA47" s="34"/>
      <c r="EB47" s="34"/>
      <c r="EC47" s="34"/>
      <c r="ED47" s="34"/>
      <c r="EE47" s="34"/>
      <c r="EF47" s="34"/>
      <c r="EG47" s="34"/>
      <c r="EH47" s="34"/>
      <c r="EI47" s="34"/>
      <c r="EJ47" s="34"/>
      <c r="EK47" s="34"/>
      <c r="EL47" s="34"/>
      <c r="EM47" s="34"/>
      <c r="EN47" s="34"/>
      <c r="EO47" s="34"/>
      <c r="EP47" s="34"/>
      <c r="EQ47" s="34"/>
      <c r="ER47" s="34"/>
      <c r="ES47" s="34"/>
      <c r="EU47" s="34"/>
      <c r="EV47" s="34"/>
      <c r="EW47" s="34"/>
      <c r="EX47" s="34"/>
      <c r="EY47" s="34"/>
      <c r="EZ47" s="34"/>
      <c r="FA47" s="34"/>
      <c r="FB47" s="34"/>
      <c r="FC47" s="34"/>
      <c r="FD47" s="34"/>
      <c r="FE47" s="34"/>
      <c r="FF47" s="34"/>
      <c r="FG47" s="34"/>
      <c r="FH47" s="34"/>
      <c r="FI47" s="34"/>
      <c r="FJ47" s="34"/>
      <c r="FK47" s="34"/>
      <c r="FL47" s="34"/>
      <c r="FM47" s="34"/>
      <c r="FN47" s="34"/>
      <c r="FO47" s="34"/>
      <c r="FQ47" s="34"/>
      <c r="FR47" s="34"/>
      <c r="FS47" s="34"/>
      <c r="FT47" s="34"/>
      <c r="FU47" s="34"/>
      <c r="FV47" s="34"/>
      <c r="FW47" s="34"/>
      <c r="FX47" s="34"/>
      <c r="FY47" s="34"/>
      <c r="FZ47" s="34"/>
      <c r="GA47" s="34"/>
      <c r="GB47" s="34"/>
      <c r="GC47" s="34"/>
      <c r="GD47" s="34"/>
      <c r="GE47" s="34"/>
      <c r="GF47" s="34"/>
      <c r="GG47" s="34"/>
      <c r="GH47" s="34"/>
      <c r="GI47" s="34"/>
      <c r="GJ47" s="34"/>
      <c r="GK47" s="34"/>
      <c r="GM47" s="34"/>
      <c r="GN47" s="34"/>
      <c r="GO47" s="34"/>
      <c r="GP47" s="34"/>
      <c r="GQ47" s="34"/>
      <c r="GR47" s="34"/>
      <c r="GS47" s="34"/>
      <c r="GT47" s="34"/>
      <c r="GU47" s="34"/>
      <c r="GV47" s="34"/>
      <c r="GW47" s="34"/>
      <c r="GX47" s="34"/>
      <c r="GY47" s="34"/>
      <c r="GZ47" s="34"/>
      <c r="HA47" s="34"/>
      <c r="HB47" s="34"/>
      <c r="HC47" s="34"/>
      <c r="HD47" s="34"/>
      <c r="HE47" s="34"/>
      <c r="HF47" s="34"/>
      <c r="HG47" s="34"/>
      <c r="HI47" s="34"/>
      <c r="HJ47" s="34"/>
      <c r="HK47" s="34"/>
      <c r="HL47" s="34"/>
      <c r="HM47" s="34"/>
      <c r="HN47" s="34"/>
      <c r="HO47" s="34"/>
      <c r="HP47" s="34"/>
      <c r="HQ47" s="34"/>
      <c r="HR47" s="34"/>
      <c r="HS47" s="34"/>
      <c r="HT47" s="34"/>
      <c r="HU47" s="34"/>
      <c r="HV47" s="34"/>
      <c r="HW47" s="34"/>
      <c r="HX47" s="34"/>
      <c r="HY47" s="34"/>
      <c r="HZ47" s="34"/>
      <c r="IA47" s="34"/>
      <c r="IB47" s="34"/>
      <c r="IC47" s="34"/>
      <c r="IE47" s="34"/>
      <c r="IF47" s="34"/>
      <c r="IG47" s="34"/>
      <c r="IH47" s="34"/>
      <c r="II47" s="34"/>
      <c r="IJ47" s="34"/>
      <c r="IK47" s="34"/>
      <c r="IL47" s="34"/>
      <c r="IM47" s="34"/>
      <c r="IN47" s="34"/>
      <c r="IO47" s="34"/>
      <c r="IP47" s="34"/>
      <c r="IQ47" s="34"/>
      <c r="IR47" s="34"/>
      <c r="IS47" s="34"/>
      <c r="IT47" s="34"/>
      <c r="IU47" s="34"/>
      <c r="IV47" s="34"/>
      <c r="IW47" s="34"/>
      <c r="IX47" s="34"/>
      <c r="IY47" s="34"/>
      <c r="JA47" s="34"/>
      <c r="JB47" s="34"/>
      <c r="JC47" s="34"/>
      <c r="JD47" s="34"/>
      <c r="JE47" s="34"/>
      <c r="JF47" s="34"/>
      <c r="JG47" s="34"/>
      <c r="JH47" s="34"/>
      <c r="JI47" s="34"/>
      <c r="JJ47" s="34"/>
      <c r="JK47" s="34"/>
      <c r="JL47" s="34"/>
      <c r="JM47" s="34"/>
      <c r="JN47" s="34"/>
      <c r="JO47" s="34"/>
      <c r="JP47" s="34"/>
      <c r="JQ47" s="34"/>
      <c r="JR47" s="34"/>
      <c r="JS47" s="34"/>
      <c r="JT47" s="34"/>
      <c r="JU47" s="34"/>
      <c r="JW47" s="34"/>
      <c r="JX47" s="34"/>
      <c r="JY47" s="34"/>
      <c r="JZ47" s="34"/>
      <c r="KA47" s="34"/>
      <c r="KB47" s="34"/>
      <c r="KC47" s="34"/>
      <c r="KD47" s="34"/>
      <c r="KE47" s="34"/>
      <c r="KF47" s="34"/>
      <c r="KG47" s="34"/>
      <c r="KH47" s="34"/>
      <c r="KI47" s="34"/>
      <c r="KJ47" s="34"/>
      <c r="KK47" s="34"/>
      <c r="KL47" s="34"/>
      <c r="KM47" s="34"/>
      <c r="KN47" s="34"/>
      <c r="KO47" s="34"/>
      <c r="KP47" s="34"/>
      <c r="KQ47" s="34"/>
      <c r="KS47" s="34"/>
      <c r="KT47" s="34"/>
      <c r="KU47" s="34"/>
      <c r="KV47" s="34"/>
      <c r="KW47" s="34"/>
      <c r="KX47" s="34"/>
      <c r="KY47" s="34"/>
      <c r="KZ47" s="34"/>
      <c r="LA47" s="34"/>
      <c r="LB47" s="34"/>
      <c r="LC47" s="34"/>
      <c r="LD47" s="34"/>
      <c r="LE47" s="34"/>
      <c r="LF47" s="34"/>
      <c r="LG47" s="34"/>
      <c r="LH47" s="34"/>
      <c r="LI47" s="34"/>
      <c r="LJ47" s="34"/>
      <c r="LK47" s="34"/>
      <c r="LL47" s="34"/>
      <c r="LM47" s="34"/>
      <c r="LO47" s="34"/>
      <c r="LP47" s="34"/>
      <c r="LQ47" s="34"/>
      <c r="LR47" s="34"/>
      <c r="LS47" s="34"/>
      <c r="LT47" s="34"/>
      <c r="LU47" s="34"/>
      <c r="LV47" s="34"/>
      <c r="LW47" s="34"/>
      <c r="LX47" s="34"/>
      <c r="LY47" s="34"/>
      <c r="LZ47" s="34"/>
      <c r="MA47" s="34"/>
      <c r="MB47" s="34"/>
      <c r="MC47" s="34"/>
      <c r="MD47" s="34"/>
      <c r="ME47" s="34"/>
      <c r="MF47" s="34"/>
      <c r="MG47" s="34"/>
      <c r="MH47" s="34"/>
      <c r="MI47" s="34"/>
      <c r="MK47" s="34"/>
      <c r="ML47" s="34"/>
      <c r="MM47" s="34"/>
      <c r="MN47" s="34"/>
      <c r="MO47" s="34"/>
      <c r="MP47" s="34"/>
      <c r="MQ47" s="34"/>
      <c r="MR47" s="34"/>
      <c r="MS47" s="34"/>
      <c r="MT47" s="34"/>
      <c r="MU47" s="34"/>
      <c r="MV47" s="34"/>
      <c r="MW47" s="34"/>
      <c r="MX47" s="34"/>
      <c r="MY47" s="34"/>
      <c r="MZ47" s="34"/>
      <c r="NA47" s="34"/>
      <c r="NB47" s="34"/>
      <c r="NC47" s="34"/>
      <c r="ND47" s="34"/>
      <c r="NE47" s="34"/>
    </row>
    <row r="48" spans="1:369" s="35" customFormat="1">
      <c r="A48" s="15" t="s">
        <v>67</v>
      </c>
      <c r="B48" s="54" t="s">
        <v>3</v>
      </c>
      <c r="C48" s="55" t="s">
        <v>193</v>
      </c>
      <c r="E48" s="52"/>
      <c r="F48" s="52"/>
      <c r="G48" s="52"/>
      <c r="H48" s="52"/>
      <c r="I48" s="52"/>
      <c r="J48" s="52"/>
      <c r="K48" s="60"/>
      <c r="M48" s="15"/>
      <c r="N48" s="15"/>
      <c r="O48" s="15"/>
      <c r="P48" s="15"/>
      <c r="Q48" s="15"/>
      <c r="R48" s="15"/>
      <c r="T48" s="15"/>
      <c r="U48" s="15"/>
      <c r="V48" s="15"/>
      <c r="W48" s="15"/>
      <c r="X48" s="15"/>
      <c r="Y48" s="15"/>
      <c r="AA48" s="15" t="s">
        <v>144</v>
      </c>
      <c r="AB48" s="15" t="s">
        <v>145</v>
      </c>
      <c r="AC48" s="15" t="s">
        <v>146</v>
      </c>
      <c r="AD48" s="15"/>
      <c r="AE48" s="15"/>
      <c r="AF48" s="15"/>
      <c r="AG48" s="15"/>
      <c r="AI48" s="15" t="s">
        <v>144</v>
      </c>
      <c r="AJ48" s="15" t="s">
        <v>145</v>
      </c>
      <c r="AK48" s="15" t="s">
        <v>146</v>
      </c>
      <c r="AL48" s="15"/>
      <c r="AM48" s="15"/>
      <c r="AN48" s="15"/>
      <c r="AO48" s="15"/>
      <c r="AP48" s="15"/>
      <c r="AR48" s="15" t="s">
        <v>144</v>
      </c>
      <c r="AS48" s="15" t="s">
        <v>145</v>
      </c>
      <c r="AT48" s="15" t="s">
        <v>146</v>
      </c>
      <c r="AU48" s="15"/>
      <c r="AV48" s="15"/>
      <c r="AW48" s="15"/>
      <c r="AX48" s="15"/>
      <c r="AY48" s="15"/>
      <c r="BA48" s="15" t="s">
        <v>144</v>
      </c>
      <c r="BB48" s="15" t="s">
        <v>145</v>
      </c>
      <c r="BC48" s="15" t="s">
        <v>146</v>
      </c>
      <c r="BD48" s="15"/>
      <c r="BE48" s="15" t="s">
        <v>147</v>
      </c>
      <c r="BF48" s="15"/>
      <c r="BG48" s="15"/>
      <c r="BH48" s="15"/>
      <c r="BJ48" s="195"/>
      <c r="BK48" s="195"/>
      <c r="BL48" s="195"/>
      <c r="BM48" s="195"/>
      <c r="BN48" s="195"/>
      <c r="BO48" s="195"/>
      <c r="BP48" s="195"/>
      <c r="BQ48" s="195"/>
      <c r="BS48" s="489"/>
      <c r="BT48" s="489"/>
      <c r="BU48" s="489"/>
      <c r="FP48" s="252"/>
    </row>
    <row r="49" spans="1:369" s="35" customFormat="1">
      <c r="A49" s="15"/>
      <c r="B49" s="15" t="s">
        <v>149</v>
      </c>
      <c r="C49" s="46"/>
      <c r="E49" s="51"/>
      <c r="F49" s="51"/>
      <c r="G49" s="51"/>
      <c r="H49" s="502" t="s">
        <v>545</v>
      </c>
      <c r="I49" s="51"/>
      <c r="J49" s="51"/>
      <c r="K49" s="60"/>
      <c r="M49" s="36"/>
      <c r="N49" s="36"/>
      <c r="O49" s="36"/>
      <c r="P49" s="36"/>
      <c r="Q49" s="36"/>
      <c r="R49" s="37"/>
      <c r="S49" s="34"/>
      <c r="T49" s="36"/>
      <c r="U49" s="36"/>
      <c r="V49" s="36"/>
      <c r="W49" s="36"/>
      <c r="X49" s="36"/>
      <c r="Y49" s="37"/>
      <c r="AA49" s="37">
        <v>0.83799999999999997</v>
      </c>
      <c r="AB49" s="37">
        <v>0.125</v>
      </c>
      <c r="AC49" s="37">
        <v>3.6999999999999998E-2</v>
      </c>
      <c r="AD49" s="37"/>
      <c r="AE49" s="37"/>
      <c r="AF49" s="37"/>
      <c r="AG49" s="37">
        <f>SUM(AA49:AF49)</f>
        <v>1</v>
      </c>
      <c r="AI49" s="37">
        <v>0.90700000000000003</v>
      </c>
      <c r="AJ49" s="37">
        <v>8.4000000000000005E-2</v>
      </c>
      <c r="AK49" s="37">
        <v>8.9999999999999993E-3</v>
      </c>
      <c r="AL49" s="37"/>
      <c r="AM49" s="37"/>
      <c r="AN49" s="37"/>
      <c r="AO49" s="37"/>
      <c r="AP49" s="37">
        <f>SUM(AI49:AL49)</f>
        <v>1</v>
      </c>
      <c r="AR49" s="37">
        <v>0.91500000000000004</v>
      </c>
      <c r="AS49" s="37">
        <v>7.8E-2</v>
      </c>
      <c r="AT49" s="37">
        <v>7.0000000000000001E-3</v>
      </c>
      <c r="AU49" s="37"/>
      <c r="AV49" s="37"/>
      <c r="AW49" s="37"/>
      <c r="AX49" s="37"/>
      <c r="AY49" s="37">
        <f>SUM(AR49:AU49)</f>
        <v>1</v>
      </c>
      <c r="BA49" s="37">
        <v>0.90100000000000002</v>
      </c>
      <c r="BB49" s="37">
        <v>7.2999999999999995E-2</v>
      </c>
      <c r="BC49" s="37">
        <v>4.0000000000000001E-3</v>
      </c>
      <c r="BD49" s="37"/>
      <c r="BE49" s="37">
        <v>2.1999999999999999E-2</v>
      </c>
      <c r="BF49" s="37"/>
      <c r="BG49" s="37"/>
      <c r="BH49" s="37">
        <f>SUM(BA49:BD49)</f>
        <v>0.97799999999999998</v>
      </c>
      <c r="BJ49" s="195"/>
      <c r="BK49" s="195"/>
      <c r="BL49" s="195"/>
      <c r="BM49" s="195"/>
      <c r="BN49" s="195"/>
      <c r="BO49" s="195"/>
      <c r="BP49" s="195"/>
      <c r="BQ49" s="195"/>
      <c r="BS49" s="489"/>
      <c r="BT49" s="489"/>
      <c r="BU49" s="489"/>
      <c r="FP49" s="252"/>
    </row>
    <row r="50" spans="1:369" s="35" customFormat="1">
      <c r="A50" s="15"/>
      <c r="B50" s="15" t="s">
        <v>150</v>
      </c>
      <c r="C50" s="46"/>
      <c r="E50" s="46"/>
      <c r="F50" s="46"/>
      <c r="G50" s="46"/>
      <c r="H50" s="11" t="s">
        <v>543</v>
      </c>
      <c r="I50" s="11"/>
      <c r="J50" s="46"/>
      <c r="K50" s="4"/>
      <c r="M50" s="36"/>
      <c r="N50" s="36"/>
      <c r="O50" s="36"/>
      <c r="P50" s="36"/>
      <c r="Q50" s="36"/>
      <c r="R50" s="37"/>
      <c r="S50" s="34"/>
      <c r="T50" s="36"/>
      <c r="U50" s="36"/>
      <c r="V50" s="36"/>
      <c r="W50" s="36"/>
      <c r="X50" s="36"/>
      <c r="Y50" s="37"/>
      <c r="AA50" s="37">
        <v>0.99099999999999999</v>
      </c>
      <c r="AB50" s="37">
        <v>4.7E-2</v>
      </c>
      <c r="AC50" s="37">
        <v>-3.7999999999999999E-2</v>
      </c>
      <c r="AD50" s="37"/>
      <c r="AE50" s="37"/>
      <c r="AF50" s="37"/>
      <c r="AG50" s="37">
        <f>SUM(AA50:AF50)</f>
        <v>1</v>
      </c>
      <c r="AI50" s="37">
        <v>1.008</v>
      </c>
      <c r="AJ50" s="37">
        <v>5.0000000000000001E-3</v>
      </c>
      <c r="AK50" s="37">
        <v>-1.2999999999999999E-2</v>
      </c>
      <c r="AL50" s="37"/>
      <c r="AM50" s="37"/>
      <c r="AN50" s="37"/>
      <c r="AO50" s="37"/>
      <c r="AP50" s="37">
        <f>SUM(AI50:AO50)</f>
        <v>0.99999999999999989</v>
      </c>
      <c r="AR50" s="37">
        <v>0.92200000000000004</v>
      </c>
      <c r="AS50" s="37">
        <v>1.0999999999999999E-2</v>
      </c>
      <c r="AT50" s="37">
        <v>6.7000000000000004E-2</v>
      </c>
      <c r="AU50" s="37"/>
      <c r="AV50" s="37"/>
      <c r="AW50" s="37"/>
      <c r="AX50" s="37"/>
      <c r="AY50" s="37">
        <f>SUM(AR50:AX50)</f>
        <v>1</v>
      </c>
      <c r="BA50" s="37">
        <v>1.0249999999999999</v>
      </c>
      <c r="BB50" s="37">
        <v>1.2999999999999999E-2</v>
      </c>
      <c r="BC50" s="37">
        <v>-3.7999999999999999E-2</v>
      </c>
      <c r="BD50" s="37"/>
      <c r="BE50" s="37"/>
      <c r="BF50" s="37"/>
      <c r="BG50" s="37"/>
      <c r="BH50" s="37">
        <f>SUM(BA50:BG50)</f>
        <v>0.99999999999999978</v>
      </c>
      <c r="BJ50" s="195"/>
      <c r="BK50" s="195"/>
      <c r="BL50" s="195"/>
      <c r="BM50" s="195"/>
      <c r="BN50" s="195"/>
      <c r="BO50" s="195"/>
      <c r="BP50" s="195"/>
      <c r="BQ50" s="195"/>
      <c r="BS50" s="489"/>
      <c r="BT50" s="489"/>
      <c r="BU50" s="489"/>
      <c r="FP50" s="252"/>
    </row>
    <row r="51" spans="1:369">
      <c r="A51" s="4"/>
      <c r="B51" s="38"/>
      <c r="C51" s="46"/>
      <c r="E51" s="46"/>
      <c r="F51" s="46"/>
      <c r="G51" s="46"/>
      <c r="H51" s="46"/>
      <c r="I51" s="46"/>
      <c r="J51" s="46"/>
      <c r="K51" s="4"/>
      <c r="M51" s="3"/>
      <c r="N51" s="3"/>
      <c r="O51" s="3"/>
      <c r="P51" s="3"/>
      <c r="Q51" s="3"/>
      <c r="R51" s="3"/>
      <c r="T51" s="3"/>
      <c r="U51" s="3"/>
      <c r="V51" s="3"/>
      <c r="W51" s="3"/>
      <c r="X51" s="3"/>
      <c r="Y51" s="3"/>
      <c r="AA51" s="3"/>
      <c r="AB51" s="3"/>
      <c r="AC51" s="3"/>
      <c r="AD51" s="3"/>
      <c r="AE51" s="3"/>
      <c r="AF51" s="3"/>
      <c r="AG51" s="37"/>
      <c r="AI51" s="3"/>
      <c r="AJ51" s="3"/>
      <c r="AK51" s="3"/>
      <c r="AL51" s="3"/>
      <c r="AM51" s="3"/>
      <c r="AN51" s="3"/>
      <c r="AO51" s="3"/>
      <c r="AP51" s="37"/>
      <c r="AR51" s="3"/>
      <c r="AS51" s="3"/>
      <c r="AT51" s="3"/>
      <c r="AU51" s="3"/>
      <c r="AV51" s="3"/>
      <c r="AW51" s="3"/>
      <c r="AX51" s="3"/>
      <c r="AY51" s="37"/>
      <c r="BA51" s="3"/>
      <c r="BB51" s="3"/>
      <c r="BC51" s="3"/>
      <c r="BD51" s="3"/>
      <c r="BE51" s="3"/>
      <c r="BF51" s="3"/>
      <c r="BG51" s="3"/>
      <c r="BH51" s="37"/>
      <c r="BJ51" s="117"/>
      <c r="BK51" s="117"/>
      <c r="BL51" s="117"/>
      <c r="BM51" s="117"/>
      <c r="BN51" s="117"/>
      <c r="BO51" s="117"/>
      <c r="BP51" s="117"/>
      <c r="BQ51" s="195"/>
      <c r="BR51" s="34"/>
      <c r="BS51" s="489"/>
      <c r="BT51" s="489"/>
      <c r="BU51" s="489"/>
      <c r="BV51" s="34"/>
      <c r="BW51" s="34"/>
      <c r="BX51" s="34"/>
      <c r="BY51" s="34"/>
      <c r="BZ51" s="34"/>
      <c r="CA51" s="34"/>
      <c r="CB51" s="34"/>
      <c r="CC51" s="34"/>
      <c r="CD51" s="34"/>
      <c r="CE51" s="34"/>
      <c r="CG51" s="34"/>
      <c r="CH51" s="34"/>
      <c r="CI51" s="34"/>
      <c r="CJ51" s="34"/>
      <c r="CK51" s="34"/>
      <c r="CL51" s="34"/>
      <c r="CM51" s="34"/>
      <c r="CN51" s="34"/>
      <c r="CO51" s="34"/>
      <c r="CP51" s="34"/>
      <c r="CQ51" s="34"/>
      <c r="CR51" s="34"/>
      <c r="CS51" s="34"/>
      <c r="CT51" s="34"/>
      <c r="CU51" s="34"/>
      <c r="CV51" s="34"/>
      <c r="CW51" s="34"/>
      <c r="CX51" s="34"/>
      <c r="CY51" s="34"/>
      <c r="CZ51" s="34"/>
      <c r="DA51" s="34"/>
      <c r="DC51" s="34"/>
      <c r="DD51" s="34"/>
      <c r="DE51" s="34"/>
      <c r="DF51" s="34"/>
      <c r="DG51" s="34"/>
      <c r="DH51" s="34"/>
      <c r="DI51" s="34"/>
      <c r="DJ51" s="34"/>
      <c r="DK51" s="34"/>
      <c r="DL51" s="34"/>
      <c r="DM51" s="34"/>
      <c r="DN51" s="34"/>
      <c r="DO51" s="34"/>
      <c r="DP51" s="34"/>
      <c r="DQ51" s="34"/>
      <c r="DR51" s="34"/>
      <c r="DS51" s="34"/>
      <c r="DT51" s="34"/>
      <c r="DU51" s="34"/>
      <c r="DV51" s="34"/>
      <c r="DW51" s="34"/>
      <c r="DY51" s="34"/>
      <c r="DZ51" s="34"/>
      <c r="EA51" s="34"/>
      <c r="EB51" s="34"/>
      <c r="EC51" s="34"/>
      <c r="ED51" s="34"/>
      <c r="EE51" s="34"/>
      <c r="EF51" s="34"/>
      <c r="EG51" s="34"/>
      <c r="EH51" s="34"/>
      <c r="EI51" s="34"/>
      <c r="EJ51" s="34"/>
      <c r="EK51" s="34"/>
      <c r="EL51" s="34"/>
      <c r="EM51" s="34"/>
      <c r="EN51" s="34"/>
      <c r="EO51" s="34"/>
      <c r="EP51" s="34"/>
      <c r="EQ51" s="34"/>
      <c r="ER51" s="34"/>
      <c r="ES51" s="34"/>
      <c r="EU51" s="34"/>
      <c r="EV51" s="34"/>
      <c r="EW51" s="34"/>
      <c r="EX51" s="34"/>
      <c r="EY51" s="34"/>
      <c r="EZ51" s="34"/>
      <c r="FA51" s="34"/>
      <c r="FB51" s="34"/>
      <c r="FC51" s="34"/>
      <c r="FD51" s="34"/>
      <c r="FE51" s="34"/>
      <c r="FF51" s="34"/>
      <c r="FG51" s="34"/>
      <c r="FH51" s="34"/>
      <c r="FI51" s="34"/>
      <c r="FJ51" s="34"/>
      <c r="FK51" s="34"/>
      <c r="FL51" s="34"/>
      <c r="FM51" s="34"/>
      <c r="FN51" s="34"/>
      <c r="FO51" s="34"/>
      <c r="FQ51" s="34"/>
      <c r="FR51" s="34"/>
      <c r="FS51" s="34"/>
      <c r="FT51" s="34"/>
      <c r="FU51" s="34"/>
      <c r="FV51" s="34"/>
      <c r="FW51" s="34"/>
      <c r="FX51" s="34"/>
      <c r="FY51" s="34"/>
      <c r="FZ51" s="34"/>
      <c r="GA51" s="34"/>
      <c r="GB51" s="34"/>
      <c r="GC51" s="34"/>
      <c r="GD51" s="34"/>
      <c r="GE51" s="34"/>
      <c r="GF51" s="34"/>
      <c r="GG51" s="34"/>
      <c r="GH51" s="34"/>
      <c r="GI51" s="34"/>
      <c r="GJ51" s="34"/>
      <c r="GK51" s="34"/>
      <c r="GM51" s="34"/>
      <c r="GN51" s="34"/>
      <c r="GO51" s="34"/>
      <c r="GP51" s="34"/>
      <c r="GQ51" s="34"/>
      <c r="GR51" s="34"/>
      <c r="GS51" s="34"/>
      <c r="GT51" s="34"/>
      <c r="GU51" s="34"/>
      <c r="GV51" s="34"/>
      <c r="GW51" s="34"/>
      <c r="GX51" s="34"/>
      <c r="GY51" s="34"/>
      <c r="GZ51" s="34"/>
      <c r="HA51" s="34"/>
      <c r="HB51" s="34"/>
      <c r="HC51" s="34"/>
      <c r="HD51" s="34"/>
      <c r="HE51" s="34"/>
      <c r="HF51" s="34"/>
      <c r="HG51" s="34"/>
      <c r="HI51" s="34"/>
      <c r="HJ51" s="34"/>
      <c r="HK51" s="34"/>
      <c r="HL51" s="34"/>
      <c r="HM51" s="34"/>
      <c r="HN51" s="34"/>
      <c r="HO51" s="34"/>
      <c r="HP51" s="34"/>
      <c r="HQ51" s="34"/>
      <c r="HR51" s="34"/>
      <c r="HS51" s="34"/>
      <c r="HT51" s="34"/>
      <c r="HU51" s="34"/>
      <c r="HV51" s="34"/>
      <c r="HW51" s="34"/>
      <c r="HX51" s="34"/>
      <c r="HY51" s="34"/>
      <c r="HZ51" s="34"/>
      <c r="IA51" s="34"/>
      <c r="IB51" s="34"/>
      <c r="IC51" s="34"/>
      <c r="IE51" s="34"/>
      <c r="IF51" s="34"/>
      <c r="IG51" s="34"/>
      <c r="IH51" s="34"/>
      <c r="II51" s="34"/>
      <c r="IJ51" s="34"/>
      <c r="IK51" s="34"/>
      <c r="IL51" s="34"/>
      <c r="IM51" s="34"/>
      <c r="IN51" s="34"/>
      <c r="IO51" s="34"/>
      <c r="IP51" s="34"/>
      <c r="IQ51" s="34"/>
      <c r="IR51" s="34"/>
      <c r="IS51" s="34"/>
      <c r="IT51" s="34"/>
      <c r="IU51" s="34"/>
      <c r="IV51" s="34"/>
      <c r="IW51" s="34"/>
      <c r="IX51" s="34"/>
      <c r="IY51" s="34"/>
      <c r="JA51" s="34"/>
      <c r="JB51" s="34"/>
      <c r="JC51" s="34"/>
      <c r="JD51" s="34"/>
      <c r="JE51" s="34"/>
      <c r="JF51" s="34"/>
      <c r="JG51" s="34"/>
      <c r="JH51" s="34"/>
      <c r="JI51" s="34"/>
      <c r="JJ51" s="34"/>
      <c r="JK51" s="34"/>
      <c r="JL51" s="34"/>
      <c r="JM51" s="34"/>
      <c r="JN51" s="34"/>
      <c r="JO51" s="34"/>
      <c r="JP51" s="34"/>
      <c r="JQ51" s="34"/>
      <c r="JR51" s="34"/>
      <c r="JS51" s="34"/>
      <c r="JT51" s="34"/>
      <c r="JU51" s="34"/>
      <c r="JW51" s="34"/>
      <c r="JX51" s="34"/>
      <c r="JY51" s="34"/>
      <c r="JZ51" s="34"/>
      <c r="KA51" s="34"/>
      <c r="KB51" s="34"/>
      <c r="KC51" s="34"/>
      <c r="KD51" s="34"/>
      <c r="KE51" s="34"/>
      <c r="KF51" s="34"/>
      <c r="KG51" s="34"/>
      <c r="KH51" s="34"/>
      <c r="KI51" s="34"/>
      <c r="KJ51" s="34"/>
      <c r="KK51" s="34"/>
      <c r="KL51" s="34"/>
      <c r="KM51" s="34"/>
      <c r="KN51" s="34"/>
      <c r="KO51" s="34"/>
      <c r="KP51" s="34"/>
      <c r="KQ51" s="34"/>
      <c r="KS51" s="34"/>
      <c r="KT51" s="34"/>
      <c r="KU51" s="34"/>
      <c r="KV51" s="34"/>
      <c r="KW51" s="34"/>
      <c r="KX51" s="34"/>
      <c r="KY51" s="34"/>
      <c r="KZ51" s="34"/>
      <c r="LA51" s="34"/>
      <c r="LB51" s="34"/>
      <c r="LC51" s="34"/>
      <c r="LD51" s="34"/>
      <c r="LE51" s="34"/>
      <c r="LF51" s="34"/>
      <c r="LG51" s="34"/>
      <c r="LH51" s="34"/>
      <c r="LI51" s="34"/>
      <c r="LJ51" s="34"/>
      <c r="LK51" s="34"/>
      <c r="LL51" s="34"/>
      <c r="LM51" s="34"/>
      <c r="LO51" s="34"/>
      <c r="LP51" s="34"/>
      <c r="LQ51" s="34"/>
      <c r="LR51" s="34"/>
      <c r="LS51" s="34"/>
      <c r="LT51" s="34"/>
      <c r="LU51" s="34"/>
      <c r="LV51" s="34"/>
      <c r="LW51" s="34"/>
      <c r="LX51" s="34"/>
      <c r="LY51" s="34"/>
      <c r="LZ51" s="34"/>
      <c r="MA51" s="34"/>
      <c r="MB51" s="34"/>
      <c r="MC51" s="34"/>
      <c r="MD51" s="34"/>
      <c r="ME51" s="34"/>
      <c r="MF51" s="34"/>
      <c r="MG51" s="34"/>
      <c r="MH51" s="34"/>
      <c r="MI51" s="34"/>
      <c r="MK51" s="34"/>
      <c r="ML51" s="34"/>
      <c r="MM51" s="34"/>
      <c r="MN51" s="34"/>
      <c r="MO51" s="34"/>
      <c r="MP51" s="34"/>
      <c r="MQ51" s="34"/>
      <c r="MR51" s="34"/>
      <c r="MS51" s="34"/>
      <c r="MT51" s="34"/>
      <c r="MU51" s="34"/>
      <c r="MV51" s="34"/>
      <c r="MW51" s="34"/>
      <c r="MX51" s="34"/>
      <c r="MY51" s="34"/>
      <c r="MZ51" s="34"/>
      <c r="NA51" s="34"/>
      <c r="NB51" s="34"/>
      <c r="NC51" s="34"/>
      <c r="ND51" s="34"/>
      <c r="NE51" s="34"/>
    </row>
    <row r="52" spans="1:369">
      <c r="A52" s="4" t="s">
        <v>67</v>
      </c>
      <c r="B52" s="38" t="s">
        <v>81</v>
      </c>
      <c r="C52" s="38" t="s">
        <v>192</v>
      </c>
      <c r="E52" s="52"/>
      <c r="F52" s="52"/>
      <c r="G52" s="52">
        <v>1</v>
      </c>
      <c r="H52" s="53">
        <f>AI53/H53</f>
        <v>1</v>
      </c>
      <c r="I52" s="53">
        <f>AR53/I53</f>
        <v>0.93380855397148677</v>
      </c>
      <c r="J52" s="53">
        <f>BA53/J53</f>
        <v>0.91547861507128314</v>
      </c>
      <c r="K52" s="61">
        <f>BJ53/K53</f>
        <v>0.90044640716576263</v>
      </c>
      <c r="M52" s="3"/>
      <c r="N52" s="3"/>
      <c r="O52" s="3"/>
      <c r="P52" s="3"/>
      <c r="Q52" s="3"/>
      <c r="R52" s="3"/>
      <c r="T52" s="3"/>
      <c r="U52" s="3"/>
      <c r="V52" s="3"/>
      <c r="W52" s="3"/>
      <c r="X52" s="3"/>
      <c r="Y52" s="3"/>
      <c r="AA52" s="4" t="s">
        <v>133</v>
      </c>
      <c r="AB52" s="4" t="s">
        <v>148</v>
      </c>
      <c r="AC52" s="4" t="s">
        <v>135</v>
      </c>
      <c r="AD52" s="3"/>
      <c r="AE52" s="3"/>
      <c r="AF52" s="3"/>
      <c r="AG52" s="15"/>
      <c r="AI52" s="4" t="s">
        <v>133</v>
      </c>
      <c r="AJ52" s="4" t="s">
        <v>148</v>
      </c>
      <c r="AK52" s="4" t="s">
        <v>135</v>
      </c>
      <c r="AL52" s="3"/>
      <c r="AM52" s="3"/>
      <c r="AN52" s="3"/>
      <c r="AO52" s="3"/>
      <c r="AP52" s="15"/>
      <c r="AR52" s="4" t="s">
        <v>133</v>
      </c>
      <c r="AS52" s="4" t="s">
        <v>148</v>
      </c>
      <c r="AT52" s="4" t="s">
        <v>135</v>
      </c>
      <c r="AU52" s="3"/>
      <c r="AV52" s="3"/>
      <c r="AW52" s="3"/>
      <c r="AX52" s="3"/>
      <c r="AY52" s="15"/>
      <c r="BA52" s="4" t="s">
        <v>133</v>
      </c>
      <c r="BB52" s="4" t="s">
        <v>148</v>
      </c>
      <c r="BC52" s="4" t="s">
        <v>135</v>
      </c>
      <c r="BD52" s="3"/>
      <c r="BE52" s="3"/>
      <c r="BF52" s="3"/>
      <c r="BG52" s="3"/>
      <c r="BH52" s="15"/>
      <c r="BJ52" s="4" t="s">
        <v>133</v>
      </c>
      <c r="BK52" s="4" t="s">
        <v>148</v>
      </c>
      <c r="BL52" s="119" t="s">
        <v>135</v>
      </c>
      <c r="BM52" s="117"/>
      <c r="BN52" s="117"/>
      <c r="BO52" s="117"/>
      <c r="BP52" s="117"/>
      <c r="BQ52" s="195"/>
      <c r="BR52" s="34"/>
      <c r="BS52" s="489">
        <f>Ouputs!E16</f>
        <v>0</v>
      </c>
      <c r="BT52" s="489">
        <f>Ouputs!F16</f>
        <v>0</v>
      </c>
      <c r="BU52" s="489">
        <f>Ouputs!G16</f>
        <v>0.22270053535640758</v>
      </c>
      <c r="BV52" s="34"/>
      <c r="BW52" s="34"/>
      <c r="BX52" s="34"/>
      <c r="BY52" s="34"/>
      <c r="BZ52" s="34"/>
      <c r="CA52" s="34"/>
      <c r="CB52" s="34"/>
      <c r="CC52" s="34"/>
      <c r="CD52" s="34"/>
      <c r="CE52" s="34"/>
      <c r="CG52" s="34"/>
      <c r="CH52" s="34"/>
      <c r="CI52" s="34"/>
      <c r="CJ52" s="34"/>
      <c r="CK52" s="34"/>
      <c r="CL52" s="34"/>
      <c r="CM52" s="34"/>
      <c r="CN52" s="34"/>
      <c r="CO52" s="34"/>
      <c r="CP52" s="34"/>
      <c r="CQ52" s="34"/>
      <c r="CR52" s="34"/>
      <c r="CS52" s="34"/>
      <c r="CT52" s="34"/>
      <c r="CU52" s="34"/>
      <c r="CV52" s="34"/>
      <c r="CW52" s="34"/>
      <c r="CX52" s="34"/>
      <c r="CY52" s="34"/>
      <c r="CZ52" s="34"/>
      <c r="DA52" s="34"/>
      <c r="DC52" s="34"/>
      <c r="DD52" s="34"/>
      <c r="DE52" s="34"/>
      <c r="DF52" s="34"/>
      <c r="DG52" s="34"/>
      <c r="DH52" s="34"/>
      <c r="DI52" s="34"/>
      <c r="DJ52" s="34"/>
      <c r="DK52" s="34"/>
      <c r="DL52" s="34"/>
      <c r="DM52" s="34"/>
      <c r="DN52" s="34"/>
      <c r="DO52" s="34"/>
      <c r="DP52" s="34"/>
      <c r="DQ52" s="34"/>
      <c r="DR52" s="34"/>
      <c r="DS52" s="34"/>
      <c r="DT52" s="34"/>
      <c r="DU52" s="34"/>
      <c r="DV52" s="34"/>
      <c r="DW52" s="34"/>
      <c r="DY52" s="34"/>
      <c r="DZ52" s="34"/>
      <c r="EA52" s="34"/>
      <c r="EB52" s="34"/>
      <c r="EC52" s="34"/>
      <c r="ED52" s="34"/>
      <c r="EE52" s="34"/>
      <c r="EF52" s="34"/>
      <c r="EG52" s="34"/>
      <c r="EH52" s="34"/>
      <c r="EI52" s="34"/>
      <c r="EJ52" s="34"/>
      <c r="EK52" s="34"/>
      <c r="EL52" s="34"/>
      <c r="EM52" s="34"/>
      <c r="EN52" s="34"/>
      <c r="EO52" s="34"/>
      <c r="EP52" s="34"/>
      <c r="EQ52" s="34"/>
      <c r="ER52" s="34"/>
      <c r="ES52" s="34"/>
      <c r="EU52" s="34"/>
      <c r="EV52" s="34"/>
      <c r="EW52" s="34"/>
      <c r="EX52" s="34"/>
      <c r="EY52" s="34"/>
      <c r="EZ52" s="34"/>
      <c r="FA52" s="34"/>
      <c r="FB52" s="34"/>
      <c r="FC52" s="34"/>
      <c r="FD52" s="34"/>
      <c r="FE52" s="34"/>
      <c r="FF52" s="34"/>
      <c r="FG52" s="34"/>
      <c r="FH52" s="34"/>
      <c r="FI52" s="34"/>
      <c r="FJ52" s="34"/>
      <c r="FK52" s="34"/>
      <c r="FL52" s="34"/>
      <c r="FM52" s="34"/>
      <c r="FN52" s="34"/>
      <c r="FO52" s="34"/>
      <c r="FQ52" s="34"/>
      <c r="FR52" s="34"/>
      <c r="FS52" s="34"/>
      <c r="FT52" s="34"/>
      <c r="FU52" s="34"/>
      <c r="FV52" s="34"/>
      <c r="FW52" s="34"/>
      <c r="FX52" s="34"/>
      <c r="FY52" s="34"/>
      <c r="FZ52" s="34"/>
      <c r="GA52" s="34"/>
      <c r="GB52" s="34"/>
      <c r="GC52" s="34"/>
      <c r="GD52" s="34"/>
      <c r="GE52" s="34"/>
      <c r="GF52" s="34"/>
      <c r="GG52" s="34"/>
      <c r="GH52" s="34"/>
      <c r="GI52" s="34"/>
      <c r="GJ52" s="34"/>
      <c r="GK52" s="34"/>
      <c r="GM52" s="34"/>
      <c r="GN52" s="34"/>
      <c r="GO52" s="34"/>
      <c r="GP52" s="34"/>
      <c r="GQ52" s="34"/>
      <c r="GR52" s="34"/>
      <c r="GS52" s="34"/>
      <c r="GT52" s="34"/>
      <c r="GU52" s="34"/>
      <c r="GV52" s="34"/>
      <c r="GW52" s="34"/>
      <c r="GX52" s="34"/>
      <c r="GY52" s="34"/>
      <c r="GZ52" s="34"/>
      <c r="HA52" s="34"/>
      <c r="HB52" s="34"/>
      <c r="HC52" s="34"/>
      <c r="HD52" s="34"/>
      <c r="HE52" s="34"/>
      <c r="HF52" s="34"/>
      <c r="HG52" s="34"/>
      <c r="HI52" s="34"/>
      <c r="HJ52" s="34"/>
      <c r="HK52" s="34"/>
      <c r="HL52" s="34"/>
      <c r="HM52" s="34"/>
      <c r="HN52" s="34"/>
      <c r="HO52" s="34"/>
      <c r="HP52" s="34"/>
      <c r="HQ52" s="34"/>
      <c r="HR52" s="34"/>
      <c r="HS52" s="34"/>
      <c r="HT52" s="34"/>
      <c r="HU52" s="34"/>
      <c r="HV52" s="34"/>
      <c r="HW52" s="34"/>
      <c r="HX52" s="34"/>
      <c r="HY52" s="34"/>
      <c r="HZ52" s="34"/>
      <c r="IA52" s="34"/>
      <c r="IB52" s="34"/>
      <c r="IC52" s="34"/>
      <c r="IE52" s="34"/>
      <c r="IF52" s="34"/>
      <c r="IG52" s="34"/>
      <c r="IH52" s="34"/>
      <c r="II52" s="34"/>
      <c r="IJ52" s="34"/>
      <c r="IK52" s="34"/>
      <c r="IL52" s="34"/>
      <c r="IM52" s="34"/>
      <c r="IN52" s="34"/>
      <c r="IO52" s="34"/>
      <c r="IP52" s="34"/>
      <c r="IQ52" s="34"/>
      <c r="IR52" s="34"/>
      <c r="IS52" s="34"/>
      <c r="IT52" s="34"/>
      <c r="IU52" s="34"/>
      <c r="IV52" s="34"/>
      <c r="IW52" s="34"/>
      <c r="IX52" s="34"/>
      <c r="IY52" s="34"/>
      <c r="JA52" s="34"/>
      <c r="JB52" s="34"/>
      <c r="JC52" s="34"/>
      <c r="JD52" s="34"/>
      <c r="JE52" s="34"/>
      <c r="JF52" s="34"/>
      <c r="JG52" s="34"/>
      <c r="JH52" s="34"/>
      <c r="JI52" s="34"/>
      <c r="JJ52" s="34"/>
      <c r="JK52" s="34"/>
      <c r="JL52" s="34"/>
      <c r="JM52" s="34"/>
      <c r="JN52" s="34"/>
      <c r="JO52" s="34"/>
      <c r="JP52" s="34"/>
      <c r="JQ52" s="34"/>
      <c r="JR52" s="34"/>
      <c r="JS52" s="34"/>
      <c r="JT52" s="34"/>
      <c r="JU52" s="34"/>
      <c r="JW52" s="34"/>
      <c r="JX52" s="34"/>
      <c r="JY52" s="34"/>
      <c r="JZ52" s="34"/>
      <c r="KA52" s="34"/>
      <c r="KB52" s="34"/>
      <c r="KC52" s="34"/>
      <c r="KD52" s="34"/>
      <c r="KE52" s="34"/>
      <c r="KF52" s="34"/>
      <c r="KG52" s="34"/>
      <c r="KH52" s="34"/>
      <c r="KI52" s="34"/>
      <c r="KJ52" s="34"/>
      <c r="KK52" s="34"/>
      <c r="KL52" s="34"/>
      <c r="KM52" s="34"/>
      <c r="KN52" s="34"/>
      <c r="KO52" s="34"/>
      <c r="KP52" s="34"/>
      <c r="KQ52" s="34"/>
      <c r="KS52" s="34"/>
      <c r="KT52" s="34"/>
      <c r="KU52" s="34"/>
      <c r="KV52" s="34"/>
      <c r="KW52" s="34"/>
      <c r="KX52" s="34"/>
      <c r="KY52" s="34"/>
      <c r="KZ52" s="34"/>
      <c r="LA52" s="34"/>
      <c r="LB52" s="34"/>
      <c r="LC52" s="34"/>
      <c r="LD52" s="34"/>
      <c r="LE52" s="34"/>
      <c r="LF52" s="34"/>
      <c r="LG52" s="34"/>
      <c r="LH52" s="34"/>
      <c r="LI52" s="34"/>
      <c r="LJ52" s="34"/>
      <c r="LK52" s="34"/>
      <c r="LL52" s="34"/>
      <c r="LM52" s="34"/>
      <c r="LO52" s="34"/>
      <c r="LP52" s="34"/>
      <c r="LQ52" s="34"/>
      <c r="LR52" s="34"/>
      <c r="LS52" s="34"/>
      <c r="LT52" s="34"/>
      <c r="LU52" s="34"/>
      <c r="LV52" s="34"/>
      <c r="LW52" s="34"/>
      <c r="LX52" s="34"/>
      <c r="LY52" s="34"/>
      <c r="LZ52" s="34"/>
      <c r="MA52" s="34"/>
      <c r="MB52" s="34"/>
      <c r="MC52" s="34"/>
      <c r="MD52" s="34"/>
      <c r="ME52" s="34"/>
      <c r="MF52" s="34"/>
      <c r="MG52" s="34"/>
      <c r="MH52" s="34"/>
      <c r="MI52" s="34"/>
      <c r="MK52" s="34"/>
      <c r="ML52" s="34"/>
      <c r="MM52" s="34"/>
      <c r="MN52" s="34"/>
      <c r="MO52" s="34"/>
      <c r="MP52" s="34"/>
      <c r="MQ52" s="34"/>
      <c r="MR52" s="34"/>
      <c r="MS52" s="34"/>
      <c r="MT52" s="34"/>
      <c r="MU52" s="34"/>
      <c r="MV52" s="34"/>
      <c r="MW52" s="34"/>
      <c r="MX52" s="34"/>
      <c r="MY52" s="34"/>
      <c r="MZ52" s="34"/>
      <c r="NA52" s="34"/>
      <c r="NB52" s="34"/>
      <c r="NC52" s="34"/>
      <c r="ND52" s="34"/>
      <c r="NE52" s="34"/>
    </row>
    <row r="53" spans="1:369" s="34" customFormat="1">
      <c r="A53" s="4"/>
      <c r="B53" s="4" t="s">
        <v>149</v>
      </c>
      <c r="C53" s="46" t="s">
        <v>191</v>
      </c>
      <c r="E53" s="51"/>
      <c r="F53" s="51"/>
      <c r="G53" s="51">
        <f>1-AC53</f>
        <v>0.98</v>
      </c>
      <c r="H53" s="51">
        <f>1-AK53</f>
        <v>0.97899999999999998</v>
      </c>
      <c r="I53" s="51">
        <f>1-AT53</f>
        <v>0.98199999999999998</v>
      </c>
      <c r="J53" s="51">
        <f>1-BC53</f>
        <v>0.98199999999999998</v>
      </c>
      <c r="K53" s="51">
        <f>1-BL53</f>
        <v>0.9816647498111275</v>
      </c>
      <c r="M53" s="36"/>
      <c r="N53" s="36"/>
      <c r="O53" s="36"/>
      <c r="P53" s="36"/>
      <c r="Q53" s="36"/>
      <c r="R53" s="37"/>
      <c r="T53" s="36"/>
      <c r="U53" s="36"/>
      <c r="V53" s="36"/>
      <c r="W53" s="36"/>
      <c r="X53" s="36"/>
      <c r="Y53" s="37"/>
      <c r="AA53" s="36">
        <v>0.98</v>
      </c>
      <c r="AB53" s="36"/>
      <c r="AC53" s="36">
        <v>0.02</v>
      </c>
      <c r="AD53" s="36"/>
      <c r="AE53" s="36"/>
      <c r="AF53" s="36"/>
      <c r="AG53" s="37">
        <f>SUM(AA53:AF53)</f>
        <v>1</v>
      </c>
      <c r="AI53" s="36">
        <v>0.97899999999999998</v>
      </c>
      <c r="AJ53" s="36"/>
      <c r="AK53" s="36">
        <v>2.1000000000000001E-2</v>
      </c>
      <c r="AL53" s="36"/>
      <c r="AM53" s="36"/>
      <c r="AN53" s="36"/>
      <c r="AO53" s="36"/>
      <c r="AP53" s="37">
        <f>SUM(AI53:AL53)</f>
        <v>1</v>
      </c>
      <c r="AR53" s="36">
        <v>0.91700000000000004</v>
      </c>
      <c r="AS53" s="36">
        <v>6.5000000000000002E-2</v>
      </c>
      <c r="AT53" s="36">
        <v>1.7999999999999999E-2</v>
      </c>
      <c r="AU53" s="36"/>
      <c r="AV53" s="36"/>
      <c r="AW53" s="36"/>
      <c r="AX53" s="36"/>
      <c r="AY53" s="37">
        <f>SUM(AR53:AU53)</f>
        <v>1</v>
      </c>
      <c r="BA53" s="36">
        <v>0.89900000000000002</v>
      </c>
      <c r="BB53" s="36">
        <v>8.3000000000000004E-2</v>
      </c>
      <c r="BC53" s="36">
        <v>1.7999999999999999E-2</v>
      </c>
      <c r="BD53" s="36"/>
      <c r="BE53" s="36"/>
      <c r="BF53" s="36"/>
      <c r="BG53" s="36"/>
      <c r="BH53" s="37">
        <f>SUM(BA53:BD53)</f>
        <v>1</v>
      </c>
      <c r="BJ53" s="489">
        <f>BJ54/$BQ54</f>
        <v>0.88393649700870702</v>
      </c>
      <c r="BK53" s="489">
        <f t="shared" ref="BK53:BL53" si="9">BK54/$BQ54</f>
        <v>9.7728252802420632E-2</v>
      </c>
      <c r="BL53" s="489">
        <f t="shared" si="9"/>
        <v>1.8335250188872478E-2</v>
      </c>
      <c r="BM53" s="13"/>
      <c r="BN53" s="13"/>
      <c r="BO53" s="13"/>
      <c r="BP53" s="13"/>
      <c r="BQ53" s="13"/>
      <c r="BS53" s="489"/>
      <c r="BT53" s="489"/>
      <c r="BU53" s="489"/>
      <c r="FP53" s="98"/>
    </row>
    <row r="54" spans="1:369" s="34" customFormat="1">
      <c r="A54" s="4"/>
      <c r="B54" s="4" t="s">
        <v>150</v>
      </c>
      <c r="C54" s="46"/>
      <c r="E54" s="46"/>
      <c r="F54" s="46"/>
      <c r="G54" s="46"/>
      <c r="H54" s="46"/>
      <c r="I54" s="46"/>
      <c r="J54" s="46"/>
      <c r="K54" s="4"/>
      <c r="M54" s="36"/>
      <c r="N54" s="36"/>
      <c r="O54" s="36"/>
      <c r="P54" s="36"/>
      <c r="Q54" s="36"/>
      <c r="R54" s="37"/>
      <c r="T54" s="36"/>
      <c r="U54" s="36"/>
      <c r="V54" s="36"/>
      <c r="W54" s="36"/>
      <c r="X54" s="36"/>
      <c r="Y54" s="37"/>
      <c r="AA54" s="36">
        <v>1.0349999999999999</v>
      </c>
      <c r="AB54" s="36"/>
      <c r="AC54" s="36">
        <v>-3.5000000000000003E-2</v>
      </c>
      <c r="AD54" s="36"/>
      <c r="AE54" s="36"/>
      <c r="AF54" s="36"/>
      <c r="AG54" s="37">
        <f>SUM(AA54:AF54)</f>
        <v>0.99999999999999989</v>
      </c>
      <c r="AI54" s="36">
        <v>1.034</v>
      </c>
      <c r="AJ54" s="36"/>
      <c r="AK54" s="36">
        <v>-3.4000000000000002E-2</v>
      </c>
      <c r="AL54" s="36"/>
      <c r="AM54" s="36"/>
      <c r="AN54" s="36"/>
      <c r="AO54" s="36"/>
      <c r="AP54" s="37">
        <f>SUM(AI54:AO54)</f>
        <v>1</v>
      </c>
      <c r="AR54" s="36">
        <v>0.95799999999999996</v>
      </c>
      <c r="AS54" s="36">
        <v>6.4000000000000001E-2</v>
      </c>
      <c r="AT54" s="36">
        <v>-2.1999999999999999E-2</v>
      </c>
      <c r="AU54" s="36"/>
      <c r="AV54" s="36"/>
      <c r="AW54" s="36"/>
      <c r="AX54" s="36"/>
      <c r="AY54" s="37">
        <f>SUM(AR54:AX54)</f>
        <v>1</v>
      </c>
      <c r="BA54" s="36">
        <v>0.94899999999999995</v>
      </c>
      <c r="BB54" s="36">
        <v>7.3999999999999996E-2</v>
      </c>
      <c r="BC54" s="36">
        <v>-2.3E-2</v>
      </c>
      <c r="BD54" s="36"/>
      <c r="BE54" s="36"/>
      <c r="BF54" s="36"/>
      <c r="BG54" s="36"/>
      <c r="BH54" s="37">
        <f>SUM(BA54:BG54)</f>
        <v>0.99999999999999989</v>
      </c>
      <c r="BJ54" s="108">
        <v>1859.1579999999999</v>
      </c>
      <c r="BK54" s="108">
        <v>205.54900000000001</v>
      </c>
      <c r="BL54" s="108">
        <v>38.564</v>
      </c>
      <c r="BM54" s="108"/>
      <c r="BN54" s="108"/>
      <c r="BO54" s="108"/>
      <c r="BP54" s="108"/>
      <c r="BQ54" s="108">
        <f>SUM(BJ54:BP54)</f>
        <v>2103.2709999999997</v>
      </c>
      <c r="BS54" s="489"/>
      <c r="BT54" s="489"/>
      <c r="BU54" s="489"/>
      <c r="FP54" s="98"/>
    </row>
    <row r="55" spans="1:369">
      <c r="A55" s="4"/>
      <c r="B55" s="38"/>
      <c r="C55" s="46"/>
      <c r="E55" s="46"/>
      <c r="F55" s="46"/>
      <c r="G55" s="46"/>
      <c r="H55" s="46"/>
      <c r="I55" s="46"/>
      <c r="J55" s="46"/>
      <c r="K55" s="4"/>
      <c r="M55" s="3"/>
      <c r="N55" s="3"/>
      <c r="O55" s="3"/>
      <c r="P55" s="3"/>
      <c r="Q55" s="3"/>
      <c r="R55" s="3"/>
      <c r="T55" s="3"/>
      <c r="U55" s="3"/>
      <c r="V55" s="3"/>
      <c r="W55" s="3"/>
      <c r="X55" s="3"/>
      <c r="Y55" s="3"/>
      <c r="AA55" s="3"/>
      <c r="AB55" s="3"/>
      <c r="AC55" s="3"/>
      <c r="AD55" s="3"/>
      <c r="AE55" s="3"/>
      <c r="AF55" s="3"/>
      <c r="AG55" s="37"/>
      <c r="AI55" s="3"/>
      <c r="AJ55" s="3"/>
      <c r="AK55" s="3"/>
      <c r="AL55" s="3"/>
      <c r="AM55" s="3"/>
      <c r="AN55" s="3"/>
      <c r="AO55" s="3"/>
      <c r="AP55" s="37"/>
      <c r="AR55" s="3"/>
      <c r="AS55" s="3"/>
      <c r="AT55" s="3"/>
      <c r="AU55" s="3"/>
      <c r="AV55" s="3"/>
      <c r="AW55" s="3"/>
      <c r="AX55" s="3"/>
      <c r="AY55" s="37"/>
      <c r="BA55" s="3"/>
      <c r="BB55" s="3"/>
      <c r="BC55" s="3"/>
      <c r="BD55" s="3"/>
      <c r="BE55" s="3"/>
      <c r="BF55" s="3"/>
      <c r="BG55" s="3"/>
      <c r="BH55" s="37"/>
      <c r="BJ55" s="117"/>
      <c r="BK55" s="117"/>
      <c r="BL55" s="117"/>
      <c r="BM55" s="117"/>
      <c r="BN55" s="117"/>
      <c r="BO55" s="117"/>
      <c r="BP55" s="117"/>
      <c r="BQ55" s="195"/>
      <c r="BR55" s="34"/>
      <c r="BS55" s="489"/>
      <c r="BT55" s="489"/>
      <c r="BU55" s="489"/>
      <c r="BV55" s="34"/>
      <c r="BW55" s="34"/>
      <c r="BX55" s="34"/>
      <c r="BY55" s="34"/>
      <c r="BZ55" s="34"/>
      <c r="CA55" s="34"/>
      <c r="CB55" s="34"/>
      <c r="CC55" s="34"/>
      <c r="CD55" s="34"/>
      <c r="CE55" s="34"/>
      <c r="CG55" s="34"/>
      <c r="CH55" s="34"/>
      <c r="CI55" s="34"/>
      <c r="CJ55" s="34"/>
      <c r="CK55" s="34"/>
      <c r="CL55" s="34"/>
      <c r="CM55" s="34"/>
      <c r="CN55" s="34"/>
      <c r="CO55" s="34"/>
      <c r="CP55" s="34"/>
      <c r="CQ55" s="34"/>
      <c r="CR55" s="34"/>
      <c r="CS55" s="34"/>
      <c r="CT55" s="34"/>
      <c r="CU55" s="34"/>
      <c r="CV55" s="34"/>
      <c r="CW55" s="34"/>
      <c r="CX55" s="34"/>
      <c r="CY55" s="34"/>
      <c r="CZ55" s="34"/>
      <c r="DA55" s="34"/>
      <c r="DC55" s="34"/>
      <c r="DD55" s="34"/>
      <c r="DE55" s="34"/>
      <c r="DF55" s="34"/>
      <c r="DG55" s="34"/>
      <c r="DH55" s="34"/>
      <c r="DI55" s="34"/>
      <c r="DJ55" s="34"/>
      <c r="DK55" s="34"/>
      <c r="DL55" s="34"/>
      <c r="DM55" s="34"/>
      <c r="DN55" s="34"/>
      <c r="DO55" s="34"/>
      <c r="DP55" s="34"/>
      <c r="DQ55" s="34"/>
      <c r="DR55" s="34"/>
      <c r="DS55" s="34"/>
      <c r="DT55" s="34"/>
      <c r="DU55" s="34"/>
      <c r="DV55" s="34"/>
      <c r="DW55" s="34"/>
      <c r="DY55" s="34"/>
      <c r="DZ55" s="34"/>
      <c r="EA55" s="34"/>
      <c r="EB55" s="34"/>
      <c r="EC55" s="34"/>
      <c r="ED55" s="34"/>
      <c r="EE55" s="34"/>
      <c r="EF55" s="34"/>
      <c r="EG55" s="34"/>
      <c r="EH55" s="34"/>
      <c r="EI55" s="34"/>
      <c r="EJ55" s="34"/>
      <c r="EK55" s="34"/>
      <c r="EL55" s="34"/>
      <c r="EM55" s="34"/>
      <c r="EN55" s="34"/>
      <c r="EO55" s="34"/>
      <c r="EP55" s="34"/>
      <c r="EQ55" s="34"/>
      <c r="ER55" s="34"/>
      <c r="ES55" s="34"/>
      <c r="EU55" s="34"/>
      <c r="EV55" s="34"/>
      <c r="EW55" s="34"/>
      <c r="EX55" s="34"/>
      <c r="EY55" s="34"/>
      <c r="EZ55" s="34"/>
      <c r="FA55" s="34"/>
      <c r="FB55" s="34"/>
      <c r="FC55" s="34"/>
      <c r="FD55" s="34"/>
      <c r="FE55" s="34"/>
      <c r="FF55" s="34"/>
      <c r="FG55" s="34"/>
      <c r="FH55" s="34"/>
      <c r="FI55" s="34"/>
      <c r="FJ55" s="34"/>
      <c r="FK55" s="34"/>
      <c r="FL55" s="34"/>
      <c r="FM55" s="34"/>
      <c r="FN55" s="34"/>
      <c r="FO55" s="34"/>
      <c r="FQ55" s="34"/>
      <c r="FR55" s="34"/>
      <c r="FS55" s="34"/>
      <c r="FT55" s="34"/>
      <c r="FU55" s="34"/>
      <c r="FV55" s="34"/>
      <c r="FW55" s="34"/>
      <c r="FX55" s="34"/>
      <c r="FY55" s="34"/>
      <c r="FZ55" s="34"/>
      <c r="GA55" s="34"/>
      <c r="GB55" s="34"/>
      <c r="GC55" s="34"/>
      <c r="GD55" s="34"/>
      <c r="GE55" s="34"/>
      <c r="GF55" s="34"/>
      <c r="GG55" s="34"/>
      <c r="GH55" s="34"/>
      <c r="GI55" s="34"/>
      <c r="GJ55" s="34"/>
      <c r="GK55" s="34"/>
      <c r="GM55" s="34"/>
      <c r="GN55" s="34"/>
      <c r="GO55" s="34"/>
      <c r="GP55" s="34"/>
      <c r="GQ55" s="34"/>
      <c r="GR55" s="34"/>
      <c r="GS55" s="34"/>
      <c r="GT55" s="34"/>
      <c r="GU55" s="34"/>
      <c r="GV55" s="34"/>
      <c r="GW55" s="34"/>
      <c r="GX55" s="34"/>
      <c r="GY55" s="34"/>
      <c r="GZ55" s="34"/>
      <c r="HA55" s="34"/>
      <c r="HB55" s="34"/>
      <c r="HC55" s="34"/>
      <c r="HD55" s="34"/>
      <c r="HE55" s="34"/>
      <c r="HF55" s="34"/>
      <c r="HG55" s="34"/>
      <c r="HI55" s="34"/>
      <c r="HJ55" s="34"/>
      <c r="HK55" s="34"/>
      <c r="HL55" s="34"/>
      <c r="HM55" s="34"/>
      <c r="HN55" s="34"/>
      <c r="HO55" s="34"/>
      <c r="HP55" s="34"/>
      <c r="HQ55" s="34"/>
      <c r="HR55" s="34"/>
      <c r="HS55" s="34"/>
      <c r="HT55" s="34"/>
      <c r="HU55" s="34"/>
      <c r="HV55" s="34"/>
      <c r="HW55" s="34"/>
      <c r="HX55" s="34"/>
      <c r="HY55" s="34"/>
      <c r="HZ55" s="34"/>
      <c r="IA55" s="34"/>
      <c r="IB55" s="34"/>
      <c r="IC55" s="34"/>
      <c r="IE55" s="34"/>
      <c r="IF55" s="34"/>
      <c r="IG55" s="34"/>
      <c r="IH55" s="34"/>
      <c r="II55" s="34"/>
      <c r="IJ55" s="34"/>
      <c r="IK55" s="34"/>
      <c r="IL55" s="34"/>
      <c r="IM55" s="34"/>
      <c r="IN55" s="34"/>
      <c r="IO55" s="34"/>
      <c r="IP55" s="34"/>
      <c r="IQ55" s="34"/>
      <c r="IR55" s="34"/>
      <c r="IS55" s="34"/>
      <c r="IT55" s="34"/>
      <c r="IU55" s="34"/>
      <c r="IV55" s="34"/>
      <c r="IW55" s="34"/>
      <c r="IX55" s="34"/>
      <c r="IY55" s="34"/>
      <c r="JA55" s="34"/>
      <c r="JB55" s="34"/>
      <c r="JC55" s="34"/>
      <c r="JD55" s="34"/>
      <c r="JE55" s="34"/>
      <c r="JF55" s="34"/>
      <c r="JG55" s="34"/>
      <c r="JH55" s="34"/>
      <c r="JI55" s="34"/>
      <c r="JJ55" s="34"/>
      <c r="JK55" s="34"/>
      <c r="JL55" s="34"/>
      <c r="JM55" s="34"/>
      <c r="JN55" s="34"/>
      <c r="JO55" s="34"/>
      <c r="JP55" s="34"/>
      <c r="JQ55" s="34"/>
      <c r="JR55" s="34"/>
      <c r="JS55" s="34"/>
      <c r="JT55" s="34"/>
      <c r="JU55" s="34"/>
      <c r="JW55" s="34"/>
      <c r="JX55" s="34"/>
      <c r="JY55" s="34"/>
      <c r="JZ55" s="34"/>
      <c r="KA55" s="34"/>
      <c r="KB55" s="34"/>
      <c r="KC55" s="34"/>
      <c r="KD55" s="34"/>
      <c r="KE55" s="34"/>
      <c r="KF55" s="34"/>
      <c r="KG55" s="34"/>
      <c r="KH55" s="34"/>
      <c r="KI55" s="34"/>
      <c r="KJ55" s="34"/>
      <c r="KK55" s="34"/>
      <c r="KL55" s="34"/>
      <c r="KM55" s="34"/>
      <c r="KN55" s="34"/>
      <c r="KO55" s="34"/>
      <c r="KP55" s="34"/>
      <c r="KQ55" s="34"/>
      <c r="KS55" s="34"/>
      <c r="KT55" s="34"/>
      <c r="KU55" s="34"/>
      <c r="KV55" s="34"/>
      <c r="KW55" s="34"/>
      <c r="KX55" s="34"/>
      <c r="KY55" s="34"/>
      <c r="KZ55" s="34"/>
      <c r="LA55" s="34"/>
      <c r="LB55" s="34"/>
      <c r="LC55" s="34"/>
      <c r="LD55" s="34"/>
      <c r="LE55" s="34"/>
      <c r="LF55" s="34"/>
      <c r="LG55" s="34"/>
      <c r="LH55" s="34"/>
      <c r="LI55" s="34"/>
      <c r="LJ55" s="34"/>
      <c r="LK55" s="34"/>
      <c r="LL55" s="34"/>
      <c r="LM55" s="34"/>
      <c r="LO55" s="34"/>
      <c r="LP55" s="34"/>
      <c r="LQ55" s="34"/>
      <c r="LR55" s="34"/>
      <c r="LS55" s="34"/>
      <c r="LT55" s="34"/>
      <c r="LU55" s="34"/>
      <c r="LV55" s="34"/>
      <c r="LW55" s="34"/>
      <c r="LX55" s="34"/>
      <c r="LY55" s="34"/>
      <c r="LZ55" s="34"/>
      <c r="MA55" s="34"/>
      <c r="MB55" s="34"/>
      <c r="MC55" s="34"/>
      <c r="MD55" s="34"/>
      <c r="ME55" s="34"/>
      <c r="MF55" s="34"/>
      <c r="MG55" s="34"/>
      <c r="MH55" s="34"/>
      <c r="MI55" s="34"/>
      <c r="MK55" s="34"/>
      <c r="ML55" s="34"/>
      <c r="MM55" s="34"/>
      <c r="MN55" s="34"/>
      <c r="MO55" s="34"/>
      <c r="MP55" s="34"/>
      <c r="MQ55" s="34"/>
      <c r="MR55" s="34"/>
      <c r="MS55" s="34"/>
      <c r="MT55" s="34"/>
      <c r="MU55" s="34"/>
      <c r="MV55" s="34"/>
      <c r="MW55" s="34"/>
      <c r="MX55" s="34"/>
      <c r="MY55" s="34"/>
      <c r="MZ55" s="34"/>
      <c r="NA55" s="34"/>
      <c r="NB55" s="34"/>
      <c r="NC55" s="34"/>
      <c r="ND55" s="34"/>
      <c r="NE55" s="34"/>
    </row>
    <row r="56" spans="1:369" s="34" customFormat="1">
      <c r="A56" s="4" t="s">
        <v>67</v>
      </c>
      <c r="B56" s="38" t="s">
        <v>87</v>
      </c>
      <c r="C56" s="38" t="s">
        <v>192</v>
      </c>
      <c r="E56" s="52"/>
      <c r="F56" s="52"/>
      <c r="G56" s="52">
        <f>AA57</f>
        <v>0.749</v>
      </c>
      <c r="H56" s="53">
        <f>AI57</f>
        <v>0.86799999999999999</v>
      </c>
      <c r="I56" s="53">
        <f>AR57</f>
        <v>0.86899999999999999</v>
      </c>
      <c r="J56" s="53">
        <f>BA57</f>
        <v>0.88200000000000001</v>
      </c>
      <c r="K56" s="61">
        <f>BJ57/K57</f>
        <v>0.89113355780022441</v>
      </c>
      <c r="M56" s="4"/>
      <c r="N56" s="4"/>
      <c r="O56" s="4"/>
      <c r="P56" s="4"/>
      <c r="Q56" s="4"/>
      <c r="R56" s="4"/>
      <c r="T56" s="4"/>
      <c r="U56" s="4"/>
      <c r="V56" s="4"/>
      <c r="W56" s="4"/>
      <c r="X56" s="4"/>
      <c r="Y56" s="4"/>
      <c r="AA56" s="4" t="s">
        <v>152</v>
      </c>
      <c r="AB56" s="4" t="s">
        <v>164</v>
      </c>
      <c r="AC56" s="4"/>
      <c r="AD56" s="4"/>
      <c r="AE56" s="4"/>
      <c r="AF56" s="4"/>
      <c r="AG56" s="15"/>
      <c r="AI56" s="4" t="s">
        <v>152</v>
      </c>
      <c r="AJ56" s="4" t="s">
        <v>164</v>
      </c>
      <c r="AK56" s="4"/>
      <c r="AL56" s="4"/>
      <c r="AM56" s="4"/>
      <c r="AN56" s="4"/>
      <c r="AO56" s="4"/>
      <c r="AP56" s="15"/>
      <c r="AR56" s="4" t="s">
        <v>152</v>
      </c>
      <c r="AS56" s="4" t="s">
        <v>164</v>
      </c>
      <c r="AT56" s="4"/>
      <c r="AU56" s="4"/>
      <c r="AV56" s="4"/>
      <c r="AW56" s="4"/>
      <c r="AX56" s="4"/>
      <c r="AY56" s="15"/>
      <c r="BA56" s="4" t="s">
        <v>152</v>
      </c>
      <c r="BB56" s="4" t="s">
        <v>164</v>
      </c>
      <c r="BC56" s="4"/>
      <c r="BD56" s="4"/>
      <c r="BE56" s="4"/>
      <c r="BF56" s="4"/>
      <c r="BG56" s="4"/>
      <c r="BH56" s="15"/>
      <c r="BJ56" s="119" t="s">
        <v>133</v>
      </c>
      <c r="BK56" s="119" t="s">
        <v>132</v>
      </c>
      <c r="BL56" s="119" t="s">
        <v>135</v>
      </c>
      <c r="BM56" s="119"/>
      <c r="BN56" s="119"/>
      <c r="BO56" s="119"/>
      <c r="BP56" s="119"/>
      <c r="BQ56" s="195"/>
      <c r="BS56" s="489">
        <f>Ouputs!E17</f>
        <v>0</v>
      </c>
      <c r="BT56" s="489">
        <f>Ouputs!F17</f>
        <v>0</v>
      </c>
      <c r="BU56" s="489">
        <f>Ouputs!G17</f>
        <v>0.18757122974611734</v>
      </c>
      <c r="FP56" s="98"/>
    </row>
    <row r="57" spans="1:369" s="34" customFormat="1">
      <c r="A57" s="4"/>
      <c r="B57" s="4" t="s">
        <v>149</v>
      </c>
      <c r="C57" s="46" t="s">
        <v>191</v>
      </c>
      <c r="E57" s="51"/>
      <c r="F57" s="51"/>
      <c r="G57" s="51"/>
      <c r="H57" s="51"/>
      <c r="I57" s="51"/>
      <c r="J57" s="51"/>
      <c r="K57" s="51">
        <f>1-BL57</f>
        <v>0.99831932773109244</v>
      </c>
      <c r="M57" s="36"/>
      <c r="N57" s="36"/>
      <c r="O57" s="36"/>
      <c r="P57" s="36"/>
      <c r="Q57" s="36"/>
      <c r="R57" s="37"/>
      <c r="T57" s="36"/>
      <c r="U57" s="36"/>
      <c r="V57" s="36"/>
      <c r="W57" s="36"/>
      <c r="X57" s="36"/>
      <c r="Y57" s="37"/>
      <c r="AA57" s="36">
        <v>0.749</v>
      </c>
      <c r="AB57" s="36">
        <v>0.20599999999999999</v>
      </c>
      <c r="AC57" s="36"/>
      <c r="AD57" s="36"/>
      <c r="AE57" s="36"/>
      <c r="AF57" s="36"/>
      <c r="AG57" s="37">
        <f>SUM(AA57:AF57)</f>
        <v>0.95499999999999996</v>
      </c>
      <c r="AI57" s="36">
        <v>0.86799999999999999</v>
      </c>
      <c r="AJ57" s="36">
        <v>0.13200000000000001</v>
      </c>
      <c r="AK57" s="36"/>
      <c r="AL57" s="36"/>
      <c r="AM57" s="36"/>
      <c r="AN57" s="36"/>
      <c r="AO57" s="36"/>
      <c r="AP57" s="37">
        <f>SUM(AI57:AL57)</f>
        <v>1</v>
      </c>
      <c r="AR57" s="36">
        <v>0.86899999999999999</v>
      </c>
      <c r="AS57" s="36">
        <v>0.13100000000000001</v>
      </c>
      <c r="AT57" s="36"/>
      <c r="AU57" s="36"/>
      <c r="AV57" s="36"/>
      <c r="AW57" s="36"/>
      <c r="AX57" s="36"/>
      <c r="AY57" s="37">
        <f>SUM(AR57:AU57)</f>
        <v>1</v>
      </c>
      <c r="BA57" s="36">
        <v>0.88200000000000001</v>
      </c>
      <c r="BB57" s="36">
        <v>0.11799999999999999</v>
      </c>
      <c r="BC57" s="36"/>
      <c r="BD57" s="36"/>
      <c r="BE57" s="36"/>
      <c r="BF57" s="36"/>
      <c r="BG57" s="36"/>
      <c r="BH57" s="37">
        <f>SUM(BA57:BD57)</f>
        <v>1</v>
      </c>
      <c r="BJ57" s="489">
        <f>BJ58/$BQ58</f>
        <v>0.88963585434173664</v>
      </c>
      <c r="BK57" s="489">
        <f t="shared" ref="BK57" si="10">BK58/$BQ58</f>
        <v>0.10868347338935574</v>
      </c>
      <c r="BL57" s="489">
        <f t="shared" ref="BL57" si="11">BL58/$BQ58</f>
        <v>1.6806722689075631E-3</v>
      </c>
      <c r="BM57" s="119"/>
      <c r="BN57" s="119"/>
      <c r="BO57" s="119"/>
      <c r="BP57" s="119"/>
      <c r="BQ57" s="195"/>
      <c r="BS57" s="489"/>
      <c r="BT57" s="489"/>
      <c r="BU57" s="489"/>
      <c r="FP57" s="98"/>
    </row>
    <row r="58" spans="1:369" s="47" customFormat="1">
      <c r="A58" s="46"/>
      <c r="B58" s="46" t="s">
        <v>150</v>
      </c>
      <c r="C58" s="46"/>
      <c r="E58" s="46"/>
      <c r="F58" s="46"/>
      <c r="G58" s="46"/>
      <c r="H58" s="46"/>
      <c r="I58" s="46"/>
      <c r="J58" s="46"/>
      <c r="K58" s="4"/>
      <c r="M58" s="36"/>
      <c r="N58" s="36"/>
      <c r="O58" s="36"/>
      <c r="P58" s="36"/>
      <c r="Q58" s="36"/>
      <c r="R58" s="37"/>
      <c r="S58" s="34"/>
      <c r="T58" s="36"/>
      <c r="U58" s="36"/>
      <c r="V58" s="36"/>
      <c r="W58" s="36"/>
      <c r="X58" s="36"/>
      <c r="Y58" s="37"/>
      <c r="AA58" s="48"/>
      <c r="AB58" s="48"/>
      <c r="AC58" s="48"/>
      <c r="AD58" s="48"/>
      <c r="AE58" s="48"/>
      <c r="AF58" s="48"/>
      <c r="AG58" s="48">
        <f>SUM(AA58:AF58)</f>
        <v>0</v>
      </c>
      <c r="AI58" s="48"/>
      <c r="AJ58" s="48"/>
      <c r="AK58" s="48"/>
      <c r="AL58" s="48"/>
      <c r="AM58" s="48"/>
      <c r="AN58" s="48"/>
      <c r="AO58" s="48"/>
      <c r="AP58" s="48">
        <f>SUM(AI58:AO58)</f>
        <v>0</v>
      </c>
      <c r="AR58" s="48"/>
      <c r="AS58" s="48"/>
      <c r="AT58" s="48"/>
      <c r="AU58" s="48"/>
      <c r="AV58" s="48"/>
      <c r="AW58" s="48"/>
      <c r="AX58" s="48"/>
      <c r="AY58" s="48">
        <f>SUM(AR58:AX58)</f>
        <v>0</v>
      </c>
      <c r="BA58" s="48"/>
      <c r="BB58" s="48"/>
      <c r="BC58" s="48"/>
      <c r="BD58" s="48"/>
      <c r="BE58" s="48"/>
      <c r="BF58" s="48"/>
      <c r="BG58" s="48"/>
      <c r="BH58" s="48">
        <f>SUM(BA58:BG58)</f>
        <v>0</v>
      </c>
      <c r="BJ58" s="108">
        <v>4764</v>
      </c>
      <c r="BK58" s="108">
        <v>582</v>
      </c>
      <c r="BL58" s="108">
        <v>9</v>
      </c>
      <c r="BM58" s="148"/>
      <c r="BN58" s="148"/>
      <c r="BO58" s="148"/>
      <c r="BP58" s="148"/>
      <c r="BQ58" s="108">
        <f>SUM(BJ58:BP58)</f>
        <v>5355</v>
      </c>
      <c r="BS58" s="489"/>
      <c r="BT58" s="489"/>
      <c r="BU58" s="489"/>
      <c r="FP58" s="255"/>
    </row>
    <row r="59" spans="1:369" s="34" customFormat="1">
      <c r="A59" s="4"/>
      <c r="B59" s="38"/>
      <c r="C59" s="46"/>
      <c r="E59" s="46"/>
      <c r="F59" s="46"/>
      <c r="G59" s="46"/>
      <c r="H59" s="46"/>
      <c r="I59" s="46"/>
      <c r="J59" s="46"/>
      <c r="K59" s="4"/>
      <c r="M59" s="4"/>
      <c r="N59" s="4"/>
      <c r="O59" s="4"/>
      <c r="P59" s="4"/>
      <c r="Q59" s="4"/>
      <c r="R59" s="4"/>
      <c r="T59" s="4"/>
      <c r="U59" s="4"/>
      <c r="V59" s="4"/>
      <c r="W59" s="4"/>
      <c r="X59" s="4"/>
      <c r="Y59" s="4"/>
      <c r="AA59" s="4"/>
      <c r="AB59" s="4"/>
      <c r="AC59" s="4"/>
      <c r="AD59" s="4"/>
      <c r="AE59" s="4"/>
      <c r="AF59" s="4"/>
      <c r="AG59" s="37"/>
      <c r="AI59" s="4"/>
      <c r="AJ59" s="4"/>
      <c r="AK59" s="4"/>
      <c r="AL59" s="4"/>
      <c r="AM59" s="4"/>
      <c r="AN59" s="4"/>
      <c r="AO59" s="4"/>
      <c r="AP59" s="37"/>
      <c r="AR59" s="4"/>
      <c r="AS59" s="4"/>
      <c r="AT59" s="4"/>
      <c r="AU59" s="4"/>
      <c r="AV59" s="4"/>
      <c r="AW59" s="4"/>
      <c r="AX59" s="4"/>
      <c r="AY59" s="37"/>
      <c r="BA59" s="4"/>
      <c r="BB59" s="4"/>
      <c r="BC59" s="4"/>
      <c r="BD59" s="4"/>
      <c r="BE59" s="4"/>
      <c r="BF59" s="4"/>
      <c r="BG59" s="4"/>
      <c r="BH59" s="37"/>
      <c r="BJ59" s="119"/>
      <c r="BK59" s="119"/>
      <c r="BL59" s="119"/>
      <c r="BM59" s="119"/>
      <c r="BN59" s="119"/>
      <c r="BO59" s="119"/>
      <c r="BP59" s="119"/>
      <c r="BQ59" s="195"/>
      <c r="BS59" s="489"/>
      <c r="BT59" s="489"/>
      <c r="BU59" s="489"/>
      <c r="FP59" s="98"/>
    </row>
    <row r="60" spans="1:369" s="34" customFormat="1">
      <c r="A60" s="15" t="s">
        <v>43</v>
      </c>
      <c r="B60" s="54" t="s">
        <v>4</v>
      </c>
      <c r="C60" s="38" t="s">
        <v>192</v>
      </c>
      <c r="E60" s="52">
        <f>M63/E61</f>
        <v>0.45708376421923474</v>
      </c>
      <c r="F60" s="52">
        <f>T63/F61</f>
        <v>0.44696189495365601</v>
      </c>
      <c r="G60" s="52"/>
      <c r="H60" s="52"/>
      <c r="I60" s="52"/>
      <c r="J60" s="52"/>
      <c r="K60" s="60"/>
      <c r="M60" s="39" t="s">
        <v>161</v>
      </c>
      <c r="N60" s="39" t="s">
        <v>157</v>
      </c>
      <c r="O60" s="4" t="s">
        <v>158</v>
      </c>
      <c r="P60" s="4" t="s">
        <v>135</v>
      </c>
      <c r="Q60" s="39"/>
      <c r="R60" s="39"/>
      <c r="T60" s="39" t="s">
        <v>161</v>
      </c>
      <c r="U60" s="39" t="s">
        <v>157</v>
      </c>
      <c r="V60" s="4" t="s">
        <v>158</v>
      </c>
      <c r="W60" s="4" t="s">
        <v>135</v>
      </c>
      <c r="X60" s="39"/>
      <c r="Y60" s="39"/>
      <c r="AA60" s="4" t="s">
        <v>156</v>
      </c>
      <c r="AB60" s="4" t="s">
        <v>157</v>
      </c>
      <c r="AC60" s="4" t="s">
        <v>158</v>
      </c>
      <c r="AD60" s="4" t="s">
        <v>135</v>
      </c>
      <c r="AE60" s="4"/>
      <c r="AF60" s="4"/>
      <c r="AG60" s="15"/>
      <c r="AI60" s="4" t="s">
        <v>156</v>
      </c>
      <c r="AJ60" s="4" t="s">
        <v>157</v>
      </c>
      <c r="AK60" s="4" t="s">
        <v>158</v>
      </c>
      <c r="AL60" s="4" t="s">
        <v>135</v>
      </c>
      <c r="AM60" s="4"/>
      <c r="AN60" s="4"/>
      <c r="AO60" s="4"/>
      <c r="AP60" s="37"/>
      <c r="AR60" s="4" t="s">
        <v>156</v>
      </c>
      <c r="AS60" s="4" t="s">
        <v>157</v>
      </c>
      <c r="AT60" s="4" t="s">
        <v>158</v>
      </c>
      <c r="AU60" s="4" t="s">
        <v>135</v>
      </c>
      <c r="AV60" s="4"/>
      <c r="AW60" s="4"/>
      <c r="AX60" s="4"/>
      <c r="AY60" s="37"/>
      <c r="BA60" s="4" t="s">
        <v>133</v>
      </c>
      <c r="BB60" s="4" t="s">
        <v>157</v>
      </c>
      <c r="BC60" s="4" t="s">
        <v>158</v>
      </c>
      <c r="BD60" s="4" t="s">
        <v>135</v>
      </c>
      <c r="BE60" s="4" t="s">
        <v>159</v>
      </c>
      <c r="BF60" s="4" t="s">
        <v>160</v>
      </c>
      <c r="BG60" s="4"/>
      <c r="BH60" s="37"/>
      <c r="BJ60" s="119"/>
      <c r="BK60" s="119"/>
      <c r="BL60" s="119"/>
      <c r="BM60" s="119"/>
      <c r="BN60" s="119"/>
      <c r="BO60" s="119"/>
      <c r="BP60" s="119"/>
      <c r="BQ60" s="195"/>
      <c r="BS60" s="489"/>
      <c r="BT60" s="489"/>
      <c r="BU60" s="489"/>
      <c r="FP60" s="98"/>
    </row>
    <row r="61" spans="1:369" s="34" customFormat="1">
      <c r="A61" s="4"/>
      <c r="B61" s="4" t="s">
        <v>149</v>
      </c>
      <c r="C61" s="46" t="s">
        <v>191</v>
      </c>
      <c r="E61" s="51">
        <f>1-O63</f>
        <v>0.96699999999999997</v>
      </c>
      <c r="F61" s="51">
        <f>1-V63</f>
        <v>0.97099999999999997</v>
      </c>
      <c r="G61" s="51"/>
      <c r="H61" s="51"/>
      <c r="I61" s="51"/>
      <c r="J61" s="51"/>
      <c r="K61" s="60"/>
      <c r="M61" s="42">
        <v>0.44500000000000001</v>
      </c>
      <c r="N61" s="42">
        <v>0.36499999999999999</v>
      </c>
      <c r="O61" s="42">
        <v>0.13800000000000001</v>
      </c>
      <c r="P61" s="42">
        <v>5.1999999999999998E-2</v>
      </c>
      <c r="Q61" s="42"/>
      <c r="R61" s="37">
        <f>SUM(M61:Q61)</f>
        <v>1</v>
      </c>
      <c r="T61" s="42">
        <v>0.43099999999999999</v>
      </c>
      <c r="U61" s="42">
        <v>0.36099999999999999</v>
      </c>
      <c r="V61" s="42">
        <v>0.14499999999999999</v>
      </c>
      <c r="W61" s="42">
        <v>6.3E-2</v>
      </c>
      <c r="X61" s="39"/>
      <c r="Y61" s="37">
        <f>SUM(T61:X61)</f>
        <v>1</v>
      </c>
      <c r="AA61" s="36">
        <v>0.42</v>
      </c>
      <c r="AB61" s="36">
        <v>0.36399999999999999</v>
      </c>
      <c r="AC61" s="36">
        <v>0.15</v>
      </c>
      <c r="AD61" s="36">
        <v>6.6000000000000003E-2</v>
      </c>
      <c r="AE61" s="36"/>
      <c r="AF61" s="36"/>
      <c r="AG61" s="37">
        <f>SUM(AA61:AF61)</f>
        <v>1</v>
      </c>
      <c r="AI61" s="36">
        <v>0.40300000000000002</v>
      </c>
      <c r="AJ61" s="36">
        <v>0.36599999999999999</v>
      </c>
      <c r="AK61" s="36">
        <v>0.14799999999999999</v>
      </c>
      <c r="AL61" s="36">
        <v>8.3000000000000004E-2</v>
      </c>
      <c r="AM61" s="36"/>
      <c r="AN61" s="36"/>
      <c r="AO61" s="36"/>
      <c r="AP61" s="37">
        <f>SUM(AI61:AL61)</f>
        <v>1</v>
      </c>
      <c r="AR61" s="36">
        <v>0.39200000000000002</v>
      </c>
      <c r="AS61" s="36">
        <v>0.37</v>
      </c>
      <c r="AT61" s="36">
        <v>0.14699999999999999</v>
      </c>
      <c r="AU61" s="36">
        <v>9.0999999999999998E-2</v>
      </c>
      <c r="AV61" s="36"/>
      <c r="AW61" s="36"/>
      <c r="AX61" s="36"/>
      <c r="AY61" s="37">
        <f>SUM(AR61:AU61)</f>
        <v>1</v>
      </c>
      <c r="BA61" s="36">
        <v>0.27600000000000002</v>
      </c>
      <c r="BB61" s="36">
        <v>0.377</v>
      </c>
      <c r="BC61" s="36">
        <v>0.15</v>
      </c>
      <c r="BD61" s="36">
        <v>0.08</v>
      </c>
      <c r="BE61" s="36">
        <v>0.10199999999999999</v>
      </c>
      <c r="BF61" s="36">
        <v>1.6E-2</v>
      </c>
      <c r="BG61" s="36"/>
      <c r="BH61" s="37">
        <f>SUM(BA61:BD61)</f>
        <v>0.88300000000000001</v>
      </c>
      <c r="BJ61" s="119"/>
      <c r="BK61" s="119"/>
      <c r="BL61" s="119"/>
      <c r="BM61" s="119"/>
      <c r="BN61" s="119"/>
      <c r="BO61" s="119"/>
      <c r="BP61" s="119"/>
      <c r="BQ61" s="195"/>
      <c r="BS61" s="489"/>
      <c r="BT61" s="489"/>
      <c r="BU61" s="489"/>
      <c r="FP61" s="98"/>
    </row>
    <row r="62" spans="1:369" s="34" customFormat="1">
      <c r="A62" s="4"/>
      <c r="B62" s="4"/>
      <c r="C62" s="46"/>
      <c r="E62" s="46"/>
      <c r="F62" s="46"/>
      <c r="G62" s="46"/>
      <c r="H62" s="46"/>
      <c r="I62" s="46"/>
      <c r="J62" s="46"/>
      <c r="K62" s="4"/>
      <c r="M62" s="39" t="s">
        <v>133</v>
      </c>
      <c r="N62" s="39" t="s">
        <v>132</v>
      </c>
      <c r="O62" s="39" t="s">
        <v>155</v>
      </c>
      <c r="P62" s="42"/>
      <c r="Q62" s="42"/>
      <c r="R62" s="42"/>
      <c r="T62" s="39" t="s">
        <v>133</v>
      </c>
      <c r="U62" s="39" t="s">
        <v>132</v>
      </c>
      <c r="V62" s="39" t="s">
        <v>155</v>
      </c>
      <c r="W62" s="42"/>
      <c r="X62" s="42"/>
      <c r="Y62" s="42"/>
      <c r="AA62" s="36"/>
      <c r="AB62" s="36"/>
      <c r="AC62" s="36"/>
      <c r="AD62" s="36"/>
      <c r="AE62" s="36"/>
      <c r="AF62" s="36"/>
      <c r="AG62" s="37"/>
      <c r="AI62" s="36"/>
      <c r="AJ62" s="36"/>
      <c r="AK62" s="36"/>
      <c r="AL62" s="36"/>
      <c r="AM62" s="36"/>
      <c r="AN62" s="36"/>
      <c r="AO62" s="36"/>
      <c r="AP62" s="37"/>
      <c r="AR62" s="36"/>
      <c r="AS62" s="36"/>
      <c r="AT62" s="36"/>
      <c r="AU62" s="36"/>
      <c r="AV62" s="36"/>
      <c r="AW62" s="36"/>
      <c r="AX62" s="36"/>
      <c r="AY62" s="37"/>
      <c r="BA62" s="4" t="s">
        <v>154</v>
      </c>
      <c r="BB62" s="4" t="s">
        <v>152</v>
      </c>
      <c r="BC62" s="36"/>
      <c r="BD62" s="36"/>
      <c r="BE62" s="36"/>
      <c r="BF62" s="36"/>
      <c r="BG62" s="36"/>
      <c r="BH62" s="37"/>
      <c r="BJ62" s="119"/>
      <c r="BK62" s="119"/>
      <c r="BL62" s="119"/>
      <c r="BM62" s="119"/>
      <c r="BN62" s="119"/>
      <c r="BO62" s="119"/>
      <c r="BP62" s="119"/>
      <c r="BQ62" s="195"/>
      <c r="BS62" s="489"/>
      <c r="BT62" s="489"/>
      <c r="BU62" s="489"/>
      <c r="FP62" s="98"/>
    </row>
    <row r="63" spans="1:369" s="43" customFormat="1">
      <c r="A63" s="7"/>
      <c r="B63" s="4" t="s">
        <v>149</v>
      </c>
      <c r="C63" s="46"/>
      <c r="E63" s="46"/>
      <c r="F63" s="46"/>
      <c r="G63" s="46"/>
      <c r="H63" s="46"/>
      <c r="I63" s="46"/>
      <c r="J63" s="46"/>
      <c r="K63" s="4"/>
      <c r="M63" s="42">
        <v>0.442</v>
      </c>
      <c r="N63" s="42">
        <v>0.52500000000000002</v>
      </c>
      <c r="O63" s="42">
        <v>3.3000000000000002E-2</v>
      </c>
      <c r="P63" s="39"/>
      <c r="Q63" s="39"/>
      <c r="R63" s="37">
        <f>SUM(M63:Q63)</f>
        <v>1</v>
      </c>
      <c r="T63" s="42">
        <v>0.434</v>
      </c>
      <c r="U63" s="42">
        <v>0.53700000000000003</v>
      </c>
      <c r="V63" s="42">
        <v>2.9000000000000001E-2</v>
      </c>
      <c r="W63" s="39"/>
      <c r="X63" s="39"/>
      <c r="Y63" s="37">
        <f>SUM(T63:X63)</f>
        <v>1</v>
      </c>
      <c r="AA63" s="44"/>
      <c r="AB63" s="44"/>
      <c r="AC63" s="44"/>
      <c r="AD63" s="44"/>
      <c r="AE63" s="44"/>
      <c r="AF63" s="44"/>
      <c r="AG63" s="44">
        <f>SUM(AA63:AF63)</f>
        <v>0</v>
      </c>
      <c r="AI63" s="44"/>
      <c r="AJ63" s="44"/>
      <c r="AK63" s="44"/>
      <c r="AL63" s="44"/>
      <c r="AM63" s="44"/>
      <c r="AN63" s="44"/>
      <c r="AO63" s="44"/>
      <c r="AP63" s="44">
        <f>SUM(AI63:AO63)</f>
        <v>0</v>
      </c>
      <c r="AR63" s="44"/>
      <c r="AS63" s="44"/>
      <c r="AT63" s="44"/>
      <c r="AU63" s="44"/>
      <c r="AV63" s="44"/>
      <c r="AW63" s="44"/>
      <c r="AX63" s="44"/>
      <c r="AY63" s="44">
        <f>SUM(AR63:AX63)</f>
        <v>0</v>
      </c>
      <c r="BA63" s="36">
        <v>0.57599999999999996</v>
      </c>
      <c r="BB63" s="36">
        <v>0.42399999999999999</v>
      </c>
      <c r="BC63" s="44"/>
      <c r="BD63" s="44"/>
      <c r="BE63" s="44"/>
      <c r="BF63" s="44"/>
      <c r="BG63" s="44"/>
      <c r="BH63" s="44">
        <f>SUM(BA63:BG63)</f>
        <v>1</v>
      </c>
      <c r="BJ63" s="119"/>
      <c r="BK63" s="119"/>
      <c r="BL63" s="137"/>
      <c r="BM63" s="137"/>
      <c r="BN63" s="137"/>
      <c r="BO63" s="137"/>
      <c r="BP63" s="137"/>
      <c r="BQ63" s="137"/>
      <c r="BS63" s="489"/>
      <c r="BT63" s="489"/>
      <c r="BU63" s="489"/>
      <c r="FP63" s="253"/>
    </row>
    <row r="64" spans="1:369" s="34" customFormat="1">
      <c r="A64" s="4"/>
      <c r="B64" s="38"/>
      <c r="C64" s="46"/>
      <c r="E64" s="46"/>
      <c r="F64" s="46"/>
      <c r="G64" s="46"/>
      <c r="H64" s="46"/>
      <c r="I64" s="46"/>
      <c r="J64" s="46"/>
      <c r="K64" s="4"/>
      <c r="M64" s="42"/>
      <c r="N64" s="42"/>
      <c r="O64" s="42"/>
      <c r="P64" s="42"/>
      <c r="Q64" s="42"/>
      <c r="R64" s="42"/>
      <c r="T64" s="42"/>
      <c r="U64" s="42"/>
      <c r="V64" s="42"/>
      <c r="W64" s="42"/>
      <c r="X64" s="42"/>
      <c r="Y64" s="42"/>
      <c r="AA64" s="4"/>
      <c r="AB64" s="4"/>
      <c r="AC64" s="4"/>
      <c r="AD64" s="4"/>
      <c r="AE64" s="4"/>
      <c r="AF64" s="4"/>
      <c r="AG64" s="37"/>
      <c r="AI64" s="4"/>
      <c r="AJ64" s="4"/>
      <c r="AK64" s="4"/>
      <c r="AL64" s="4"/>
      <c r="AM64" s="4"/>
      <c r="AN64" s="4"/>
      <c r="AO64" s="4"/>
      <c r="AP64" s="37"/>
      <c r="AR64" s="4"/>
      <c r="AS64" s="4"/>
      <c r="AT64" s="4"/>
      <c r="AU64" s="4"/>
      <c r="AV64" s="4"/>
      <c r="AW64" s="4"/>
      <c r="AX64" s="4"/>
      <c r="AY64" s="37"/>
      <c r="BA64" s="4"/>
      <c r="BB64" s="4"/>
      <c r="BC64" s="4"/>
      <c r="BD64" s="4"/>
      <c r="BE64" s="4"/>
      <c r="BF64" s="4"/>
      <c r="BG64" s="4"/>
      <c r="BH64" s="37"/>
      <c r="BJ64" s="119"/>
      <c r="BK64" s="119"/>
      <c r="BL64" s="119"/>
      <c r="BM64" s="119"/>
      <c r="BN64" s="119"/>
      <c r="BO64" s="119"/>
      <c r="BP64" s="119"/>
      <c r="BQ64" s="195"/>
      <c r="BS64" s="489"/>
      <c r="BT64" s="489"/>
      <c r="BU64" s="489"/>
      <c r="FP64" s="98"/>
    </row>
    <row r="65" spans="1:369" s="34" customFormat="1">
      <c r="A65" s="4" t="s">
        <v>68</v>
      </c>
      <c r="B65" s="38" t="s">
        <v>5</v>
      </c>
      <c r="C65" s="38" t="s">
        <v>192</v>
      </c>
      <c r="E65" s="494">
        <f>(N66+O66)/R66</f>
        <v>0.48875096974398763</v>
      </c>
      <c r="F65" s="494">
        <f>(U66+V66)/Y66</f>
        <v>0.47722007722007725</v>
      </c>
      <c r="G65" s="494">
        <f>AB66+AC66/AG66</f>
        <v>0.54020480993017839</v>
      </c>
      <c r="H65" s="496">
        <f>AJ66+AK66/AP66</f>
        <v>0.57993851132686081</v>
      </c>
      <c r="I65" s="496">
        <f>(AS66+AT66)/AY66</f>
        <v>0.44801980198019808</v>
      </c>
      <c r="J65" s="496">
        <f>(BB66+BC66)/BH66</f>
        <v>0.4539527302363488</v>
      </c>
      <c r="K65" s="61">
        <f>BK66+BL66</f>
        <v>0.46324891908585553</v>
      </c>
      <c r="M65" s="4" t="s">
        <v>153</v>
      </c>
      <c r="N65" s="4" t="s">
        <v>152</v>
      </c>
      <c r="O65" s="327" t="s">
        <v>512</v>
      </c>
      <c r="P65" s="4"/>
      <c r="Q65" s="4"/>
      <c r="R65" s="4"/>
      <c r="T65" s="4" t="s">
        <v>153</v>
      </c>
      <c r="U65" s="4" t="s">
        <v>152</v>
      </c>
      <c r="V65" s="327" t="s">
        <v>512</v>
      </c>
      <c r="W65" s="4"/>
      <c r="X65" s="4"/>
      <c r="Y65" s="4"/>
      <c r="AA65" s="4" t="s">
        <v>153</v>
      </c>
      <c r="AB65" s="4" t="s">
        <v>152</v>
      </c>
      <c r="AC65" s="327" t="s">
        <v>512</v>
      </c>
      <c r="AD65" s="4"/>
      <c r="AE65" s="4"/>
      <c r="AF65" s="4"/>
      <c r="AG65" s="37"/>
      <c r="AI65" s="4" t="s">
        <v>153</v>
      </c>
      <c r="AJ65" s="4" t="s">
        <v>152</v>
      </c>
      <c r="AK65" s="327" t="s">
        <v>512</v>
      </c>
      <c r="AL65" s="4"/>
      <c r="AM65" s="4"/>
      <c r="AN65" s="4"/>
      <c r="AO65" s="4"/>
      <c r="AP65" s="15"/>
      <c r="AR65" s="4" t="s">
        <v>153</v>
      </c>
      <c r="AS65" s="4" t="s">
        <v>152</v>
      </c>
      <c r="AT65" s="327" t="s">
        <v>512</v>
      </c>
      <c r="AU65" s="4"/>
      <c r="AV65" s="4"/>
      <c r="AW65" s="4"/>
      <c r="AX65" s="4"/>
      <c r="AY65" s="15"/>
      <c r="BA65" s="4" t="s">
        <v>153</v>
      </c>
      <c r="BB65" s="4" t="s">
        <v>152</v>
      </c>
      <c r="BC65" s="327" t="s">
        <v>512</v>
      </c>
      <c r="BD65" s="4"/>
      <c r="BE65" s="4"/>
      <c r="BF65" s="4"/>
      <c r="BG65" s="4"/>
      <c r="BH65" s="15"/>
      <c r="BJ65" s="119" t="s">
        <v>153</v>
      </c>
      <c r="BK65" s="119" t="s">
        <v>133</v>
      </c>
      <c r="BL65" s="119" t="s">
        <v>512</v>
      </c>
      <c r="BM65" s="137" t="s">
        <v>511</v>
      </c>
      <c r="BN65" s="119"/>
      <c r="BO65" s="119"/>
      <c r="BP65" s="119"/>
      <c r="BQ65" s="195"/>
      <c r="BS65" s="489">
        <f>Ouputs!E18</f>
        <v>0.13569981286387597</v>
      </c>
      <c r="BT65" s="489">
        <f>Ouputs!F18</f>
        <v>0</v>
      </c>
      <c r="BU65" s="489">
        <f>Ouputs!G18</f>
        <v>0</v>
      </c>
      <c r="FP65" s="98"/>
    </row>
    <row r="66" spans="1:369" s="34" customFormat="1">
      <c r="A66" s="4"/>
      <c r="B66" s="4" t="s">
        <v>149</v>
      </c>
      <c r="C66" s="46" t="s">
        <v>191</v>
      </c>
      <c r="E66" s="51"/>
      <c r="F66" s="51"/>
      <c r="G66" s="51"/>
      <c r="H66" s="51"/>
      <c r="I66" s="51"/>
      <c r="J66" s="51"/>
      <c r="K66" s="60"/>
      <c r="M66" s="36">
        <v>0.65900000000000003</v>
      </c>
      <c r="N66" s="36">
        <v>0.34100000000000003</v>
      </c>
      <c r="O66" s="495">
        <v>0.28899999999999998</v>
      </c>
      <c r="P66" s="36"/>
      <c r="Q66" s="36"/>
      <c r="R66" s="44">
        <f>SUM(M66:Q66)</f>
        <v>1.2889999999999999</v>
      </c>
      <c r="T66" s="36">
        <v>0.67700000000000005</v>
      </c>
      <c r="U66" s="36">
        <v>0.32300000000000001</v>
      </c>
      <c r="V66" s="495">
        <v>0.29499999999999998</v>
      </c>
      <c r="W66" s="36"/>
      <c r="X66" s="36"/>
      <c r="Y66" s="44">
        <f>SUM(T66:X66)</f>
        <v>1.2949999999999999</v>
      </c>
      <c r="AA66" s="36">
        <v>0.68400000000000005</v>
      </c>
      <c r="AB66" s="36">
        <v>0.316</v>
      </c>
      <c r="AC66" s="495">
        <v>0.28899999999999998</v>
      </c>
      <c r="AD66" s="36"/>
      <c r="AE66" s="36"/>
      <c r="AF66" s="36"/>
      <c r="AG66" s="37">
        <f>SUM(AA66:AF66)</f>
        <v>1.2889999999999999</v>
      </c>
      <c r="AI66" s="36">
        <v>0.61099999999999999</v>
      </c>
      <c r="AJ66" s="36">
        <v>0.38900000000000001</v>
      </c>
      <c r="AK66" s="495">
        <v>0.23599999999999999</v>
      </c>
      <c r="AL66" s="36"/>
      <c r="AM66" s="36"/>
      <c r="AN66" s="36"/>
      <c r="AO66" s="36"/>
      <c r="AP66" s="37">
        <f>SUM(AI66:AL66)</f>
        <v>1.236</v>
      </c>
      <c r="AR66" s="36">
        <v>0.66900000000000004</v>
      </c>
      <c r="AS66" s="36">
        <v>0.33100000000000002</v>
      </c>
      <c r="AT66" s="495">
        <v>0.21199999999999999</v>
      </c>
      <c r="AU66" s="36"/>
      <c r="AV66" s="36"/>
      <c r="AW66" s="36"/>
      <c r="AX66" s="36"/>
      <c r="AY66" s="37">
        <f>SUM(AR66:AU66)</f>
        <v>1.212</v>
      </c>
      <c r="BA66" s="36">
        <v>0.67</v>
      </c>
      <c r="BB66" s="36">
        <v>0.33</v>
      </c>
      <c r="BC66" s="495">
        <v>0.22700000000000001</v>
      </c>
      <c r="BD66" s="36"/>
      <c r="BE66" s="36"/>
      <c r="BF66" s="36"/>
      <c r="BG66" s="36"/>
      <c r="BH66" s="37">
        <f>SUM(BA66:BD66)</f>
        <v>1.2270000000000001</v>
      </c>
      <c r="BJ66" s="489">
        <f>BJ67/$BQ67</f>
        <v>0.53675108091414458</v>
      </c>
      <c r="BK66" s="489">
        <f t="shared" ref="BK66" si="12">BK67/$BQ67</f>
        <v>0.27341980646489605</v>
      </c>
      <c r="BL66" s="489">
        <f t="shared" ref="BL66" si="13">BL67/$BQ67</f>
        <v>0.18982911262095944</v>
      </c>
      <c r="BM66" s="119"/>
      <c r="BN66" s="119"/>
      <c r="BO66" s="119"/>
      <c r="BP66" s="119"/>
      <c r="BQ66" s="195"/>
      <c r="BS66" s="489"/>
      <c r="BT66" s="489"/>
      <c r="BU66" s="489"/>
      <c r="FP66" s="98"/>
    </row>
    <row r="67" spans="1:369" s="43" customFormat="1">
      <c r="A67" s="7"/>
      <c r="B67" s="7" t="s">
        <v>150</v>
      </c>
      <c r="C67" s="7"/>
      <c r="E67" s="7"/>
      <c r="F67" s="7"/>
      <c r="G67" s="7"/>
      <c r="H67" s="7"/>
      <c r="I67" s="7"/>
      <c r="J67" s="7"/>
      <c r="K67" s="4"/>
      <c r="M67" s="44"/>
      <c r="N67" s="44"/>
      <c r="O67" s="44"/>
      <c r="P67" s="44"/>
      <c r="Q67" s="44"/>
      <c r="R67" s="44">
        <f>SUM(M67:Q67)</f>
        <v>0</v>
      </c>
      <c r="T67" s="44"/>
      <c r="U67" s="44"/>
      <c r="V67" s="44"/>
      <c r="W67" s="44"/>
      <c r="X67" s="44"/>
      <c r="Y67" s="44">
        <f>SUM(T67:X67)</f>
        <v>0</v>
      </c>
      <c r="AA67" s="44"/>
      <c r="AB67" s="44"/>
      <c r="AC67" s="44"/>
      <c r="AD67" s="44"/>
      <c r="AE67" s="44"/>
      <c r="AF67" s="44"/>
      <c r="AG67" s="44">
        <f>SUM(AA67:AF67)</f>
        <v>0</v>
      </c>
      <c r="AI67" s="44"/>
      <c r="AJ67" s="44"/>
      <c r="AK67" s="44"/>
      <c r="AL67" s="44"/>
      <c r="AM67" s="44"/>
      <c r="AN67" s="44"/>
      <c r="AO67" s="44"/>
      <c r="AP67" s="44">
        <f>SUM(AI67:AO67)</f>
        <v>0</v>
      </c>
      <c r="AR67" s="44"/>
      <c r="AS67" s="44"/>
      <c r="AT67" s="44"/>
      <c r="AU67" s="44"/>
      <c r="AV67" s="44"/>
      <c r="AW67" s="44"/>
      <c r="AX67" s="44"/>
      <c r="AY67" s="44">
        <f>SUM(AR67:AX67)</f>
        <v>0</v>
      </c>
      <c r="BA67" s="44"/>
      <c r="BB67" s="44"/>
      <c r="BC67" s="44"/>
      <c r="BD67" s="44"/>
      <c r="BE67" s="44"/>
      <c r="BF67" s="44"/>
      <c r="BG67" s="44"/>
      <c r="BH67" s="44">
        <f>SUM(BA67:BG67)</f>
        <v>0</v>
      </c>
      <c r="BJ67" s="137">
        <v>2607</v>
      </c>
      <c r="BK67" s="137">
        <v>1328</v>
      </c>
      <c r="BL67" s="137">
        <v>922</v>
      </c>
      <c r="BM67" s="137"/>
      <c r="BN67" s="137"/>
      <c r="BO67" s="137"/>
      <c r="BP67" s="137"/>
      <c r="BQ67" s="108">
        <f>SUM(BJ67:BP67)</f>
        <v>4857</v>
      </c>
      <c r="BS67" s="489"/>
      <c r="BT67" s="489"/>
      <c r="BU67" s="489"/>
      <c r="FP67" s="253"/>
    </row>
    <row r="68" spans="1:369" s="34" customFormat="1">
      <c r="A68" s="4"/>
      <c r="B68" s="38"/>
      <c r="C68" s="46"/>
      <c r="E68" s="46"/>
      <c r="F68" s="46"/>
      <c r="G68" s="46"/>
      <c r="H68" s="46"/>
      <c r="I68" s="46"/>
      <c r="J68" s="46"/>
      <c r="K68" s="4"/>
      <c r="M68" s="4"/>
      <c r="N68" s="4"/>
      <c r="O68" s="4"/>
      <c r="P68" s="4"/>
      <c r="Q68" s="4"/>
      <c r="R68" s="4"/>
      <c r="T68" s="4"/>
      <c r="U68" s="4"/>
      <c r="V68" s="4"/>
      <c r="W68" s="4"/>
      <c r="X68" s="4"/>
      <c r="Y68" s="4"/>
      <c r="AA68" s="4"/>
      <c r="AB68" s="4"/>
      <c r="AC68" s="4"/>
      <c r="AD68" s="4"/>
      <c r="AE68" s="4"/>
      <c r="AF68" s="4"/>
      <c r="AG68" s="37"/>
      <c r="AI68" s="4"/>
      <c r="AJ68" s="4"/>
      <c r="AK68" s="4"/>
      <c r="AL68" s="4"/>
      <c r="AM68" s="4"/>
      <c r="AN68" s="4"/>
      <c r="AO68" s="4"/>
      <c r="AP68" s="37"/>
      <c r="AR68" s="4"/>
      <c r="AS68" s="4"/>
      <c r="AT68" s="4"/>
      <c r="AU68" s="4"/>
      <c r="AV68" s="4"/>
      <c r="AW68" s="4"/>
      <c r="AX68" s="4"/>
      <c r="AY68" s="37"/>
      <c r="BA68" s="4"/>
      <c r="BB68" s="4"/>
      <c r="BC68" s="4"/>
      <c r="BD68" s="4"/>
      <c r="BE68" s="4"/>
      <c r="BF68" s="4"/>
      <c r="BG68" s="4"/>
      <c r="BH68" s="37"/>
      <c r="BJ68" s="119"/>
      <c r="BK68" s="119"/>
      <c r="BL68" s="119"/>
      <c r="BM68" s="119"/>
      <c r="BN68" s="119"/>
      <c r="BO68" s="119"/>
      <c r="BP68" s="119"/>
      <c r="BQ68" s="195"/>
      <c r="BS68" s="489"/>
      <c r="BT68" s="489"/>
      <c r="BU68" s="489"/>
      <c r="FP68" s="98"/>
    </row>
    <row r="69" spans="1:369" s="34" customFormat="1">
      <c r="A69" s="4" t="s">
        <v>70</v>
      </c>
      <c r="B69" s="38" t="s">
        <v>79</v>
      </c>
      <c r="C69" s="38" t="s">
        <v>192</v>
      </c>
      <c r="E69" s="52"/>
      <c r="F69" s="52"/>
      <c r="G69" s="52">
        <f>AB70/G70</f>
        <v>0.3273542600896861</v>
      </c>
      <c r="H69" s="53">
        <f>AJ70/H70</f>
        <v>0.52109464082098067</v>
      </c>
      <c r="I69" s="53">
        <f>AS70/I70</f>
        <v>0.39767779390420899</v>
      </c>
      <c r="J69" s="53">
        <f>BB70/J70</f>
        <v>0.3412816691505216</v>
      </c>
      <c r="K69" s="504">
        <f>J69</f>
        <v>0.3412816691505216</v>
      </c>
      <c r="M69" s="4"/>
      <c r="N69" s="4"/>
      <c r="O69" s="4"/>
      <c r="P69" s="4"/>
      <c r="Q69" s="4"/>
      <c r="R69" s="4"/>
      <c r="T69" s="4"/>
      <c r="U69" s="4"/>
      <c r="V69" s="4"/>
      <c r="W69" s="4"/>
      <c r="X69" s="4"/>
      <c r="Y69" s="4"/>
      <c r="AA69" s="4" t="s">
        <v>132</v>
      </c>
      <c r="AB69" s="4" t="s">
        <v>133</v>
      </c>
      <c r="AC69" s="4" t="s">
        <v>134</v>
      </c>
      <c r="AD69" s="4" t="s">
        <v>135</v>
      </c>
      <c r="AE69" s="4"/>
      <c r="AF69" s="4"/>
      <c r="AG69" s="15"/>
      <c r="AI69" s="4" t="s">
        <v>132</v>
      </c>
      <c r="AJ69" s="4" t="s">
        <v>133</v>
      </c>
      <c r="AK69" s="4" t="s">
        <v>134</v>
      </c>
      <c r="AL69" s="4" t="s">
        <v>135</v>
      </c>
      <c r="AM69" s="4"/>
      <c r="AN69" s="4"/>
      <c r="AO69" s="4"/>
      <c r="AP69" s="15"/>
      <c r="AR69" s="4" t="s">
        <v>132</v>
      </c>
      <c r="AS69" s="4" t="s">
        <v>133</v>
      </c>
      <c r="AT69" s="4" t="s">
        <v>134</v>
      </c>
      <c r="AU69" s="4" t="s">
        <v>135</v>
      </c>
      <c r="AV69" s="4"/>
      <c r="AW69" s="4"/>
      <c r="AX69" s="4"/>
      <c r="AY69" s="15"/>
      <c r="BA69" s="4" t="s">
        <v>132</v>
      </c>
      <c r="BB69" s="4" t="s">
        <v>133</v>
      </c>
      <c r="BC69" s="4" t="s">
        <v>134</v>
      </c>
      <c r="BD69" s="4" t="s">
        <v>135</v>
      </c>
      <c r="BE69" s="4"/>
      <c r="BF69" s="4"/>
      <c r="BG69" s="4"/>
      <c r="BH69" s="15"/>
      <c r="BJ69" s="119"/>
      <c r="BK69" s="119"/>
      <c r="BL69" s="119"/>
      <c r="BM69" s="119"/>
      <c r="BN69" s="119"/>
      <c r="BO69" s="119"/>
      <c r="BP69" s="119"/>
      <c r="BQ69" s="195"/>
      <c r="BS69" s="489">
        <f>Ouputs!E19</f>
        <v>0</v>
      </c>
      <c r="BT69" s="489">
        <f>Ouputs!F19</f>
        <v>0</v>
      </c>
      <c r="BU69" s="489">
        <f>Ouputs!G19</f>
        <v>0</v>
      </c>
      <c r="FP69" s="98"/>
    </row>
    <row r="70" spans="1:369" s="34" customFormat="1">
      <c r="A70" s="4"/>
      <c r="B70" s="4" t="s">
        <v>149</v>
      </c>
      <c r="C70" s="46" t="s">
        <v>191</v>
      </c>
      <c r="E70" s="51"/>
      <c r="F70" s="51"/>
      <c r="G70" s="51">
        <f>1-(AC70+AD70)</f>
        <v>0.89200000000000002</v>
      </c>
      <c r="H70" s="51">
        <f>1-(AK70+AL70)</f>
        <v>0.877</v>
      </c>
      <c r="I70" s="51">
        <f>1-(AT70+AU70)</f>
        <v>0.68900000000000006</v>
      </c>
      <c r="J70" s="51">
        <f>1-(BC70+BD70)</f>
        <v>0.67100000000000004</v>
      </c>
      <c r="K70" s="60"/>
      <c r="M70" s="36"/>
      <c r="N70" s="36"/>
      <c r="O70" s="36"/>
      <c r="P70" s="36"/>
      <c r="Q70" s="36"/>
      <c r="R70" s="37"/>
      <c r="T70" s="36"/>
      <c r="U70" s="36"/>
      <c r="V70" s="36"/>
      <c r="W70" s="36"/>
      <c r="X70" s="36"/>
      <c r="Y70" s="37"/>
      <c r="AA70" s="36">
        <v>0.6</v>
      </c>
      <c r="AB70" s="36">
        <v>0.29199999999999998</v>
      </c>
      <c r="AC70" s="36">
        <v>8.2000000000000003E-2</v>
      </c>
      <c r="AD70" s="36">
        <v>2.5999999999999999E-2</v>
      </c>
      <c r="AE70" s="36"/>
      <c r="AF70" s="36"/>
      <c r="AG70" s="37">
        <f>SUM(AA70:AF70)</f>
        <v>0.99999999999999989</v>
      </c>
      <c r="AI70" s="36">
        <v>0.42099999999999999</v>
      </c>
      <c r="AJ70" s="36">
        <v>0.45700000000000002</v>
      </c>
      <c r="AK70" s="36">
        <v>0.108</v>
      </c>
      <c r="AL70" s="36">
        <v>1.4999999999999999E-2</v>
      </c>
      <c r="AM70" s="36"/>
      <c r="AN70" s="36"/>
      <c r="AO70" s="36"/>
      <c r="AP70" s="37">
        <f>SUM(AI70:AL70)</f>
        <v>1.0009999999999999</v>
      </c>
      <c r="AR70" s="36">
        <v>0.41599999999999998</v>
      </c>
      <c r="AS70" s="36">
        <v>0.27400000000000002</v>
      </c>
      <c r="AT70" s="36">
        <v>0.25600000000000001</v>
      </c>
      <c r="AU70" s="36">
        <v>5.5E-2</v>
      </c>
      <c r="AV70" s="36"/>
      <c r="AW70" s="36"/>
      <c r="AX70" s="36"/>
      <c r="AY70" s="37">
        <f>SUM(AR70:AU70)</f>
        <v>1.0009999999999999</v>
      </c>
      <c r="BA70" s="36">
        <v>0.442</v>
      </c>
      <c r="BB70" s="36">
        <v>0.22900000000000001</v>
      </c>
      <c r="BC70" s="36">
        <v>0.221</v>
      </c>
      <c r="BD70" s="36">
        <v>0.108</v>
      </c>
      <c r="BE70" s="36"/>
      <c r="BF70" s="36"/>
      <c r="BG70" s="36"/>
      <c r="BH70" s="37">
        <f>SUM(BA70:BD70)</f>
        <v>1</v>
      </c>
      <c r="BJ70" s="119"/>
      <c r="BK70" s="119"/>
      <c r="BL70" s="119"/>
      <c r="BM70" s="119"/>
      <c r="BN70" s="119"/>
      <c r="BO70" s="119"/>
      <c r="BP70" s="119"/>
      <c r="BQ70" s="195"/>
      <c r="BS70" s="489"/>
      <c r="BT70" s="489"/>
      <c r="BU70" s="489"/>
      <c r="FP70" s="98"/>
    </row>
    <row r="71" spans="1:369" s="34" customFormat="1">
      <c r="A71" s="4"/>
      <c r="B71" s="7" t="s">
        <v>150</v>
      </c>
      <c r="C71" s="46"/>
      <c r="E71" s="46"/>
      <c r="F71" s="46"/>
      <c r="G71" s="46"/>
      <c r="H71" s="46"/>
      <c r="I71" s="46"/>
      <c r="J71" s="46"/>
      <c r="K71" s="4"/>
      <c r="M71" s="36"/>
      <c r="N71" s="36"/>
      <c r="O71" s="36"/>
      <c r="P71" s="36"/>
      <c r="Q71" s="36"/>
      <c r="R71" s="37"/>
      <c r="T71" s="36"/>
      <c r="U71" s="36"/>
      <c r="V71" s="36"/>
      <c r="W71" s="36"/>
      <c r="X71" s="36"/>
      <c r="Y71" s="37"/>
      <c r="AA71" s="36"/>
      <c r="AB71" s="36"/>
      <c r="AC71" s="36"/>
      <c r="AD71" s="36"/>
      <c r="AE71" s="36"/>
      <c r="AF71" s="36"/>
      <c r="AG71" s="37">
        <f>SUM(AA71:AF71)</f>
        <v>0</v>
      </c>
      <c r="AI71" s="36"/>
      <c r="AJ71" s="36"/>
      <c r="AK71" s="36"/>
      <c r="AL71" s="36"/>
      <c r="AM71" s="36"/>
      <c r="AN71" s="36"/>
      <c r="AO71" s="36"/>
      <c r="AP71" s="37">
        <f>SUM(AI71:AO71)</f>
        <v>0</v>
      </c>
      <c r="AR71" s="36"/>
      <c r="AS71" s="36"/>
      <c r="AT71" s="36"/>
      <c r="AU71" s="36"/>
      <c r="AV71" s="36"/>
      <c r="AW71" s="36"/>
      <c r="AX71" s="36"/>
      <c r="AY71" s="37">
        <f>SUM(AR71:AX71)</f>
        <v>0</v>
      </c>
      <c r="BA71" s="36"/>
      <c r="BB71" s="36"/>
      <c r="BC71" s="36"/>
      <c r="BD71" s="36"/>
      <c r="BE71" s="36"/>
      <c r="BF71" s="36"/>
      <c r="BG71" s="36"/>
      <c r="BH71" s="37">
        <f>SUM(BA71:BG71)</f>
        <v>0</v>
      </c>
      <c r="BJ71" s="119"/>
      <c r="BK71" s="119"/>
      <c r="BL71" s="119"/>
      <c r="BM71" s="119"/>
      <c r="BN71" s="119"/>
      <c r="BO71" s="119"/>
      <c r="BP71" s="119"/>
      <c r="BQ71" s="195"/>
      <c r="BS71" s="489"/>
      <c r="BT71" s="489"/>
      <c r="BU71" s="489"/>
      <c r="FP71" s="98"/>
    </row>
    <row r="72" spans="1:369" s="34" customFormat="1">
      <c r="A72" s="4"/>
      <c r="B72" s="38"/>
      <c r="C72" s="46"/>
      <c r="E72" s="46"/>
      <c r="F72" s="46"/>
      <c r="G72" s="46"/>
      <c r="H72" s="46"/>
      <c r="I72" s="46"/>
      <c r="J72" s="46"/>
      <c r="K72" s="4"/>
      <c r="M72" s="4"/>
      <c r="N72" s="4"/>
      <c r="O72" s="4"/>
      <c r="P72" s="4"/>
      <c r="Q72" s="4"/>
      <c r="R72" s="4"/>
      <c r="T72" s="4"/>
      <c r="U72" s="4"/>
      <c r="V72" s="4"/>
      <c r="W72" s="4"/>
      <c r="X72" s="4"/>
      <c r="Y72" s="4"/>
      <c r="AA72" s="4"/>
      <c r="AB72" s="4"/>
      <c r="AC72" s="4"/>
      <c r="AD72" s="4"/>
      <c r="AE72" s="4"/>
      <c r="AF72" s="4"/>
      <c r="AG72" s="37"/>
      <c r="AI72" s="4"/>
      <c r="AJ72" s="4"/>
      <c r="AK72" s="4"/>
      <c r="AL72" s="4"/>
      <c r="AM72" s="4"/>
      <c r="AN72" s="4"/>
      <c r="AO72" s="4"/>
      <c r="AP72" s="37"/>
      <c r="AR72" s="4"/>
      <c r="AS72" s="4"/>
      <c r="AT72" s="4"/>
      <c r="AU72" s="4"/>
      <c r="AV72" s="4"/>
      <c r="AW72" s="4"/>
      <c r="AX72" s="4"/>
      <c r="AY72" s="37"/>
      <c r="BA72" s="4"/>
      <c r="BB72" s="4"/>
      <c r="BC72" s="4"/>
      <c r="BD72" s="4"/>
      <c r="BE72" s="4"/>
      <c r="BF72" s="4"/>
      <c r="BG72" s="4"/>
      <c r="BH72" s="37"/>
      <c r="BJ72" s="119"/>
      <c r="BK72" s="119"/>
      <c r="BL72" s="119"/>
      <c r="BM72" s="119"/>
      <c r="BN72" s="119"/>
      <c r="BO72" s="119"/>
      <c r="BP72" s="119"/>
      <c r="BQ72" s="195"/>
      <c r="BS72" s="489"/>
      <c r="BT72" s="489"/>
      <c r="BU72" s="489"/>
      <c r="FP72" s="98"/>
    </row>
    <row r="73" spans="1:369">
      <c r="A73" s="4" t="s">
        <v>70</v>
      </c>
      <c r="B73" s="38" t="s">
        <v>6</v>
      </c>
      <c r="C73" s="38" t="s">
        <v>192</v>
      </c>
      <c r="E73" s="52"/>
      <c r="F73" s="52"/>
      <c r="G73" s="52">
        <f>AB74</f>
        <v>0.49099999999999999</v>
      </c>
      <c r="H73" s="496">
        <f>SUM(AL74:AO74)</f>
        <v>0.47951619196254391</v>
      </c>
      <c r="I73" s="496">
        <f>SUM(AU74:AX74)</f>
        <v>0.41612329579134555</v>
      </c>
      <c r="J73" s="496">
        <f>SUM(BD74:BG74)</f>
        <v>0.37944118661607451</v>
      </c>
      <c r="K73" s="496">
        <f>SUM(BM74:BP74)</f>
        <v>0.38795908879590885</v>
      </c>
      <c r="M73" s="3"/>
      <c r="N73" s="3"/>
      <c r="O73" s="3"/>
      <c r="P73" s="3"/>
      <c r="Q73" s="3"/>
      <c r="R73" s="3"/>
      <c r="T73" s="3"/>
      <c r="U73" s="3"/>
      <c r="V73" s="3"/>
      <c r="W73" s="3"/>
      <c r="X73" s="3"/>
      <c r="Y73" s="3"/>
      <c r="AA73" s="4" t="s">
        <v>153</v>
      </c>
      <c r="AB73" s="4" t="s">
        <v>152</v>
      </c>
      <c r="AC73" s="3"/>
      <c r="AD73" s="3"/>
      <c r="AE73" s="3"/>
      <c r="AF73" s="3"/>
      <c r="AG73" s="15"/>
      <c r="AI73" s="327" t="s">
        <v>513</v>
      </c>
      <c r="AJ73" s="386" t="s">
        <v>521</v>
      </c>
      <c r="AK73" s="327" t="s">
        <v>516</v>
      </c>
      <c r="AL73" s="327" t="s">
        <v>522</v>
      </c>
      <c r="AM73" s="327" t="s">
        <v>515</v>
      </c>
      <c r="AN73" s="327" t="s">
        <v>517</v>
      </c>
      <c r="AO73" s="327" t="s">
        <v>518</v>
      </c>
      <c r="AP73" s="15"/>
      <c r="AR73" s="327" t="s">
        <v>513</v>
      </c>
      <c r="AS73" s="386" t="s">
        <v>521</v>
      </c>
      <c r="AT73" s="327" t="s">
        <v>516</v>
      </c>
      <c r="AU73" s="327" t="s">
        <v>514</v>
      </c>
      <c r="AV73" s="327" t="s">
        <v>515</v>
      </c>
      <c r="AW73" s="327" t="s">
        <v>517</v>
      </c>
      <c r="AX73" s="327" t="s">
        <v>518</v>
      </c>
      <c r="AY73" s="15"/>
      <c r="BA73" s="327" t="s">
        <v>513</v>
      </c>
      <c r="BB73" s="327" t="s">
        <v>521</v>
      </c>
      <c r="BC73" s="327" t="s">
        <v>516</v>
      </c>
      <c r="BD73" s="327" t="s">
        <v>514</v>
      </c>
      <c r="BE73" s="327" t="s">
        <v>515</v>
      </c>
      <c r="BF73" s="327" t="s">
        <v>517</v>
      </c>
      <c r="BG73" s="327" t="s">
        <v>518</v>
      </c>
      <c r="BH73" s="15"/>
      <c r="BJ73" s="4" t="s">
        <v>513</v>
      </c>
      <c r="BK73" s="4" t="s">
        <v>521</v>
      </c>
      <c r="BL73" s="4" t="s">
        <v>516</v>
      </c>
      <c r="BM73" s="4" t="s">
        <v>514</v>
      </c>
      <c r="BN73" s="4" t="s">
        <v>515</v>
      </c>
      <c r="BO73" s="4" t="s">
        <v>517</v>
      </c>
      <c r="BP73" s="4" t="s">
        <v>518</v>
      </c>
      <c r="BQ73" s="195"/>
      <c r="BR73" s="34"/>
      <c r="BS73" s="489">
        <f>Ouputs!E20</f>
        <v>0.14574804326311805</v>
      </c>
      <c r="BT73" s="489">
        <f>Ouputs!F20</f>
        <v>0.10563959896453978</v>
      </c>
      <c r="BU73" s="489">
        <f>Ouputs!G20</f>
        <v>0</v>
      </c>
      <c r="BV73" s="34"/>
      <c r="BW73" s="34"/>
      <c r="BX73" s="34"/>
      <c r="BY73" s="34"/>
      <c r="BZ73" s="34"/>
      <c r="CA73" s="34"/>
      <c r="CB73" s="34"/>
      <c r="CC73" s="34"/>
      <c r="CD73" s="34"/>
      <c r="CE73" s="34"/>
      <c r="CG73" s="34"/>
      <c r="CH73" s="34"/>
      <c r="CI73" s="34"/>
      <c r="CJ73" s="34"/>
      <c r="CK73" s="34"/>
      <c r="CL73" s="34"/>
      <c r="CM73" s="34"/>
      <c r="CN73" s="34"/>
      <c r="CO73" s="34"/>
      <c r="CP73" s="34"/>
      <c r="CQ73" s="34"/>
      <c r="CR73" s="34"/>
      <c r="CS73" s="34"/>
      <c r="CT73" s="34"/>
      <c r="CU73" s="34"/>
      <c r="CV73" s="34"/>
      <c r="CW73" s="34"/>
      <c r="CX73" s="34"/>
      <c r="CY73" s="34"/>
      <c r="CZ73" s="34"/>
      <c r="DA73" s="34"/>
      <c r="DC73" s="34"/>
      <c r="DD73" s="34"/>
      <c r="DE73" s="34"/>
      <c r="DF73" s="34"/>
      <c r="DG73" s="34"/>
      <c r="DH73" s="34"/>
      <c r="DI73" s="34"/>
      <c r="DJ73" s="34"/>
      <c r="DK73" s="34"/>
      <c r="DL73" s="34"/>
      <c r="DM73" s="34"/>
      <c r="DN73" s="34"/>
      <c r="DO73" s="34"/>
      <c r="DP73" s="34"/>
      <c r="DQ73" s="34"/>
      <c r="DR73" s="34"/>
      <c r="DS73" s="34"/>
      <c r="DT73" s="34"/>
      <c r="DU73" s="34"/>
      <c r="DV73" s="34"/>
      <c r="DW73" s="34"/>
      <c r="DY73" s="34"/>
      <c r="DZ73" s="34"/>
      <c r="EA73" s="34"/>
      <c r="EB73" s="34"/>
      <c r="EC73" s="34"/>
      <c r="ED73" s="34"/>
      <c r="EE73" s="34"/>
      <c r="EF73" s="34"/>
      <c r="EG73" s="34"/>
      <c r="EH73" s="34"/>
      <c r="EI73" s="34"/>
      <c r="EJ73" s="34"/>
      <c r="EK73" s="34"/>
      <c r="EL73" s="34"/>
      <c r="EM73" s="34"/>
      <c r="EN73" s="34"/>
      <c r="EO73" s="34"/>
      <c r="EP73" s="34"/>
      <c r="EQ73" s="34"/>
      <c r="ER73" s="34"/>
      <c r="ES73" s="34"/>
      <c r="EU73" s="34"/>
      <c r="EV73" s="34"/>
      <c r="EW73" s="34"/>
      <c r="EX73" s="34"/>
      <c r="EY73" s="34"/>
      <c r="EZ73" s="34"/>
      <c r="FA73" s="34"/>
      <c r="FB73" s="34"/>
      <c r="FC73" s="34"/>
      <c r="FD73" s="34"/>
      <c r="FE73" s="34"/>
      <c r="FF73" s="34"/>
      <c r="FG73" s="34"/>
      <c r="FH73" s="34"/>
      <c r="FI73" s="34"/>
      <c r="FJ73" s="34"/>
      <c r="FK73" s="34"/>
      <c r="FL73" s="34"/>
      <c r="FM73" s="34"/>
      <c r="FN73" s="34"/>
      <c r="FO73" s="34"/>
      <c r="FQ73" s="34"/>
      <c r="FR73" s="34"/>
      <c r="FS73" s="34"/>
      <c r="FT73" s="34"/>
      <c r="FU73" s="34"/>
      <c r="FV73" s="34"/>
      <c r="FW73" s="34"/>
      <c r="FX73" s="34"/>
      <c r="FY73" s="34"/>
      <c r="FZ73" s="34"/>
      <c r="GA73" s="34"/>
      <c r="GB73" s="34"/>
      <c r="GC73" s="34"/>
      <c r="GD73" s="34"/>
      <c r="GE73" s="34"/>
      <c r="GF73" s="34"/>
      <c r="GG73" s="34"/>
      <c r="GH73" s="34"/>
      <c r="GI73" s="34"/>
      <c r="GJ73" s="34"/>
      <c r="GK73" s="34"/>
      <c r="GM73" s="34"/>
      <c r="GN73" s="34"/>
      <c r="GO73" s="34"/>
      <c r="GP73" s="34"/>
      <c r="GQ73" s="34"/>
      <c r="GR73" s="34"/>
      <c r="GS73" s="34"/>
      <c r="GT73" s="34"/>
      <c r="GU73" s="34"/>
      <c r="GV73" s="34"/>
      <c r="GW73" s="34"/>
      <c r="GX73" s="34"/>
      <c r="GY73" s="34"/>
      <c r="GZ73" s="34"/>
      <c r="HA73" s="34"/>
      <c r="HB73" s="34"/>
      <c r="HC73" s="34"/>
      <c r="HD73" s="34"/>
      <c r="HE73" s="34"/>
      <c r="HF73" s="34"/>
      <c r="HG73" s="34"/>
      <c r="HI73" s="34"/>
      <c r="HJ73" s="34"/>
      <c r="HK73" s="34"/>
      <c r="HL73" s="34"/>
      <c r="HM73" s="34"/>
      <c r="HN73" s="34"/>
      <c r="HO73" s="34"/>
      <c r="HP73" s="34"/>
      <c r="HQ73" s="34"/>
      <c r="HR73" s="34"/>
      <c r="HS73" s="34"/>
      <c r="HT73" s="34"/>
      <c r="HU73" s="34"/>
      <c r="HV73" s="34"/>
      <c r="HW73" s="34"/>
      <c r="HX73" s="34"/>
      <c r="HY73" s="34"/>
      <c r="HZ73" s="34"/>
      <c r="IA73" s="34"/>
      <c r="IB73" s="34"/>
      <c r="IC73" s="34"/>
      <c r="IE73" s="34"/>
      <c r="IF73" s="34"/>
      <c r="IG73" s="34"/>
      <c r="IH73" s="34"/>
      <c r="II73" s="34"/>
      <c r="IJ73" s="34"/>
      <c r="IK73" s="34"/>
      <c r="IL73" s="34"/>
      <c r="IM73" s="34"/>
      <c r="IN73" s="34"/>
      <c r="IO73" s="34"/>
      <c r="IP73" s="34"/>
      <c r="IQ73" s="34"/>
      <c r="IR73" s="34"/>
      <c r="IS73" s="34"/>
      <c r="IT73" s="34"/>
      <c r="IU73" s="34"/>
      <c r="IV73" s="34"/>
      <c r="IW73" s="34"/>
      <c r="IX73" s="34"/>
      <c r="IY73" s="34"/>
      <c r="JA73" s="34"/>
      <c r="JB73" s="34"/>
      <c r="JC73" s="34"/>
      <c r="JD73" s="34"/>
      <c r="JE73" s="34"/>
      <c r="JF73" s="34"/>
      <c r="JG73" s="34"/>
      <c r="JH73" s="34"/>
      <c r="JI73" s="34"/>
      <c r="JJ73" s="34"/>
      <c r="JK73" s="34"/>
      <c r="JL73" s="34"/>
      <c r="JM73" s="34"/>
      <c r="JN73" s="34"/>
      <c r="JO73" s="34"/>
      <c r="JP73" s="34"/>
      <c r="JQ73" s="34"/>
      <c r="JR73" s="34"/>
      <c r="JS73" s="34"/>
      <c r="JT73" s="34"/>
      <c r="JU73" s="34"/>
      <c r="JW73" s="34"/>
      <c r="JX73" s="34"/>
      <c r="JY73" s="34"/>
      <c r="JZ73" s="34"/>
      <c r="KA73" s="34"/>
      <c r="KB73" s="34"/>
      <c r="KC73" s="34"/>
      <c r="KD73" s="34"/>
      <c r="KE73" s="34"/>
      <c r="KF73" s="34"/>
      <c r="KG73" s="34"/>
      <c r="KH73" s="34"/>
      <c r="KI73" s="34"/>
      <c r="KJ73" s="34"/>
      <c r="KK73" s="34"/>
      <c r="KL73" s="34"/>
      <c r="KM73" s="34"/>
      <c r="KN73" s="34"/>
      <c r="KO73" s="34"/>
      <c r="KP73" s="34"/>
      <c r="KQ73" s="34"/>
      <c r="KS73" s="34"/>
      <c r="KT73" s="34"/>
      <c r="KU73" s="34"/>
      <c r="KV73" s="34"/>
      <c r="KW73" s="34"/>
      <c r="KX73" s="34"/>
      <c r="KY73" s="34"/>
      <c r="KZ73" s="34"/>
      <c r="LA73" s="34"/>
      <c r="LB73" s="34"/>
      <c r="LC73" s="34"/>
      <c r="LD73" s="34"/>
      <c r="LE73" s="34"/>
      <c r="LF73" s="34"/>
      <c r="LG73" s="34"/>
      <c r="LH73" s="34"/>
      <c r="LI73" s="34"/>
      <c r="LJ73" s="34"/>
      <c r="LK73" s="34"/>
      <c r="LL73" s="34"/>
      <c r="LM73" s="34"/>
      <c r="LO73" s="34"/>
      <c r="LP73" s="34"/>
      <c r="LQ73" s="34"/>
      <c r="LR73" s="34"/>
      <c r="LS73" s="34"/>
      <c r="LT73" s="34"/>
      <c r="LU73" s="34"/>
      <c r="LV73" s="34"/>
      <c r="LW73" s="34"/>
      <c r="LX73" s="34"/>
      <c r="LY73" s="34"/>
      <c r="LZ73" s="34"/>
      <c r="MA73" s="34"/>
      <c r="MB73" s="34"/>
      <c r="MC73" s="34"/>
      <c r="MD73" s="34"/>
      <c r="ME73" s="34"/>
      <c r="MF73" s="34"/>
      <c r="MG73" s="34"/>
      <c r="MH73" s="34"/>
      <c r="MI73" s="34"/>
      <c r="MK73" s="34"/>
      <c r="ML73" s="34"/>
      <c r="MM73" s="34"/>
      <c r="MN73" s="34"/>
      <c r="MO73" s="34"/>
      <c r="MP73" s="34"/>
      <c r="MQ73" s="34"/>
      <c r="MR73" s="34"/>
      <c r="MS73" s="34"/>
      <c r="MT73" s="34"/>
      <c r="MU73" s="34"/>
      <c r="MV73" s="34"/>
      <c r="MW73" s="34"/>
      <c r="MX73" s="34"/>
      <c r="MY73" s="34"/>
      <c r="MZ73" s="34"/>
      <c r="NA73" s="34"/>
      <c r="NB73" s="34"/>
      <c r="NC73" s="34"/>
      <c r="ND73" s="34"/>
      <c r="NE73" s="34"/>
    </row>
    <row r="74" spans="1:369" s="34" customFormat="1">
      <c r="A74" s="4"/>
      <c r="B74" s="4" t="s">
        <v>149</v>
      </c>
      <c r="C74" s="46" t="s">
        <v>191</v>
      </c>
      <c r="E74" s="51"/>
      <c r="F74" s="51"/>
      <c r="G74" s="500" t="s">
        <v>520</v>
      </c>
      <c r="H74" s="494">
        <v>0.50900000000000001</v>
      </c>
      <c r="I74" s="494" t="s">
        <v>519</v>
      </c>
      <c r="J74" s="494"/>
      <c r="K74" s="60"/>
      <c r="M74" s="36"/>
      <c r="N74" s="36"/>
      <c r="O74" s="36"/>
      <c r="P74" s="36"/>
      <c r="Q74" s="36"/>
      <c r="R74" s="37"/>
      <c r="T74" s="36"/>
      <c r="U74" s="36"/>
      <c r="V74" s="36"/>
      <c r="W74" s="36"/>
      <c r="X74" s="36"/>
      <c r="Y74" s="37"/>
      <c r="AA74" s="36">
        <v>0.50600000000000001</v>
      </c>
      <c r="AB74" s="36">
        <v>0.49099999999999999</v>
      </c>
      <c r="AC74" s="36"/>
      <c r="AD74" s="36"/>
      <c r="AE74" s="36"/>
      <c r="AF74" s="36"/>
      <c r="AG74" s="37">
        <f>SUM(AA74:AF74)</f>
        <v>0.997</v>
      </c>
      <c r="AI74" s="497">
        <f t="shared" ref="AI74:AN74" si="14">AI75/$AP75</f>
        <v>0.23553127844973337</v>
      </c>
      <c r="AJ74" s="497">
        <f t="shared" si="14"/>
        <v>0.20756925477955521</v>
      </c>
      <c r="AK74" s="497">
        <f t="shared" si="14"/>
        <v>7.7383274808167507E-2</v>
      </c>
      <c r="AL74" s="497">
        <f t="shared" si="14"/>
        <v>0.26401352581610094</v>
      </c>
      <c r="AM74" s="497">
        <f t="shared" si="14"/>
        <v>7.8293666276498891E-2</v>
      </c>
      <c r="AN74" s="497">
        <f t="shared" si="14"/>
        <v>1.7557549746390948E-2</v>
      </c>
      <c r="AO74" s="497">
        <f>AO75/$AP75</f>
        <v>0.11965145012355313</v>
      </c>
      <c r="AP74" s="37">
        <f>SUM(AI74:AO74)</f>
        <v>1</v>
      </c>
      <c r="AR74" s="497">
        <f>AR75/$AY75</f>
        <v>0.2751926496739775</v>
      </c>
      <c r="AS74" s="501">
        <f t="shared" ref="AS74:AX74" si="15">AS75/$AY75</f>
        <v>0.2151748666271488</v>
      </c>
      <c r="AT74" s="497">
        <f t="shared" si="15"/>
        <v>9.3509187907528157E-2</v>
      </c>
      <c r="AU74" s="497">
        <f t="shared" si="15"/>
        <v>0.1902786010669828</v>
      </c>
      <c r="AV74" s="497">
        <f t="shared" si="15"/>
        <v>7.7800829875518673E-2</v>
      </c>
      <c r="AW74" s="497">
        <f t="shared" si="15"/>
        <v>1.956135151155898E-2</v>
      </c>
      <c r="AX74" s="497">
        <f t="shared" si="15"/>
        <v>0.12848251333728511</v>
      </c>
      <c r="AY74" s="37">
        <f>SUM(AR74:AX74)</f>
        <v>1</v>
      </c>
      <c r="BA74" s="497">
        <f>BA75/$BH75</f>
        <v>0.32752673335632976</v>
      </c>
      <c r="BB74" s="497">
        <f t="shared" ref="BB74:BG74" si="16">BB75/$BH75</f>
        <v>0.19920662297343911</v>
      </c>
      <c r="BC74" s="497">
        <f t="shared" si="16"/>
        <v>9.3825457054156611E-2</v>
      </c>
      <c r="BD74" s="497">
        <f t="shared" si="16"/>
        <v>0.19730941704035873</v>
      </c>
      <c r="BE74" s="497">
        <f t="shared" si="16"/>
        <v>9.244567092100725E-2</v>
      </c>
      <c r="BF74" s="497">
        <f t="shared" si="16"/>
        <v>2.0869265263884097E-2</v>
      </c>
      <c r="BG74" s="497">
        <f t="shared" si="16"/>
        <v>6.8816833390824422E-2</v>
      </c>
      <c r="BH74" s="37">
        <f>SUM(BA74:BG74)</f>
        <v>1</v>
      </c>
      <c r="BJ74" s="489">
        <f>BJ75/$BQ75</f>
        <v>0.33310088331008836</v>
      </c>
      <c r="BK74" s="489">
        <f t="shared" ref="BK74:BP74" si="17">BK75/$BQ75</f>
        <v>0.19270106927010694</v>
      </c>
      <c r="BL74" s="489">
        <f t="shared" si="17"/>
        <v>8.6238958623895856E-2</v>
      </c>
      <c r="BM74" s="489">
        <f t="shared" si="17"/>
        <v>0.18596001859600186</v>
      </c>
      <c r="BN74" s="489">
        <f t="shared" si="17"/>
        <v>8.8331008833100882E-2</v>
      </c>
      <c r="BO74" s="489">
        <f t="shared" si="17"/>
        <v>2.0920502092050208E-2</v>
      </c>
      <c r="BP74" s="489">
        <f t="shared" si="17"/>
        <v>9.2747559274755934E-2</v>
      </c>
      <c r="BQ74" s="195"/>
      <c r="BS74" s="489"/>
      <c r="BT74" s="489"/>
      <c r="BU74" s="489"/>
      <c r="FP74" s="98"/>
    </row>
    <row r="75" spans="1:369" s="34" customFormat="1">
      <c r="A75" s="4"/>
      <c r="B75" s="7" t="s">
        <v>150</v>
      </c>
      <c r="C75" s="46"/>
      <c r="E75" s="46"/>
      <c r="F75" s="46"/>
      <c r="G75" s="46"/>
      <c r="H75" s="46"/>
      <c r="I75" s="46"/>
      <c r="J75" s="46"/>
      <c r="K75" s="4"/>
      <c r="M75" s="36"/>
      <c r="N75" s="36"/>
      <c r="O75" s="36"/>
      <c r="P75" s="36"/>
      <c r="Q75" s="36"/>
      <c r="R75" s="37"/>
      <c r="T75" s="36"/>
      <c r="U75" s="36"/>
      <c r="V75" s="36"/>
      <c r="W75" s="36"/>
      <c r="X75" s="36"/>
      <c r="Y75" s="37"/>
      <c r="AA75" s="36"/>
      <c r="AB75" s="36"/>
      <c r="AC75" s="36"/>
      <c r="AD75" s="36"/>
      <c r="AE75" s="36"/>
      <c r="AF75" s="36"/>
      <c r="AG75" s="37">
        <f>SUM(AA75:AF75)</f>
        <v>0</v>
      </c>
      <c r="AI75" s="137">
        <v>1811</v>
      </c>
      <c r="AJ75" s="137">
        <f>465+565+566</f>
        <v>1596</v>
      </c>
      <c r="AK75" s="137">
        <v>595</v>
      </c>
      <c r="AL75" s="137">
        <f>1282+748</f>
        <v>2030</v>
      </c>
      <c r="AM75" s="137">
        <v>602</v>
      </c>
      <c r="AN75" s="137">
        <v>135</v>
      </c>
      <c r="AO75" s="137">
        <v>920</v>
      </c>
      <c r="AP75" s="108">
        <f>SUM(AI75:AO75)</f>
        <v>7689</v>
      </c>
      <c r="AR75" s="137">
        <v>1857</v>
      </c>
      <c r="AS75" s="498">
        <f>386+507+559</f>
        <v>1452</v>
      </c>
      <c r="AT75" s="137">
        <v>631</v>
      </c>
      <c r="AU75" s="137">
        <v>1284</v>
      </c>
      <c r="AV75" s="137">
        <v>525</v>
      </c>
      <c r="AW75" s="137">
        <v>132</v>
      </c>
      <c r="AX75" s="137">
        <v>867</v>
      </c>
      <c r="AY75" s="108">
        <f>SUM(AR75:AX75)</f>
        <v>6748</v>
      </c>
      <c r="BA75" s="137">
        <v>1899</v>
      </c>
      <c r="BB75" s="137">
        <f>368+306+189+292</f>
        <v>1155</v>
      </c>
      <c r="BC75" s="137">
        <v>544</v>
      </c>
      <c r="BD75" s="137">
        <v>1144</v>
      </c>
      <c r="BE75" s="137">
        <v>536</v>
      </c>
      <c r="BF75" s="137">
        <v>121</v>
      </c>
      <c r="BG75" s="137">
        <v>399</v>
      </c>
      <c r="BH75" s="108">
        <f>SUM(BA75:BG75)</f>
        <v>5798</v>
      </c>
      <c r="BJ75" s="137">
        <v>1433</v>
      </c>
      <c r="BK75" s="137">
        <f>269+204+111+245</f>
        <v>829</v>
      </c>
      <c r="BL75" s="137">
        <v>371</v>
      </c>
      <c r="BM75" s="137">
        <v>800</v>
      </c>
      <c r="BN75" s="137">
        <v>380</v>
      </c>
      <c r="BO75" s="137">
        <v>90</v>
      </c>
      <c r="BP75" s="137">
        <v>399</v>
      </c>
      <c r="BQ75" s="108">
        <f>SUM(BJ75:BP75)</f>
        <v>4302</v>
      </c>
      <c r="BS75" s="489"/>
      <c r="BT75" s="489"/>
      <c r="BU75" s="489"/>
      <c r="FP75" s="98"/>
    </row>
    <row r="76" spans="1:369">
      <c r="A76" s="4"/>
      <c r="B76" s="38"/>
      <c r="C76" s="46"/>
      <c r="E76" s="46"/>
      <c r="F76" s="46"/>
      <c r="G76" s="46"/>
      <c r="H76" s="46"/>
      <c r="I76" s="46"/>
      <c r="J76" s="46"/>
      <c r="K76" s="4"/>
      <c r="M76" s="3"/>
      <c r="N76" s="3"/>
      <c r="O76" s="3"/>
      <c r="P76" s="3"/>
      <c r="Q76" s="3"/>
      <c r="R76" s="3"/>
      <c r="T76" s="3"/>
      <c r="U76" s="3"/>
      <c r="V76" s="3"/>
      <c r="W76" s="3"/>
      <c r="X76" s="3"/>
      <c r="Y76" s="3"/>
      <c r="AA76" s="3"/>
      <c r="AB76" s="3"/>
      <c r="AC76" s="3"/>
      <c r="AD76" s="3"/>
      <c r="AE76" s="3"/>
      <c r="AF76" s="3"/>
      <c r="AG76" s="37"/>
      <c r="AI76" s="3"/>
      <c r="AJ76" s="3"/>
      <c r="AK76" s="3"/>
      <c r="AL76" s="3"/>
      <c r="AM76" s="3"/>
      <c r="AN76" s="3"/>
      <c r="AO76" s="3"/>
      <c r="AP76" s="37"/>
      <c r="AR76" s="3"/>
      <c r="AS76" s="3"/>
      <c r="AT76" s="3"/>
      <c r="AU76" s="3"/>
      <c r="AV76" s="3"/>
      <c r="AW76" s="3"/>
      <c r="AX76" s="3"/>
      <c r="AY76" s="37"/>
      <c r="BA76" s="3"/>
      <c r="BB76" s="3"/>
      <c r="BC76" s="3"/>
      <c r="BD76" s="3"/>
      <c r="BE76" s="3"/>
      <c r="BF76" s="3"/>
      <c r="BG76" s="3"/>
      <c r="BH76" s="37"/>
      <c r="BJ76" s="117"/>
      <c r="BK76" s="117"/>
      <c r="BL76" s="117"/>
      <c r="BM76" s="117"/>
      <c r="BN76" s="117"/>
      <c r="BO76" s="117"/>
      <c r="BP76" s="117"/>
      <c r="BQ76" s="195"/>
      <c r="BR76" s="34"/>
      <c r="BS76" s="489"/>
      <c r="BT76" s="489"/>
      <c r="BU76" s="489"/>
      <c r="BV76" s="34"/>
      <c r="BW76" s="34"/>
      <c r="BX76" s="34"/>
      <c r="BY76" s="34"/>
      <c r="BZ76" s="34"/>
      <c r="CA76" s="34"/>
      <c r="CB76" s="34"/>
      <c r="CC76" s="34"/>
      <c r="CD76" s="34"/>
      <c r="CE76" s="34"/>
      <c r="CG76" s="34"/>
      <c r="CH76" s="34"/>
      <c r="CI76" s="34"/>
      <c r="CJ76" s="34"/>
      <c r="CK76" s="34"/>
      <c r="CL76" s="34"/>
      <c r="CM76" s="34"/>
      <c r="CN76" s="34"/>
      <c r="CO76" s="34"/>
      <c r="CP76" s="34"/>
      <c r="CQ76" s="34"/>
      <c r="CR76" s="34"/>
      <c r="CS76" s="34"/>
      <c r="CT76" s="34"/>
      <c r="CU76" s="34"/>
      <c r="CV76" s="34"/>
      <c r="CW76" s="34"/>
      <c r="CX76" s="34"/>
      <c r="CY76" s="34"/>
      <c r="CZ76" s="34"/>
      <c r="DA76" s="34"/>
      <c r="DC76" s="34"/>
      <c r="DD76" s="34"/>
      <c r="DE76" s="34"/>
      <c r="DF76" s="34"/>
      <c r="DG76" s="34"/>
      <c r="DH76" s="34"/>
      <c r="DI76" s="34"/>
      <c r="DJ76" s="34"/>
      <c r="DK76" s="34"/>
      <c r="DL76" s="34"/>
      <c r="DM76" s="34"/>
      <c r="DN76" s="34"/>
      <c r="DO76" s="34"/>
      <c r="DP76" s="34"/>
      <c r="DQ76" s="34"/>
      <c r="DR76" s="34"/>
      <c r="DS76" s="34"/>
      <c r="DT76" s="34"/>
      <c r="DU76" s="34"/>
      <c r="DV76" s="34"/>
      <c r="DW76" s="34"/>
      <c r="DY76" s="34"/>
      <c r="DZ76" s="34"/>
      <c r="EA76" s="34"/>
      <c r="EB76" s="34"/>
      <c r="EC76" s="34"/>
      <c r="ED76" s="34"/>
      <c r="EE76" s="34"/>
      <c r="EF76" s="34"/>
      <c r="EG76" s="34"/>
      <c r="EH76" s="34"/>
      <c r="EI76" s="34"/>
      <c r="EJ76" s="34"/>
      <c r="EK76" s="34"/>
      <c r="EL76" s="34"/>
      <c r="EM76" s="34"/>
      <c r="EN76" s="34"/>
      <c r="EO76" s="34"/>
      <c r="EP76" s="34"/>
      <c r="EQ76" s="34"/>
      <c r="ER76" s="34"/>
      <c r="ES76" s="34"/>
      <c r="EU76" s="34"/>
      <c r="EV76" s="34"/>
      <c r="EW76" s="34"/>
      <c r="EX76" s="34"/>
      <c r="EY76" s="34"/>
      <c r="EZ76" s="34"/>
      <c r="FA76" s="34"/>
      <c r="FB76" s="34"/>
      <c r="FC76" s="34"/>
      <c r="FD76" s="34"/>
      <c r="FE76" s="34"/>
      <c r="FF76" s="34"/>
      <c r="FG76" s="34"/>
      <c r="FH76" s="34"/>
      <c r="FI76" s="34"/>
      <c r="FJ76" s="34"/>
      <c r="FK76" s="34"/>
      <c r="FL76" s="34"/>
      <c r="FM76" s="34"/>
      <c r="FN76" s="34"/>
      <c r="FO76" s="34"/>
      <c r="FQ76" s="34"/>
      <c r="FR76" s="34"/>
      <c r="FS76" s="34"/>
      <c r="FT76" s="34"/>
      <c r="FU76" s="34"/>
      <c r="FV76" s="34"/>
      <c r="FW76" s="34"/>
      <c r="FX76" s="34"/>
      <c r="FY76" s="34"/>
      <c r="FZ76" s="34"/>
      <c r="GA76" s="34"/>
      <c r="GB76" s="34"/>
      <c r="GC76" s="34"/>
      <c r="GD76" s="34"/>
      <c r="GE76" s="34"/>
      <c r="GF76" s="34"/>
      <c r="GG76" s="34"/>
      <c r="GH76" s="34"/>
      <c r="GI76" s="34"/>
      <c r="GJ76" s="34"/>
      <c r="GK76" s="34"/>
      <c r="GM76" s="34"/>
      <c r="GN76" s="34"/>
      <c r="GO76" s="34"/>
      <c r="GP76" s="34"/>
      <c r="GQ76" s="34"/>
      <c r="GR76" s="34"/>
      <c r="GS76" s="34"/>
      <c r="GT76" s="34"/>
      <c r="GU76" s="34"/>
      <c r="GV76" s="34"/>
      <c r="GW76" s="34"/>
      <c r="GX76" s="34"/>
      <c r="GY76" s="34"/>
      <c r="GZ76" s="34"/>
      <c r="HA76" s="34"/>
      <c r="HB76" s="34"/>
      <c r="HC76" s="34"/>
      <c r="HD76" s="34"/>
      <c r="HE76" s="34"/>
      <c r="HF76" s="34"/>
      <c r="HG76" s="34"/>
      <c r="HI76" s="34"/>
      <c r="HJ76" s="34"/>
      <c r="HK76" s="34"/>
      <c r="HL76" s="34"/>
      <c r="HM76" s="34"/>
      <c r="HN76" s="34"/>
      <c r="HO76" s="34"/>
      <c r="HP76" s="34"/>
      <c r="HQ76" s="34"/>
      <c r="HR76" s="34"/>
      <c r="HS76" s="34"/>
      <c r="HT76" s="34"/>
      <c r="HU76" s="34"/>
      <c r="HV76" s="34"/>
      <c r="HW76" s="34"/>
      <c r="HX76" s="34"/>
      <c r="HY76" s="34"/>
      <c r="HZ76" s="34"/>
      <c r="IA76" s="34"/>
      <c r="IB76" s="34"/>
      <c r="IC76" s="34"/>
      <c r="IE76" s="34"/>
      <c r="IF76" s="34"/>
      <c r="IG76" s="34"/>
      <c r="IH76" s="34"/>
      <c r="II76" s="34"/>
      <c r="IJ76" s="34"/>
      <c r="IK76" s="34"/>
      <c r="IL76" s="34"/>
      <c r="IM76" s="34"/>
      <c r="IN76" s="34"/>
      <c r="IO76" s="34"/>
      <c r="IP76" s="34"/>
      <c r="IQ76" s="34"/>
      <c r="IR76" s="34"/>
      <c r="IS76" s="34"/>
      <c r="IT76" s="34"/>
      <c r="IU76" s="34"/>
      <c r="IV76" s="34"/>
      <c r="IW76" s="34"/>
      <c r="IX76" s="34"/>
      <c r="IY76" s="34"/>
      <c r="JA76" s="34"/>
      <c r="JB76" s="34"/>
      <c r="JC76" s="34"/>
      <c r="JD76" s="34"/>
      <c r="JE76" s="34"/>
      <c r="JF76" s="34"/>
      <c r="JG76" s="34"/>
      <c r="JH76" s="34"/>
      <c r="JI76" s="34"/>
      <c r="JJ76" s="34"/>
      <c r="JK76" s="34"/>
      <c r="JL76" s="34"/>
      <c r="JM76" s="34"/>
      <c r="JN76" s="34"/>
      <c r="JO76" s="34"/>
      <c r="JP76" s="34"/>
      <c r="JQ76" s="34"/>
      <c r="JR76" s="34"/>
      <c r="JS76" s="34"/>
      <c r="JT76" s="34"/>
      <c r="JU76" s="34"/>
      <c r="JW76" s="34"/>
      <c r="JX76" s="34"/>
      <c r="JY76" s="34"/>
      <c r="JZ76" s="34"/>
      <c r="KA76" s="34"/>
      <c r="KB76" s="34"/>
      <c r="KC76" s="34"/>
      <c r="KD76" s="34"/>
      <c r="KE76" s="34"/>
      <c r="KF76" s="34"/>
      <c r="KG76" s="34"/>
      <c r="KH76" s="34"/>
      <c r="KI76" s="34"/>
      <c r="KJ76" s="34"/>
      <c r="KK76" s="34"/>
      <c r="KL76" s="34"/>
      <c r="KM76" s="34"/>
      <c r="KN76" s="34"/>
      <c r="KO76" s="34"/>
      <c r="KP76" s="34"/>
      <c r="KQ76" s="34"/>
      <c r="KS76" s="34"/>
      <c r="KT76" s="34"/>
      <c r="KU76" s="34"/>
      <c r="KV76" s="34"/>
      <c r="KW76" s="34"/>
      <c r="KX76" s="34"/>
      <c r="KY76" s="34"/>
      <c r="KZ76" s="34"/>
      <c r="LA76" s="34"/>
      <c r="LB76" s="34"/>
      <c r="LC76" s="34"/>
      <c r="LD76" s="34"/>
      <c r="LE76" s="34"/>
      <c r="LF76" s="34"/>
      <c r="LG76" s="34"/>
      <c r="LH76" s="34"/>
      <c r="LI76" s="34"/>
      <c r="LJ76" s="34"/>
      <c r="LK76" s="34"/>
      <c r="LL76" s="34"/>
      <c r="LM76" s="34"/>
      <c r="LO76" s="34"/>
      <c r="LP76" s="34"/>
      <c r="LQ76" s="34"/>
      <c r="LR76" s="34"/>
      <c r="LS76" s="34"/>
      <c r="LT76" s="34"/>
      <c r="LU76" s="34"/>
      <c r="LV76" s="34"/>
      <c r="LW76" s="34"/>
      <c r="LX76" s="34"/>
      <c r="LY76" s="34"/>
      <c r="LZ76" s="34"/>
      <c r="MA76" s="34"/>
      <c r="MB76" s="34"/>
      <c r="MC76" s="34"/>
      <c r="MD76" s="34"/>
      <c r="ME76" s="34"/>
      <c r="MF76" s="34"/>
      <c r="MG76" s="34"/>
      <c r="MH76" s="34"/>
      <c r="MI76" s="34"/>
      <c r="MK76" s="34"/>
      <c r="ML76" s="34"/>
      <c r="MM76" s="34"/>
      <c r="MN76" s="34"/>
      <c r="MO76" s="34"/>
      <c r="MP76" s="34"/>
      <c r="MQ76" s="34"/>
      <c r="MR76" s="34"/>
      <c r="MS76" s="34"/>
      <c r="MT76" s="34"/>
      <c r="MU76" s="34"/>
      <c r="MV76" s="34"/>
      <c r="MW76" s="34"/>
      <c r="MX76" s="34"/>
      <c r="MY76" s="34"/>
      <c r="MZ76" s="34"/>
      <c r="NA76" s="34"/>
      <c r="NB76" s="34"/>
      <c r="NC76" s="34"/>
      <c r="ND76" s="34"/>
      <c r="NE76" s="34"/>
    </row>
    <row r="77" spans="1:369">
      <c r="A77" s="4" t="s">
        <v>69</v>
      </c>
      <c r="B77" s="38" t="s">
        <v>10</v>
      </c>
      <c r="C77" s="38" t="s">
        <v>192</v>
      </c>
      <c r="E77" s="52"/>
      <c r="F77" s="52"/>
      <c r="G77" s="52">
        <f>AA78+AC78</f>
        <v>0.79400000000000004</v>
      </c>
      <c r="H77" s="53">
        <f>AI78+AK78</f>
        <v>0.82200000000000006</v>
      </c>
      <c r="I77" s="53">
        <f>AR78+AT78</f>
        <v>0.81300000000000006</v>
      </c>
      <c r="J77" s="53">
        <f>BA78+BC78</f>
        <v>0.84300000000000008</v>
      </c>
      <c r="K77" s="504">
        <f>J77</f>
        <v>0.84300000000000008</v>
      </c>
      <c r="M77" s="3"/>
      <c r="N77" s="3"/>
      <c r="O77" s="3"/>
      <c r="P77" s="3"/>
      <c r="Q77" s="3"/>
      <c r="R77" s="3"/>
      <c r="T77" s="3"/>
      <c r="U77" s="3"/>
      <c r="V77" s="3"/>
      <c r="W77" s="3"/>
      <c r="X77" s="3"/>
      <c r="Y77" s="3"/>
      <c r="AA77" s="4" t="s">
        <v>168</v>
      </c>
      <c r="AB77" s="4" t="s">
        <v>164</v>
      </c>
      <c r="AC77" s="4" t="s">
        <v>181</v>
      </c>
      <c r="AD77" s="4"/>
      <c r="AE77" s="3"/>
      <c r="AF77" s="3"/>
      <c r="AG77" s="15"/>
      <c r="AI77" s="4" t="s">
        <v>168</v>
      </c>
      <c r="AJ77" s="4" t="s">
        <v>164</v>
      </c>
      <c r="AK77" s="4" t="s">
        <v>181</v>
      </c>
      <c r="AL77" s="4"/>
      <c r="AM77" s="3"/>
      <c r="AN77" s="3"/>
      <c r="AO77" s="3"/>
      <c r="AP77" s="15"/>
      <c r="AR77" s="4" t="s">
        <v>168</v>
      </c>
      <c r="AS77" s="4" t="s">
        <v>164</v>
      </c>
      <c r="AT77" s="4" t="s">
        <v>181</v>
      </c>
      <c r="AU77" s="4"/>
      <c r="AV77" s="3"/>
      <c r="AW77" s="3"/>
      <c r="AX77" s="3"/>
      <c r="AY77" s="15"/>
      <c r="BA77" s="4" t="s">
        <v>168</v>
      </c>
      <c r="BB77" s="4" t="s">
        <v>164</v>
      </c>
      <c r="BC77" s="4" t="s">
        <v>181</v>
      </c>
      <c r="BD77" s="4"/>
      <c r="BE77" s="3"/>
      <c r="BF77" s="3"/>
      <c r="BG77" s="3"/>
      <c r="BH77" s="15"/>
      <c r="BJ77" s="4"/>
      <c r="BK77" s="4"/>
      <c r="BL77" s="4"/>
      <c r="BM77" s="119"/>
      <c r="BN77" s="117"/>
      <c r="BO77" s="117"/>
      <c r="BP77" s="117"/>
      <c r="BQ77" s="195"/>
      <c r="BR77" s="34"/>
      <c r="BS77" s="489">
        <f>Ouputs!E21</f>
        <v>0</v>
      </c>
      <c r="BT77" s="489">
        <f>Ouputs!F21</f>
        <v>0</v>
      </c>
      <c r="BU77" s="489">
        <f>Ouputs!G21</f>
        <v>0.1361522983499282</v>
      </c>
      <c r="BV77" s="34"/>
      <c r="BW77" s="34"/>
      <c r="BX77" s="34"/>
      <c r="BY77" s="34"/>
      <c r="BZ77" s="34"/>
      <c r="CA77" s="34"/>
      <c r="CB77" s="34"/>
      <c r="CC77" s="34"/>
      <c r="CD77" s="34"/>
      <c r="CE77" s="34"/>
      <c r="CG77" s="34"/>
      <c r="CH77" s="34"/>
      <c r="CI77" s="34"/>
      <c r="CJ77" s="34"/>
      <c r="CK77" s="34"/>
      <c r="CL77" s="34"/>
      <c r="CM77" s="34"/>
      <c r="CN77" s="34"/>
      <c r="CO77" s="34"/>
      <c r="CP77" s="34"/>
      <c r="CQ77" s="34"/>
      <c r="CR77" s="34"/>
      <c r="CS77" s="34"/>
      <c r="CT77" s="34"/>
      <c r="CU77" s="34"/>
      <c r="CV77" s="34"/>
      <c r="CW77" s="34"/>
      <c r="CX77" s="34"/>
      <c r="CY77" s="34"/>
      <c r="CZ77" s="34"/>
      <c r="DA77" s="34"/>
      <c r="DC77" s="34"/>
      <c r="DD77" s="34"/>
      <c r="DE77" s="34"/>
      <c r="DF77" s="34"/>
      <c r="DG77" s="34"/>
      <c r="DH77" s="34"/>
      <c r="DI77" s="34"/>
      <c r="DJ77" s="34"/>
      <c r="DK77" s="34"/>
      <c r="DL77" s="34"/>
      <c r="DM77" s="34"/>
      <c r="DN77" s="34"/>
      <c r="DO77" s="34"/>
      <c r="DP77" s="34"/>
      <c r="DQ77" s="34"/>
      <c r="DR77" s="34"/>
      <c r="DS77" s="34"/>
      <c r="DT77" s="34"/>
      <c r="DU77" s="34"/>
      <c r="DV77" s="34"/>
      <c r="DW77" s="34"/>
      <c r="DY77" s="34"/>
      <c r="DZ77" s="34"/>
      <c r="EA77" s="34"/>
      <c r="EB77" s="34"/>
      <c r="EC77" s="34"/>
      <c r="ED77" s="34"/>
      <c r="EE77" s="34"/>
      <c r="EF77" s="34"/>
      <c r="EG77" s="34"/>
      <c r="EH77" s="34"/>
      <c r="EI77" s="34"/>
      <c r="EJ77" s="34"/>
      <c r="EK77" s="34"/>
      <c r="EL77" s="34"/>
      <c r="EM77" s="34"/>
      <c r="EN77" s="34"/>
      <c r="EO77" s="34"/>
      <c r="EP77" s="34"/>
      <c r="EQ77" s="34"/>
      <c r="ER77" s="34"/>
      <c r="ES77" s="34"/>
      <c r="EU77" s="34"/>
      <c r="EV77" s="34"/>
      <c r="EW77" s="34"/>
      <c r="EX77" s="34"/>
      <c r="EY77" s="34"/>
      <c r="EZ77" s="34"/>
      <c r="FA77" s="34"/>
      <c r="FB77" s="34"/>
      <c r="FC77" s="34"/>
      <c r="FD77" s="34"/>
      <c r="FE77" s="34"/>
      <c r="FF77" s="34"/>
      <c r="FG77" s="34"/>
      <c r="FH77" s="34"/>
      <c r="FI77" s="34"/>
      <c r="FJ77" s="34"/>
      <c r="FK77" s="34"/>
      <c r="FL77" s="34"/>
      <c r="FM77" s="34"/>
      <c r="FN77" s="34"/>
      <c r="FO77" s="34"/>
      <c r="FQ77" s="34"/>
      <c r="FR77" s="34"/>
      <c r="FS77" s="34"/>
      <c r="FT77" s="34"/>
      <c r="FU77" s="34"/>
      <c r="FV77" s="34"/>
      <c r="FW77" s="34"/>
      <c r="FX77" s="34"/>
      <c r="FY77" s="34"/>
      <c r="FZ77" s="34"/>
      <c r="GA77" s="34"/>
      <c r="GB77" s="34"/>
      <c r="GC77" s="34"/>
      <c r="GD77" s="34"/>
      <c r="GE77" s="34"/>
      <c r="GF77" s="34"/>
      <c r="GG77" s="34"/>
      <c r="GH77" s="34"/>
      <c r="GI77" s="34"/>
      <c r="GJ77" s="34"/>
      <c r="GK77" s="34"/>
      <c r="GM77" s="34"/>
      <c r="GN77" s="34"/>
      <c r="GO77" s="34"/>
      <c r="GP77" s="34"/>
      <c r="GQ77" s="34"/>
      <c r="GR77" s="34"/>
      <c r="GS77" s="34"/>
      <c r="GT77" s="34"/>
      <c r="GU77" s="34"/>
      <c r="GV77" s="34"/>
      <c r="GW77" s="34"/>
      <c r="GX77" s="34"/>
      <c r="GY77" s="34"/>
      <c r="GZ77" s="34"/>
      <c r="HA77" s="34"/>
      <c r="HB77" s="34"/>
      <c r="HC77" s="34"/>
      <c r="HD77" s="34"/>
      <c r="HE77" s="34"/>
      <c r="HF77" s="34"/>
      <c r="HG77" s="34"/>
      <c r="HI77" s="34"/>
      <c r="HJ77" s="34"/>
      <c r="HK77" s="34"/>
      <c r="HL77" s="34"/>
      <c r="HM77" s="34"/>
      <c r="HN77" s="34"/>
      <c r="HO77" s="34"/>
      <c r="HP77" s="34"/>
      <c r="HQ77" s="34"/>
      <c r="HR77" s="34"/>
      <c r="HS77" s="34"/>
      <c r="HT77" s="34"/>
      <c r="HU77" s="34"/>
      <c r="HV77" s="34"/>
      <c r="HW77" s="34"/>
      <c r="HX77" s="34"/>
      <c r="HY77" s="34"/>
      <c r="HZ77" s="34"/>
      <c r="IA77" s="34"/>
      <c r="IB77" s="34"/>
      <c r="IC77" s="34"/>
      <c r="IE77" s="34"/>
      <c r="IF77" s="34"/>
      <c r="IG77" s="34"/>
      <c r="IH77" s="34"/>
      <c r="II77" s="34"/>
      <c r="IJ77" s="34"/>
      <c r="IK77" s="34"/>
      <c r="IL77" s="34"/>
      <c r="IM77" s="34"/>
      <c r="IN77" s="34"/>
      <c r="IO77" s="34"/>
      <c r="IP77" s="34"/>
      <c r="IQ77" s="34"/>
      <c r="IR77" s="34"/>
      <c r="IS77" s="34"/>
      <c r="IT77" s="34"/>
      <c r="IU77" s="34"/>
      <c r="IV77" s="34"/>
      <c r="IW77" s="34"/>
      <c r="IX77" s="34"/>
      <c r="IY77" s="34"/>
      <c r="JA77" s="34"/>
      <c r="JB77" s="34"/>
      <c r="JC77" s="34"/>
      <c r="JD77" s="34"/>
      <c r="JE77" s="34"/>
      <c r="JF77" s="34"/>
      <c r="JG77" s="34"/>
      <c r="JH77" s="34"/>
      <c r="JI77" s="34"/>
      <c r="JJ77" s="34"/>
      <c r="JK77" s="34"/>
      <c r="JL77" s="34"/>
      <c r="JM77" s="34"/>
      <c r="JN77" s="34"/>
      <c r="JO77" s="34"/>
      <c r="JP77" s="34"/>
      <c r="JQ77" s="34"/>
      <c r="JR77" s="34"/>
      <c r="JS77" s="34"/>
      <c r="JT77" s="34"/>
      <c r="JU77" s="34"/>
      <c r="JW77" s="34"/>
      <c r="JX77" s="34"/>
      <c r="JY77" s="34"/>
      <c r="JZ77" s="34"/>
      <c r="KA77" s="34"/>
      <c r="KB77" s="34"/>
      <c r="KC77" s="34"/>
      <c r="KD77" s="34"/>
      <c r="KE77" s="34"/>
      <c r="KF77" s="34"/>
      <c r="KG77" s="34"/>
      <c r="KH77" s="34"/>
      <c r="KI77" s="34"/>
      <c r="KJ77" s="34"/>
      <c r="KK77" s="34"/>
      <c r="KL77" s="34"/>
      <c r="KM77" s="34"/>
      <c r="KN77" s="34"/>
      <c r="KO77" s="34"/>
      <c r="KP77" s="34"/>
      <c r="KQ77" s="34"/>
      <c r="KS77" s="34"/>
      <c r="KT77" s="34"/>
      <c r="KU77" s="34"/>
      <c r="KV77" s="34"/>
      <c r="KW77" s="34"/>
      <c r="KX77" s="34"/>
      <c r="KY77" s="34"/>
      <c r="KZ77" s="34"/>
      <c r="LA77" s="34"/>
      <c r="LB77" s="34"/>
      <c r="LC77" s="34"/>
      <c r="LD77" s="34"/>
      <c r="LE77" s="34"/>
      <c r="LF77" s="34"/>
      <c r="LG77" s="34"/>
      <c r="LH77" s="34"/>
      <c r="LI77" s="34"/>
      <c r="LJ77" s="34"/>
      <c r="LK77" s="34"/>
      <c r="LL77" s="34"/>
      <c r="LM77" s="34"/>
      <c r="LO77" s="34"/>
      <c r="LP77" s="34"/>
      <c r="LQ77" s="34"/>
      <c r="LR77" s="34"/>
      <c r="LS77" s="34"/>
      <c r="LT77" s="34"/>
      <c r="LU77" s="34"/>
      <c r="LV77" s="34"/>
      <c r="LW77" s="34"/>
      <c r="LX77" s="34"/>
      <c r="LY77" s="34"/>
      <c r="LZ77" s="34"/>
      <c r="MA77" s="34"/>
      <c r="MB77" s="34"/>
      <c r="MC77" s="34"/>
      <c r="MD77" s="34"/>
      <c r="ME77" s="34"/>
      <c r="MF77" s="34"/>
      <c r="MG77" s="34"/>
      <c r="MH77" s="34"/>
      <c r="MI77" s="34"/>
      <c r="MK77" s="34"/>
      <c r="ML77" s="34"/>
      <c r="MM77" s="34"/>
      <c r="MN77" s="34"/>
      <c r="MO77" s="34"/>
      <c r="MP77" s="34"/>
      <c r="MQ77" s="34"/>
      <c r="MR77" s="34"/>
      <c r="MS77" s="34"/>
      <c r="MT77" s="34"/>
      <c r="MU77" s="34"/>
      <c r="MV77" s="34"/>
      <c r="MW77" s="34"/>
      <c r="MX77" s="34"/>
      <c r="MY77" s="34"/>
      <c r="MZ77" s="34"/>
      <c r="NA77" s="34"/>
      <c r="NB77" s="34"/>
      <c r="NC77" s="34"/>
      <c r="ND77" s="34"/>
      <c r="NE77" s="34"/>
    </row>
    <row r="78" spans="1:369" s="34" customFormat="1">
      <c r="A78" s="4"/>
      <c r="B78" s="4" t="s">
        <v>149</v>
      </c>
      <c r="C78" s="46" t="s">
        <v>191</v>
      </c>
      <c r="E78" s="51"/>
      <c r="F78" s="51"/>
      <c r="G78" s="51"/>
      <c r="H78" s="51"/>
      <c r="I78" s="51"/>
      <c r="J78" s="51"/>
      <c r="K78" s="60"/>
      <c r="M78" s="36"/>
      <c r="N78" s="36"/>
      <c r="O78" s="36"/>
      <c r="P78" s="36"/>
      <c r="Q78" s="36"/>
      <c r="R78" s="37"/>
      <c r="T78" s="36"/>
      <c r="U78" s="36"/>
      <c r="V78" s="36"/>
      <c r="W78" s="36"/>
      <c r="X78" s="36"/>
      <c r="Y78" s="37"/>
      <c r="AA78" s="36">
        <v>0.73699999999999999</v>
      </c>
      <c r="AB78" s="36">
        <v>0.20499999999999999</v>
      </c>
      <c r="AC78" s="36">
        <v>5.7000000000000002E-2</v>
      </c>
      <c r="AD78" s="36"/>
      <c r="AE78" s="36"/>
      <c r="AF78" s="36"/>
      <c r="AG78" s="37">
        <f>SUM(AA78:AF78)</f>
        <v>0.999</v>
      </c>
      <c r="AI78" s="36">
        <v>0.76900000000000002</v>
      </c>
      <c r="AJ78" s="36">
        <v>0.17799999999999999</v>
      </c>
      <c r="AK78" s="36">
        <v>5.2999999999999999E-2</v>
      </c>
      <c r="AL78" s="36"/>
      <c r="AM78" s="36"/>
      <c r="AN78" s="36"/>
      <c r="AO78" s="36"/>
      <c r="AP78" s="37">
        <f>SUM(AI78:AL78)</f>
        <v>1</v>
      </c>
      <c r="AR78" s="36">
        <v>0.77100000000000002</v>
      </c>
      <c r="AS78" s="36">
        <v>0.188</v>
      </c>
      <c r="AT78" s="36">
        <v>4.2000000000000003E-2</v>
      </c>
      <c r="AU78" s="36"/>
      <c r="AV78" s="36"/>
      <c r="AW78" s="36"/>
      <c r="AX78" s="36"/>
      <c r="AY78" s="37">
        <f>SUM(AR78:AU78)</f>
        <v>1.0010000000000001</v>
      </c>
      <c r="BA78" s="36">
        <v>0.80800000000000005</v>
      </c>
      <c r="BB78" s="36">
        <v>0.157</v>
      </c>
      <c r="BC78" s="36">
        <v>3.5000000000000003E-2</v>
      </c>
      <c r="BD78" s="36"/>
      <c r="BE78" s="36"/>
      <c r="BF78" s="36"/>
      <c r="BG78" s="36"/>
      <c r="BH78" s="37">
        <f>SUM(BA78:BD78)</f>
        <v>1</v>
      </c>
      <c r="BJ78" s="119"/>
      <c r="BK78" s="119"/>
      <c r="BL78" s="119"/>
      <c r="BM78" s="119"/>
      <c r="BN78" s="119"/>
      <c r="BO78" s="119"/>
      <c r="BP78" s="119"/>
      <c r="BQ78" s="195"/>
      <c r="BS78" s="489"/>
      <c r="BT78" s="489"/>
      <c r="BU78" s="489"/>
      <c r="FP78" s="98"/>
    </row>
    <row r="79" spans="1:369" s="43" customFormat="1">
      <c r="A79" s="7"/>
      <c r="B79" s="7" t="s">
        <v>150</v>
      </c>
      <c r="C79" s="7"/>
      <c r="E79" s="7"/>
      <c r="F79" s="7"/>
      <c r="G79" s="7"/>
      <c r="H79" s="7"/>
      <c r="I79" s="7"/>
      <c r="J79" s="7"/>
      <c r="K79" s="4"/>
      <c r="M79" s="44"/>
      <c r="N79" s="44"/>
      <c r="O79" s="44"/>
      <c r="P79" s="44"/>
      <c r="Q79" s="44"/>
      <c r="R79" s="44"/>
      <c r="T79" s="44"/>
      <c r="U79" s="44"/>
      <c r="V79" s="44"/>
      <c r="W79" s="44"/>
      <c r="X79" s="44"/>
      <c r="Y79" s="44"/>
      <c r="AA79" s="44"/>
      <c r="AB79" s="44"/>
      <c r="AC79" s="44"/>
      <c r="AD79" s="44"/>
      <c r="AE79" s="44"/>
      <c r="AF79" s="44"/>
      <c r="AG79" s="44">
        <f>SUM(AA79:AF79)</f>
        <v>0</v>
      </c>
      <c r="AI79" s="44"/>
      <c r="AJ79" s="44"/>
      <c r="AK79" s="44"/>
      <c r="AL79" s="44"/>
      <c r="AM79" s="44"/>
      <c r="AN79" s="44"/>
      <c r="AO79" s="44"/>
      <c r="AP79" s="44">
        <f>SUM(AI79:AO79)</f>
        <v>0</v>
      </c>
      <c r="AR79" s="44"/>
      <c r="AS79" s="44"/>
      <c r="AT79" s="44"/>
      <c r="AU79" s="44"/>
      <c r="AV79" s="44"/>
      <c r="AW79" s="44"/>
      <c r="AX79" s="44"/>
      <c r="AY79" s="44">
        <f>SUM(AR79:AX79)</f>
        <v>0</v>
      </c>
      <c r="BA79" s="44"/>
      <c r="BB79" s="44"/>
      <c r="BC79" s="44"/>
      <c r="BD79" s="44"/>
      <c r="BE79" s="44"/>
      <c r="BF79" s="44"/>
      <c r="BG79" s="44"/>
      <c r="BH79" s="44">
        <f>SUM(BA79:BG79)</f>
        <v>0</v>
      </c>
      <c r="BJ79" s="137"/>
      <c r="BK79" s="137"/>
      <c r="BL79" s="137"/>
      <c r="BM79" s="137"/>
      <c r="BN79" s="137"/>
      <c r="BO79" s="137"/>
      <c r="BP79" s="137"/>
      <c r="BQ79" s="137"/>
      <c r="BS79" s="489"/>
      <c r="BT79" s="489"/>
      <c r="BU79" s="489"/>
      <c r="FP79" s="253"/>
    </row>
    <row r="80" spans="1:369">
      <c r="A80" s="4"/>
      <c r="B80" s="38"/>
      <c r="C80" s="46"/>
      <c r="E80" s="46"/>
      <c r="F80" s="46"/>
      <c r="G80" s="46"/>
      <c r="H80" s="46"/>
      <c r="I80" s="46"/>
      <c r="J80" s="46"/>
      <c r="K80" s="4"/>
      <c r="M80" s="3"/>
      <c r="N80" s="3"/>
      <c r="O80" s="3"/>
      <c r="P80" s="3"/>
      <c r="Q80" s="3"/>
      <c r="R80" s="3"/>
      <c r="T80" s="3"/>
      <c r="U80" s="3"/>
      <c r="V80" s="3"/>
      <c r="W80" s="3"/>
      <c r="X80" s="3"/>
      <c r="Y80" s="3"/>
      <c r="AA80" s="3"/>
      <c r="AB80" s="3"/>
      <c r="AC80" s="3"/>
      <c r="AD80" s="3"/>
      <c r="AE80" s="3"/>
      <c r="AF80" s="3"/>
      <c r="AG80" s="37"/>
      <c r="AI80" s="3"/>
      <c r="AJ80" s="3"/>
      <c r="AK80" s="3"/>
      <c r="AL80" s="3"/>
      <c r="AM80" s="3"/>
      <c r="AN80" s="3"/>
      <c r="AO80" s="3"/>
      <c r="AP80" s="37"/>
      <c r="AR80" s="3"/>
      <c r="AS80" s="3"/>
      <c r="AT80" s="3"/>
      <c r="AU80" s="3"/>
      <c r="AV80" s="3"/>
      <c r="AW80" s="3"/>
      <c r="AX80" s="3"/>
      <c r="AY80" s="37"/>
      <c r="BA80" s="3"/>
      <c r="BB80" s="3"/>
      <c r="BC80" s="3"/>
      <c r="BD80" s="3"/>
      <c r="BE80" s="3"/>
      <c r="BF80" s="3"/>
      <c r="BG80" s="3"/>
      <c r="BH80" s="37"/>
      <c r="BJ80" s="117"/>
      <c r="BK80" s="117"/>
      <c r="BL80" s="117"/>
      <c r="BM80" s="117"/>
      <c r="BN80" s="117"/>
      <c r="BO80" s="117"/>
      <c r="BP80" s="117"/>
      <c r="BQ80" s="195"/>
      <c r="BR80" s="34"/>
      <c r="BS80" s="489"/>
      <c r="BT80" s="489"/>
      <c r="BU80" s="489"/>
      <c r="BV80" s="34"/>
      <c r="BW80" s="34"/>
      <c r="BX80" s="34"/>
      <c r="BY80" s="34"/>
      <c r="BZ80" s="34"/>
      <c r="CA80" s="34"/>
      <c r="CB80" s="34"/>
      <c r="CC80" s="34"/>
      <c r="CD80" s="34"/>
      <c r="CE80" s="34"/>
      <c r="CG80" s="34"/>
      <c r="CH80" s="34"/>
      <c r="CI80" s="34"/>
      <c r="CJ80" s="34"/>
      <c r="CK80" s="34"/>
      <c r="CL80" s="34"/>
      <c r="CM80" s="34"/>
      <c r="CN80" s="34"/>
      <c r="CO80" s="34"/>
      <c r="CP80" s="34"/>
      <c r="CQ80" s="34"/>
      <c r="CR80" s="34"/>
      <c r="CS80" s="34"/>
      <c r="CT80" s="34"/>
      <c r="CU80" s="34"/>
      <c r="CV80" s="34"/>
      <c r="CW80" s="34"/>
      <c r="CX80" s="34"/>
      <c r="CY80" s="34"/>
      <c r="CZ80" s="34"/>
      <c r="DA80" s="34"/>
      <c r="DC80" s="34"/>
      <c r="DD80" s="34"/>
      <c r="DE80" s="34"/>
      <c r="DF80" s="34"/>
      <c r="DG80" s="34"/>
      <c r="DH80" s="34"/>
      <c r="DI80" s="34"/>
      <c r="DJ80" s="34"/>
      <c r="DK80" s="34"/>
      <c r="DL80" s="34"/>
      <c r="DM80" s="34"/>
      <c r="DN80" s="34"/>
      <c r="DO80" s="34"/>
      <c r="DP80" s="34"/>
      <c r="DQ80" s="34"/>
      <c r="DR80" s="34"/>
      <c r="DS80" s="34"/>
      <c r="DT80" s="34"/>
      <c r="DU80" s="34"/>
      <c r="DV80" s="34"/>
      <c r="DW80" s="34"/>
      <c r="DY80" s="34"/>
      <c r="DZ80" s="34"/>
      <c r="EA80" s="34"/>
      <c r="EB80" s="34"/>
      <c r="EC80" s="34"/>
      <c r="ED80" s="34"/>
      <c r="EE80" s="34"/>
      <c r="EF80" s="34"/>
      <c r="EG80" s="34"/>
      <c r="EH80" s="34"/>
      <c r="EI80" s="34"/>
      <c r="EJ80" s="34"/>
      <c r="EK80" s="34"/>
      <c r="EL80" s="34"/>
      <c r="EM80" s="34"/>
      <c r="EN80" s="34"/>
      <c r="EO80" s="34"/>
      <c r="EP80" s="34"/>
      <c r="EQ80" s="34"/>
      <c r="ER80" s="34"/>
      <c r="ES80" s="34"/>
      <c r="EU80" s="34"/>
      <c r="EV80" s="34"/>
      <c r="EW80" s="34"/>
      <c r="EX80" s="34"/>
      <c r="EY80" s="34"/>
      <c r="EZ80" s="34"/>
      <c r="FA80" s="34"/>
      <c r="FB80" s="34"/>
      <c r="FC80" s="34"/>
      <c r="FD80" s="34"/>
      <c r="FE80" s="34"/>
      <c r="FF80" s="34"/>
      <c r="FG80" s="34"/>
      <c r="FH80" s="34"/>
      <c r="FI80" s="34"/>
      <c r="FJ80" s="34"/>
      <c r="FK80" s="34"/>
      <c r="FL80" s="34"/>
      <c r="FM80" s="34"/>
      <c r="FN80" s="34"/>
      <c r="FO80" s="34"/>
      <c r="FQ80" s="34"/>
      <c r="FR80" s="34"/>
      <c r="FS80" s="34"/>
      <c r="FT80" s="34"/>
      <c r="FU80" s="34"/>
      <c r="FV80" s="34"/>
      <c r="FW80" s="34"/>
      <c r="FX80" s="34"/>
      <c r="FY80" s="34"/>
      <c r="FZ80" s="34"/>
      <c r="GA80" s="34"/>
      <c r="GB80" s="34"/>
      <c r="GC80" s="34"/>
      <c r="GD80" s="34"/>
      <c r="GE80" s="34"/>
      <c r="GF80" s="34"/>
      <c r="GG80" s="34"/>
      <c r="GH80" s="34"/>
      <c r="GI80" s="34"/>
      <c r="GJ80" s="34"/>
      <c r="GK80" s="34"/>
      <c r="GM80" s="34"/>
      <c r="GN80" s="34"/>
      <c r="GO80" s="34"/>
      <c r="GP80" s="34"/>
      <c r="GQ80" s="34"/>
      <c r="GR80" s="34"/>
      <c r="GS80" s="34"/>
      <c r="GT80" s="34"/>
      <c r="GU80" s="34"/>
      <c r="GV80" s="34"/>
      <c r="GW80" s="34"/>
      <c r="GX80" s="34"/>
      <c r="GY80" s="34"/>
      <c r="GZ80" s="34"/>
      <c r="HA80" s="34"/>
      <c r="HB80" s="34"/>
      <c r="HC80" s="34"/>
      <c r="HD80" s="34"/>
      <c r="HE80" s="34"/>
      <c r="HF80" s="34"/>
      <c r="HG80" s="34"/>
      <c r="HI80" s="34"/>
      <c r="HJ80" s="34"/>
      <c r="HK80" s="34"/>
      <c r="HL80" s="34"/>
      <c r="HM80" s="34"/>
      <c r="HN80" s="34"/>
      <c r="HO80" s="34"/>
      <c r="HP80" s="34"/>
      <c r="HQ80" s="34"/>
      <c r="HR80" s="34"/>
      <c r="HS80" s="34"/>
      <c r="HT80" s="34"/>
      <c r="HU80" s="34"/>
      <c r="HV80" s="34"/>
      <c r="HW80" s="34"/>
      <c r="HX80" s="34"/>
      <c r="HY80" s="34"/>
      <c r="HZ80" s="34"/>
      <c r="IA80" s="34"/>
      <c r="IB80" s="34"/>
      <c r="IC80" s="34"/>
      <c r="IE80" s="34"/>
      <c r="IF80" s="34"/>
      <c r="IG80" s="34"/>
      <c r="IH80" s="34"/>
      <c r="II80" s="34"/>
      <c r="IJ80" s="34"/>
      <c r="IK80" s="34"/>
      <c r="IL80" s="34"/>
      <c r="IM80" s="34"/>
      <c r="IN80" s="34"/>
      <c r="IO80" s="34"/>
      <c r="IP80" s="34"/>
      <c r="IQ80" s="34"/>
      <c r="IR80" s="34"/>
      <c r="IS80" s="34"/>
      <c r="IT80" s="34"/>
      <c r="IU80" s="34"/>
      <c r="IV80" s="34"/>
      <c r="IW80" s="34"/>
      <c r="IX80" s="34"/>
      <c r="IY80" s="34"/>
      <c r="JA80" s="34"/>
      <c r="JB80" s="34"/>
      <c r="JC80" s="34"/>
      <c r="JD80" s="34"/>
      <c r="JE80" s="34"/>
      <c r="JF80" s="34"/>
      <c r="JG80" s="34"/>
      <c r="JH80" s="34"/>
      <c r="JI80" s="34"/>
      <c r="JJ80" s="34"/>
      <c r="JK80" s="34"/>
      <c r="JL80" s="34"/>
      <c r="JM80" s="34"/>
      <c r="JN80" s="34"/>
      <c r="JO80" s="34"/>
      <c r="JP80" s="34"/>
      <c r="JQ80" s="34"/>
      <c r="JR80" s="34"/>
      <c r="JS80" s="34"/>
      <c r="JT80" s="34"/>
      <c r="JU80" s="34"/>
      <c r="JW80" s="34"/>
      <c r="JX80" s="34"/>
      <c r="JY80" s="34"/>
      <c r="JZ80" s="34"/>
      <c r="KA80" s="34"/>
      <c r="KB80" s="34"/>
      <c r="KC80" s="34"/>
      <c r="KD80" s="34"/>
      <c r="KE80" s="34"/>
      <c r="KF80" s="34"/>
      <c r="KG80" s="34"/>
      <c r="KH80" s="34"/>
      <c r="KI80" s="34"/>
      <c r="KJ80" s="34"/>
      <c r="KK80" s="34"/>
      <c r="KL80" s="34"/>
      <c r="KM80" s="34"/>
      <c r="KN80" s="34"/>
      <c r="KO80" s="34"/>
      <c r="KP80" s="34"/>
      <c r="KQ80" s="34"/>
      <c r="KS80" s="34"/>
      <c r="KT80" s="34"/>
      <c r="KU80" s="34"/>
      <c r="KV80" s="34"/>
      <c r="KW80" s="34"/>
      <c r="KX80" s="34"/>
      <c r="KY80" s="34"/>
      <c r="KZ80" s="34"/>
      <c r="LA80" s="34"/>
      <c r="LB80" s="34"/>
      <c r="LC80" s="34"/>
      <c r="LD80" s="34"/>
      <c r="LE80" s="34"/>
      <c r="LF80" s="34"/>
      <c r="LG80" s="34"/>
      <c r="LH80" s="34"/>
      <c r="LI80" s="34"/>
      <c r="LJ80" s="34"/>
      <c r="LK80" s="34"/>
      <c r="LL80" s="34"/>
      <c r="LM80" s="34"/>
      <c r="LO80" s="34"/>
      <c r="LP80" s="34"/>
      <c r="LQ80" s="34"/>
      <c r="LR80" s="34"/>
      <c r="LS80" s="34"/>
      <c r="LT80" s="34"/>
      <c r="LU80" s="34"/>
      <c r="LV80" s="34"/>
      <c r="LW80" s="34"/>
      <c r="LX80" s="34"/>
      <c r="LY80" s="34"/>
      <c r="LZ80" s="34"/>
      <c r="MA80" s="34"/>
      <c r="MB80" s="34"/>
      <c r="MC80" s="34"/>
      <c r="MD80" s="34"/>
      <c r="ME80" s="34"/>
      <c r="MF80" s="34"/>
      <c r="MG80" s="34"/>
      <c r="MH80" s="34"/>
      <c r="MI80" s="34"/>
      <c r="MK80" s="34"/>
      <c r="ML80" s="34"/>
      <c r="MM80" s="34"/>
      <c r="MN80" s="34"/>
      <c r="MO80" s="34"/>
      <c r="MP80" s="34"/>
      <c r="MQ80" s="34"/>
      <c r="MR80" s="34"/>
      <c r="MS80" s="34"/>
      <c r="MT80" s="34"/>
      <c r="MU80" s="34"/>
      <c r="MV80" s="34"/>
      <c r="MW80" s="34"/>
      <c r="MX80" s="34"/>
      <c r="MY80" s="34"/>
      <c r="MZ80" s="34"/>
      <c r="NA80" s="34"/>
      <c r="NB80" s="34"/>
      <c r="NC80" s="34"/>
      <c r="ND80" s="34"/>
      <c r="NE80" s="34"/>
    </row>
    <row r="81" spans="1:369">
      <c r="A81" s="4" t="s">
        <v>71</v>
      </c>
      <c r="B81" s="38" t="s">
        <v>117</v>
      </c>
      <c r="C81" s="38" t="s">
        <v>192</v>
      </c>
      <c r="E81" s="52"/>
      <c r="F81" s="52"/>
      <c r="G81" s="52">
        <f>(AA82+AC82)/G82</f>
        <v>0.52670157068062828</v>
      </c>
      <c r="H81" s="53">
        <f>(AI82+AK82)/H82</f>
        <v>0.54641350210970463</v>
      </c>
      <c r="I81" s="53">
        <f>(AR82+AT82)/I82</f>
        <v>0.57262277951933127</v>
      </c>
      <c r="J81" s="53">
        <f>(BA82+BC82)/J82</f>
        <v>0.57385759829968119</v>
      </c>
      <c r="K81" s="504">
        <f>J81</f>
        <v>0.57385759829968119</v>
      </c>
      <c r="M81" s="3"/>
      <c r="N81" s="3"/>
      <c r="O81" s="3"/>
      <c r="P81" s="3"/>
      <c r="Q81" s="3"/>
      <c r="R81" s="3"/>
      <c r="T81" s="4"/>
      <c r="U81" s="4"/>
      <c r="V81" s="3"/>
      <c r="W81" s="3"/>
      <c r="X81" s="3"/>
      <c r="Y81" s="3"/>
      <c r="AA81" s="4" t="s">
        <v>168</v>
      </c>
      <c r="AB81" s="4" t="s">
        <v>164</v>
      </c>
      <c r="AC81" s="4" t="s">
        <v>167</v>
      </c>
      <c r="AD81" s="4" t="s">
        <v>169</v>
      </c>
      <c r="AE81" s="3"/>
      <c r="AF81" s="3"/>
      <c r="AG81" s="15"/>
      <c r="AI81" s="4" t="s">
        <v>168</v>
      </c>
      <c r="AJ81" s="4" t="s">
        <v>164</v>
      </c>
      <c r="AK81" s="4" t="s">
        <v>167</v>
      </c>
      <c r="AL81" s="4" t="s">
        <v>169</v>
      </c>
      <c r="AM81" s="3"/>
      <c r="AN81" s="3"/>
      <c r="AO81" s="3"/>
      <c r="AP81" s="15"/>
      <c r="AR81" s="4" t="s">
        <v>168</v>
      </c>
      <c r="AS81" s="4" t="s">
        <v>164</v>
      </c>
      <c r="AT81" s="4" t="s">
        <v>167</v>
      </c>
      <c r="AU81" s="4" t="s">
        <v>169</v>
      </c>
      <c r="AV81" s="3"/>
      <c r="AW81" s="3"/>
      <c r="AX81" s="3"/>
      <c r="AY81" s="15"/>
      <c r="BA81" s="4" t="s">
        <v>168</v>
      </c>
      <c r="BB81" s="4" t="s">
        <v>164</v>
      </c>
      <c r="BC81" s="4" t="s">
        <v>167</v>
      </c>
      <c r="BD81" s="4" t="s">
        <v>169</v>
      </c>
      <c r="BE81" s="3"/>
      <c r="BF81" s="3"/>
      <c r="BG81" s="3"/>
      <c r="BH81" s="15"/>
      <c r="BJ81" s="119"/>
      <c r="BK81" s="119"/>
      <c r="BL81" s="119"/>
      <c r="BM81" s="119"/>
      <c r="BN81" s="117"/>
      <c r="BO81" s="117"/>
      <c r="BP81" s="117"/>
      <c r="BQ81" s="195"/>
      <c r="BR81" s="34"/>
      <c r="BS81" s="489">
        <f>Ouputs!E22</f>
        <v>0</v>
      </c>
      <c r="BT81" s="489">
        <f>Ouputs!F22</f>
        <v>0</v>
      </c>
      <c r="BU81" s="489">
        <f>Ouputs!G22</f>
        <v>0</v>
      </c>
      <c r="BV81" s="34"/>
      <c r="BW81" s="34"/>
      <c r="BX81" s="34"/>
      <c r="BY81" s="34"/>
      <c r="BZ81" s="34"/>
      <c r="CA81" s="34"/>
      <c r="CB81" s="34"/>
      <c r="CC81" s="34"/>
      <c r="CD81" s="34"/>
      <c r="CE81" s="34"/>
      <c r="CG81" s="34"/>
      <c r="CH81" s="34"/>
      <c r="CI81" s="34"/>
      <c r="CJ81" s="34"/>
      <c r="CK81" s="34"/>
      <c r="CL81" s="34"/>
      <c r="CM81" s="34"/>
      <c r="CN81" s="34"/>
      <c r="CO81" s="34"/>
      <c r="CP81" s="34"/>
      <c r="CQ81" s="34"/>
      <c r="CR81" s="34"/>
      <c r="CS81" s="34"/>
      <c r="CT81" s="34"/>
      <c r="CU81" s="34"/>
      <c r="CV81" s="34"/>
      <c r="CW81" s="34"/>
      <c r="CX81" s="34"/>
      <c r="CY81" s="34"/>
      <c r="CZ81" s="34"/>
      <c r="DA81" s="34"/>
      <c r="DC81" s="34"/>
      <c r="DD81" s="34"/>
      <c r="DE81" s="34"/>
      <c r="DF81" s="34"/>
      <c r="DG81" s="34"/>
      <c r="DH81" s="34"/>
      <c r="DI81" s="34"/>
      <c r="DJ81" s="34"/>
      <c r="DK81" s="34"/>
      <c r="DL81" s="34"/>
      <c r="DM81" s="34"/>
      <c r="DN81" s="34"/>
      <c r="DO81" s="34"/>
      <c r="DP81" s="34"/>
      <c r="DQ81" s="34"/>
      <c r="DR81" s="34"/>
      <c r="DS81" s="34"/>
      <c r="DT81" s="34"/>
      <c r="DU81" s="34"/>
      <c r="DV81" s="34"/>
      <c r="DW81" s="34"/>
      <c r="DY81" s="34"/>
      <c r="DZ81" s="34"/>
      <c r="EA81" s="34"/>
      <c r="EB81" s="34"/>
      <c r="EC81" s="34"/>
      <c r="ED81" s="34"/>
      <c r="EE81" s="34"/>
      <c r="EF81" s="34"/>
      <c r="EG81" s="34"/>
      <c r="EH81" s="34"/>
      <c r="EI81" s="34"/>
      <c r="EJ81" s="34"/>
      <c r="EK81" s="34"/>
      <c r="EL81" s="34"/>
      <c r="EM81" s="34"/>
      <c r="EN81" s="34"/>
      <c r="EO81" s="34"/>
      <c r="EP81" s="34"/>
      <c r="EQ81" s="34"/>
      <c r="ER81" s="34"/>
      <c r="ES81" s="34"/>
      <c r="EU81" s="34"/>
      <c r="EV81" s="34"/>
      <c r="EW81" s="34"/>
      <c r="EX81" s="34"/>
      <c r="EY81" s="34"/>
      <c r="EZ81" s="34"/>
      <c r="FA81" s="34"/>
      <c r="FB81" s="34"/>
      <c r="FC81" s="34"/>
      <c r="FD81" s="34"/>
      <c r="FE81" s="34"/>
      <c r="FF81" s="34"/>
      <c r="FG81" s="34"/>
      <c r="FH81" s="34"/>
      <c r="FI81" s="34"/>
      <c r="FJ81" s="34"/>
      <c r="FK81" s="34"/>
      <c r="FL81" s="34"/>
      <c r="FM81" s="34"/>
      <c r="FN81" s="34"/>
      <c r="FO81" s="34"/>
      <c r="FQ81" s="34"/>
      <c r="FR81" s="34"/>
      <c r="FS81" s="34"/>
      <c r="FT81" s="34"/>
      <c r="FU81" s="34"/>
      <c r="FV81" s="34"/>
      <c r="FW81" s="34"/>
      <c r="FX81" s="34"/>
      <c r="FY81" s="34"/>
      <c r="FZ81" s="34"/>
      <c r="GA81" s="34"/>
      <c r="GB81" s="34"/>
      <c r="GC81" s="34"/>
      <c r="GD81" s="34"/>
      <c r="GE81" s="34"/>
      <c r="GF81" s="34"/>
      <c r="GG81" s="34"/>
      <c r="GH81" s="34"/>
      <c r="GI81" s="34"/>
      <c r="GJ81" s="34"/>
      <c r="GK81" s="34"/>
      <c r="GM81" s="34"/>
      <c r="GN81" s="34"/>
      <c r="GO81" s="34"/>
      <c r="GP81" s="34"/>
      <c r="GQ81" s="34"/>
      <c r="GR81" s="34"/>
      <c r="GS81" s="34"/>
      <c r="GT81" s="34"/>
      <c r="GU81" s="34"/>
      <c r="GV81" s="34"/>
      <c r="GW81" s="34"/>
      <c r="GX81" s="34"/>
      <c r="GY81" s="34"/>
      <c r="GZ81" s="34"/>
      <c r="HA81" s="34"/>
      <c r="HB81" s="34"/>
      <c r="HC81" s="34"/>
      <c r="HD81" s="34"/>
      <c r="HE81" s="34"/>
      <c r="HF81" s="34"/>
      <c r="HG81" s="34"/>
      <c r="HI81" s="34"/>
      <c r="HJ81" s="34"/>
      <c r="HK81" s="34"/>
      <c r="HL81" s="34"/>
      <c r="HM81" s="34"/>
      <c r="HN81" s="34"/>
      <c r="HO81" s="34"/>
      <c r="HP81" s="34"/>
      <c r="HQ81" s="34"/>
      <c r="HR81" s="34"/>
      <c r="HS81" s="34"/>
      <c r="HT81" s="34"/>
      <c r="HU81" s="34"/>
      <c r="HV81" s="34"/>
      <c r="HW81" s="34"/>
      <c r="HX81" s="34"/>
      <c r="HY81" s="34"/>
      <c r="HZ81" s="34"/>
      <c r="IA81" s="34"/>
      <c r="IB81" s="34"/>
      <c r="IC81" s="34"/>
      <c r="IE81" s="34"/>
      <c r="IF81" s="34"/>
      <c r="IG81" s="34"/>
      <c r="IH81" s="34"/>
      <c r="II81" s="34"/>
      <c r="IJ81" s="34"/>
      <c r="IK81" s="34"/>
      <c r="IL81" s="34"/>
      <c r="IM81" s="34"/>
      <c r="IN81" s="34"/>
      <c r="IO81" s="34"/>
      <c r="IP81" s="34"/>
      <c r="IQ81" s="34"/>
      <c r="IR81" s="34"/>
      <c r="IS81" s="34"/>
      <c r="IT81" s="34"/>
      <c r="IU81" s="34"/>
      <c r="IV81" s="34"/>
      <c r="IW81" s="34"/>
      <c r="IX81" s="34"/>
      <c r="IY81" s="34"/>
      <c r="JA81" s="34"/>
      <c r="JB81" s="34"/>
      <c r="JC81" s="34"/>
      <c r="JD81" s="34"/>
      <c r="JE81" s="34"/>
      <c r="JF81" s="34"/>
      <c r="JG81" s="34"/>
      <c r="JH81" s="34"/>
      <c r="JI81" s="34"/>
      <c r="JJ81" s="34"/>
      <c r="JK81" s="34"/>
      <c r="JL81" s="34"/>
      <c r="JM81" s="34"/>
      <c r="JN81" s="34"/>
      <c r="JO81" s="34"/>
      <c r="JP81" s="34"/>
      <c r="JQ81" s="34"/>
      <c r="JR81" s="34"/>
      <c r="JS81" s="34"/>
      <c r="JT81" s="34"/>
      <c r="JU81" s="34"/>
      <c r="JW81" s="34"/>
      <c r="JX81" s="34"/>
      <c r="JY81" s="34"/>
      <c r="JZ81" s="34"/>
      <c r="KA81" s="34"/>
      <c r="KB81" s="34"/>
      <c r="KC81" s="34"/>
      <c r="KD81" s="34"/>
      <c r="KE81" s="34"/>
      <c r="KF81" s="34"/>
      <c r="KG81" s="34"/>
      <c r="KH81" s="34"/>
      <c r="KI81" s="34"/>
      <c r="KJ81" s="34"/>
      <c r="KK81" s="34"/>
      <c r="KL81" s="34"/>
      <c r="KM81" s="34"/>
      <c r="KN81" s="34"/>
      <c r="KO81" s="34"/>
      <c r="KP81" s="34"/>
      <c r="KQ81" s="34"/>
      <c r="KS81" s="34"/>
      <c r="KT81" s="34"/>
      <c r="KU81" s="34"/>
      <c r="KV81" s="34"/>
      <c r="KW81" s="34"/>
      <c r="KX81" s="34"/>
      <c r="KY81" s="34"/>
      <c r="KZ81" s="34"/>
      <c r="LA81" s="34"/>
      <c r="LB81" s="34"/>
      <c r="LC81" s="34"/>
      <c r="LD81" s="34"/>
      <c r="LE81" s="34"/>
      <c r="LF81" s="34"/>
      <c r="LG81" s="34"/>
      <c r="LH81" s="34"/>
      <c r="LI81" s="34"/>
      <c r="LJ81" s="34"/>
      <c r="LK81" s="34"/>
      <c r="LL81" s="34"/>
      <c r="LM81" s="34"/>
      <c r="LO81" s="34"/>
      <c r="LP81" s="34"/>
      <c r="LQ81" s="34"/>
      <c r="LR81" s="34"/>
      <c r="LS81" s="34"/>
      <c r="LT81" s="34"/>
      <c r="LU81" s="34"/>
      <c r="LV81" s="34"/>
      <c r="LW81" s="34"/>
      <c r="LX81" s="34"/>
      <c r="LY81" s="34"/>
      <c r="LZ81" s="34"/>
      <c r="MA81" s="34"/>
      <c r="MB81" s="34"/>
      <c r="MC81" s="34"/>
      <c r="MD81" s="34"/>
      <c r="ME81" s="34"/>
      <c r="MF81" s="34"/>
      <c r="MG81" s="34"/>
      <c r="MH81" s="34"/>
      <c r="MI81" s="34"/>
      <c r="MK81" s="34"/>
      <c r="ML81" s="34"/>
      <c r="MM81" s="34"/>
      <c r="MN81" s="34"/>
      <c r="MO81" s="34"/>
      <c r="MP81" s="34"/>
      <c r="MQ81" s="34"/>
      <c r="MR81" s="34"/>
      <c r="MS81" s="34"/>
      <c r="MT81" s="34"/>
      <c r="MU81" s="34"/>
      <c r="MV81" s="34"/>
      <c r="MW81" s="34"/>
      <c r="MX81" s="34"/>
      <c r="MY81" s="34"/>
      <c r="MZ81" s="34"/>
      <c r="NA81" s="34"/>
      <c r="NB81" s="34"/>
      <c r="NC81" s="34"/>
      <c r="ND81" s="34"/>
      <c r="NE81" s="34"/>
    </row>
    <row r="82" spans="1:369" s="34" customFormat="1">
      <c r="A82" s="4"/>
      <c r="B82" s="4" t="s">
        <v>149</v>
      </c>
      <c r="C82" s="46" t="s">
        <v>191</v>
      </c>
      <c r="E82" s="51"/>
      <c r="F82" s="51"/>
      <c r="G82" s="51">
        <f>1-AD82</f>
        <v>0.95499999999999996</v>
      </c>
      <c r="H82" s="51">
        <f>1-AL82</f>
        <v>0.94799999999999995</v>
      </c>
      <c r="I82" s="51">
        <f>1-AU82</f>
        <v>0.95699999999999996</v>
      </c>
      <c r="J82" s="51">
        <f>1-BD82</f>
        <v>0.94100000000000006</v>
      </c>
      <c r="K82" s="60"/>
      <c r="M82" s="36"/>
      <c r="N82" s="36"/>
      <c r="O82" s="36"/>
      <c r="P82" s="36"/>
      <c r="Q82" s="36"/>
      <c r="R82" s="37"/>
      <c r="T82" s="36"/>
      <c r="U82" s="36"/>
      <c r="V82" s="36"/>
      <c r="W82" s="36"/>
      <c r="X82" s="36"/>
      <c r="Y82" s="37"/>
      <c r="AA82" s="36">
        <v>0.46800000000000003</v>
      </c>
      <c r="AB82" s="36">
        <v>0.45200000000000001</v>
      </c>
      <c r="AC82" s="36">
        <v>3.5000000000000003E-2</v>
      </c>
      <c r="AD82" s="36">
        <v>4.4999999999999998E-2</v>
      </c>
      <c r="AE82" s="36"/>
      <c r="AF82" s="36"/>
      <c r="AG82" s="37">
        <f>SUM(AA82:AF82)</f>
        <v>1</v>
      </c>
      <c r="AI82" s="36">
        <v>0.46400000000000002</v>
      </c>
      <c r="AJ82" s="36">
        <v>0.42899999999999999</v>
      </c>
      <c r="AK82" s="36">
        <v>5.3999999999999999E-2</v>
      </c>
      <c r="AL82" s="36">
        <v>5.1999999999999998E-2</v>
      </c>
      <c r="AM82" s="36"/>
      <c r="AN82" s="36"/>
      <c r="AO82" s="36"/>
      <c r="AP82" s="37">
        <f>SUM(AI82:AL82)</f>
        <v>0.99900000000000011</v>
      </c>
      <c r="AR82" s="36">
        <v>0.45700000000000002</v>
      </c>
      <c r="AS82" s="36">
        <v>0.40899999999999997</v>
      </c>
      <c r="AT82" s="36">
        <v>9.0999999999999998E-2</v>
      </c>
      <c r="AU82" s="36">
        <v>4.2999999999999997E-2</v>
      </c>
      <c r="AV82" s="36"/>
      <c r="AW82" s="36"/>
      <c r="AX82" s="36"/>
      <c r="AY82" s="37">
        <f>SUM(AR82:AU82)</f>
        <v>1</v>
      </c>
      <c r="BA82" s="36">
        <v>0.434</v>
      </c>
      <c r="BB82" s="36">
        <v>0.40200000000000002</v>
      </c>
      <c r="BC82" s="36">
        <v>0.106</v>
      </c>
      <c r="BD82" s="36">
        <v>5.8999999999999997E-2</v>
      </c>
      <c r="BE82" s="36"/>
      <c r="BF82" s="36"/>
      <c r="BG82" s="36"/>
      <c r="BH82" s="37">
        <f>SUM(BA82:BD82)</f>
        <v>1.0010000000000001</v>
      </c>
      <c r="BJ82" s="119"/>
      <c r="BK82" s="119"/>
      <c r="BL82" s="119"/>
      <c r="BM82" s="119"/>
      <c r="BN82" s="119"/>
      <c r="BO82" s="119"/>
      <c r="BP82" s="119"/>
      <c r="BQ82" s="195"/>
      <c r="BS82" s="489"/>
      <c r="BT82" s="489"/>
      <c r="BU82" s="489"/>
      <c r="FP82" s="98"/>
    </row>
    <row r="83" spans="1:369" s="34" customFormat="1">
      <c r="A83" s="4"/>
      <c r="B83" s="4" t="s">
        <v>150</v>
      </c>
      <c r="C83" s="46"/>
      <c r="E83" s="46"/>
      <c r="F83" s="46"/>
      <c r="G83" s="46"/>
      <c r="H83" s="46"/>
      <c r="I83" s="46"/>
      <c r="J83" s="46"/>
      <c r="K83" s="4"/>
      <c r="M83" s="36"/>
      <c r="N83" s="36"/>
      <c r="O83" s="36"/>
      <c r="P83" s="36"/>
      <c r="Q83" s="36"/>
      <c r="R83" s="37"/>
      <c r="T83" s="36"/>
      <c r="U83" s="36"/>
      <c r="V83" s="36"/>
      <c r="W83" s="36"/>
      <c r="X83" s="36"/>
      <c r="Y83" s="37"/>
      <c r="AA83" s="36"/>
      <c r="AB83" s="36"/>
      <c r="AC83" s="36"/>
      <c r="AD83" s="36"/>
      <c r="AE83" s="36"/>
      <c r="AF83" s="36"/>
      <c r="AG83" s="37">
        <f>SUM(AA83:AF83)</f>
        <v>0</v>
      </c>
      <c r="AI83" s="36"/>
      <c r="AJ83" s="36"/>
      <c r="AK83" s="36"/>
      <c r="AL83" s="36"/>
      <c r="AM83" s="36"/>
      <c r="AN83" s="36"/>
      <c r="AO83" s="36"/>
      <c r="AP83" s="37">
        <f>SUM(AI83:AO83)</f>
        <v>0</v>
      </c>
      <c r="AR83" s="36"/>
      <c r="AS83" s="36"/>
      <c r="AT83" s="36"/>
      <c r="AU83" s="36"/>
      <c r="AV83" s="36"/>
      <c r="AW83" s="36"/>
      <c r="AX83" s="36"/>
      <c r="AY83" s="37">
        <f>SUM(AR83:AX83)</f>
        <v>0</v>
      </c>
      <c r="BA83" s="36"/>
      <c r="BB83" s="36"/>
      <c r="BC83" s="36"/>
      <c r="BD83" s="36"/>
      <c r="BE83" s="36"/>
      <c r="BF83" s="36"/>
      <c r="BG83" s="36"/>
      <c r="BH83" s="37">
        <f>SUM(BA83:BG83)</f>
        <v>0</v>
      </c>
      <c r="BJ83" s="119"/>
      <c r="BK83" s="119"/>
      <c r="BL83" s="119"/>
      <c r="BM83" s="119"/>
      <c r="BN83" s="119"/>
      <c r="BO83" s="119"/>
      <c r="BP83" s="119"/>
      <c r="BQ83" s="195"/>
      <c r="BS83" s="489"/>
      <c r="BT83" s="489"/>
      <c r="BU83" s="489"/>
      <c r="FP83" s="98"/>
    </row>
    <row r="84" spans="1:369">
      <c r="A84" s="4"/>
      <c r="B84" s="38"/>
      <c r="C84" s="46"/>
      <c r="E84" s="46"/>
      <c r="F84" s="46"/>
      <c r="G84" s="46"/>
      <c r="H84" s="46"/>
      <c r="I84" s="46"/>
      <c r="J84" s="46"/>
      <c r="K84" s="4"/>
      <c r="M84" s="3"/>
      <c r="N84" s="3"/>
      <c r="O84" s="3"/>
      <c r="P84" s="3"/>
      <c r="Q84" s="3"/>
      <c r="R84" s="3"/>
      <c r="T84" s="3"/>
      <c r="U84" s="3"/>
      <c r="V84" s="3"/>
      <c r="W84" s="3"/>
      <c r="X84" s="3"/>
      <c r="Y84" s="3"/>
      <c r="AA84" s="3"/>
      <c r="AB84" s="3"/>
      <c r="AC84" s="3"/>
      <c r="AD84" s="3"/>
      <c r="AE84" s="3"/>
      <c r="AF84" s="3"/>
      <c r="AG84" s="37"/>
      <c r="AI84" s="3"/>
      <c r="AJ84" s="3"/>
      <c r="AK84" s="3"/>
      <c r="AL84" s="3"/>
      <c r="AM84" s="3"/>
      <c r="AN84" s="3"/>
      <c r="AO84" s="3"/>
      <c r="AP84" s="37"/>
      <c r="AR84" s="3"/>
      <c r="AS84" s="3"/>
      <c r="AT84" s="3"/>
      <c r="AU84" s="3"/>
      <c r="AV84" s="3"/>
      <c r="AW84" s="3"/>
      <c r="AX84" s="3"/>
      <c r="AY84" s="37"/>
      <c r="BA84" s="3"/>
      <c r="BB84" s="3"/>
      <c r="BC84" s="3"/>
      <c r="BD84" s="3"/>
      <c r="BE84" s="3"/>
      <c r="BF84" s="3"/>
      <c r="BG84" s="3"/>
      <c r="BH84" s="37"/>
      <c r="BJ84" s="117"/>
      <c r="BK84" s="117"/>
      <c r="BL84" s="117"/>
      <c r="BM84" s="117"/>
      <c r="BN84" s="117"/>
      <c r="BO84" s="117"/>
      <c r="BP84" s="117"/>
      <c r="BQ84" s="195"/>
      <c r="BR84" s="34"/>
      <c r="BS84" s="489"/>
      <c r="BT84" s="489"/>
      <c r="BU84" s="489"/>
      <c r="BV84" s="34"/>
      <c r="BW84" s="34"/>
      <c r="BX84" s="34"/>
      <c r="BY84" s="34"/>
      <c r="BZ84" s="34"/>
      <c r="CA84" s="34"/>
      <c r="CB84" s="34"/>
      <c r="CC84" s="34"/>
      <c r="CD84" s="34"/>
      <c r="CE84" s="34"/>
      <c r="CG84" s="34"/>
      <c r="CH84" s="34"/>
      <c r="CI84" s="34"/>
      <c r="CJ84" s="34"/>
      <c r="CK84" s="34"/>
      <c r="CL84" s="34"/>
      <c r="CM84" s="34"/>
      <c r="CN84" s="34"/>
      <c r="CO84" s="34"/>
      <c r="CP84" s="34"/>
      <c r="CQ84" s="34"/>
      <c r="CR84" s="34"/>
      <c r="CS84" s="34"/>
      <c r="CT84" s="34"/>
      <c r="CU84" s="34"/>
      <c r="CV84" s="34"/>
      <c r="CW84" s="34"/>
      <c r="CX84" s="34"/>
      <c r="CY84" s="34"/>
      <c r="CZ84" s="34"/>
      <c r="DA84" s="34"/>
      <c r="DC84" s="34"/>
      <c r="DD84" s="34"/>
      <c r="DE84" s="34"/>
      <c r="DF84" s="34"/>
      <c r="DG84" s="34"/>
      <c r="DH84" s="34"/>
      <c r="DI84" s="34"/>
      <c r="DJ84" s="34"/>
      <c r="DK84" s="34"/>
      <c r="DL84" s="34"/>
      <c r="DM84" s="34"/>
      <c r="DN84" s="34"/>
      <c r="DO84" s="34"/>
      <c r="DP84" s="34"/>
      <c r="DQ84" s="34"/>
      <c r="DR84" s="34"/>
      <c r="DS84" s="34"/>
      <c r="DT84" s="34"/>
      <c r="DU84" s="34"/>
      <c r="DV84" s="34"/>
      <c r="DW84" s="34"/>
      <c r="DY84" s="34"/>
      <c r="DZ84" s="34"/>
      <c r="EA84" s="34"/>
      <c r="EB84" s="34"/>
      <c r="EC84" s="34"/>
      <c r="ED84" s="34"/>
      <c r="EE84" s="34"/>
      <c r="EF84" s="34"/>
      <c r="EG84" s="34"/>
      <c r="EH84" s="34"/>
      <c r="EI84" s="34"/>
      <c r="EJ84" s="34"/>
      <c r="EK84" s="34"/>
      <c r="EL84" s="34"/>
      <c r="EM84" s="34"/>
      <c r="EN84" s="34"/>
      <c r="EO84" s="34"/>
      <c r="EP84" s="34"/>
      <c r="EQ84" s="34"/>
      <c r="ER84" s="34"/>
      <c r="ES84" s="34"/>
      <c r="EU84" s="34"/>
      <c r="EV84" s="34"/>
      <c r="EW84" s="34"/>
      <c r="EX84" s="34"/>
      <c r="EY84" s="34"/>
      <c r="EZ84" s="34"/>
      <c r="FA84" s="34"/>
      <c r="FB84" s="34"/>
      <c r="FC84" s="34"/>
      <c r="FD84" s="34"/>
      <c r="FE84" s="34"/>
      <c r="FF84" s="34"/>
      <c r="FG84" s="34"/>
      <c r="FH84" s="34"/>
      <c r="FI84" s="34"/>
      <c r="FJ84" s="34"/>
      <c r="FK84" s="34"/>
      <c r="FL84" s="34"/>
      <c r="FM84" s="34"/>
      <c r="FN84" s="34"/>
      <c r="FO84" s="34"/>
      <c r="FQ84" s="34"/>
      <c r="FR84" s="34"/>
      <c r="FS84" s="34"/>
      <c r="FT84" s="34"/>
      <c r="FU84" s="34"/>
      <c r="FV84" s="34"/>
      <c r="FW84" s="34"/>
      <c r="FX84" s="34"/>
      <c r="FY84" s="34"/>
      <c r="FZ84" s="34"/>
      <c r="GA84" s="34"/>
      <c r="GB84" s="34"/>
      <c r="GC84" s="34"/>
      <c r="GD84" s="34"/>
      <c r="GE84" s="34"/>
      <c r="GF84" s="34"/>
      <c r="GG84" s="34"/>
      <c r="GH84" s="34"/>
      <c r="GI84" s="34"/>
      <c r="GJ84" s="34"/>
      <c r="GK84" s="34"/>
      <c r="GM84" s="34"/>
      <c r="GN84" s="34"/>
      <c r="GO84" s="34"/>
      <c r="GP84" s="34"/>
      <c r="GQ84" s="34"/>
      <c r="GR84" s="34"/>
      <c r="GS84" s="34"/>
      <c r="GT84" s="34"/>
      <c r="GU84" s="34"/>
      <c r="GV84" s="34"/>
      <c r="GW84" s="34"/>
      <c r="GX84" s="34"/>
      <c r="GY84" s="34"/>
      <c r="GZ84" s="34"/>
      <c r="HA84" s="34"/>
      <c r="HB84" s="34"/>
      <c r="HC84" s="34"/>
      <c r="HD84" s="34"/>
      <c r="HE84" s="34"/>
      <c r="HF84" s="34"/>
      <c r="HG84" s="34"/>
      <c r="HI84" s="34"/>
      <c r="HJ84" s="34"/>
      <c r="HK84" s="34"/>
      <c r="HL84" s="34"/>
      <c r="HM84" s="34"/>
      <c r="HN84" s="34"/>
      <c r="HO84" s="34"/>
      <c r="HP84" s="34"/>
      <c r="HQ84" s="34"/>
      <c r="HR84" s="34"/>
      <c r="HS84" s="34"/>
      <c r="HT84" s="34"/>
      <c r="HU84" s="34"/>
      <c r="HV84" s="34"/>
      <c r="HW84" s="34"/>
      <c r="HX84" s="34"/>
      <c r="HY84" s="34"/>
      <c r="HZ84" s="34"/>
      <c r="IA84" s="34"/>
      <c r="IB84" s="34"/>
      <c r="IC84" s="34"/>
      <c r="IE84" s="34"/>
      <c r="IF84" s="34"/>
      <c r="IG84" s="34"/>
      <c r="IH84" s="34"/>
      <c r="II84" s="34"/>
      <c r="IJ84" s="34"/>
      <c r="IK84" s="34"/>
      <c r="IL84" s="34"/>
      <c r="IM84" s="34"/>
      <c r="IN84" s="34"/>
      <c r="IO84" s="34"/>
      <c r="IP84" s="34"/>
      <c r="IQ84" s="34"/>
      <c r="IR84" s="34"/>
      <c r="IS84" s="34"/>
      <c r="IT84" s="34"/>
      <c r="IU84" s="34"/>
      <c r="IV84" s="34"/>
      <c r="IW84" s="34"/>
      <c r="IX84" s="34"/>
      <c r="IY84" s="34"/>
      <c r="JA84" s="34"/>
      <c r="JB84" s="34"/>
      <c r="JC84" s="34"/>
      <c r="JD84" s="34"/>
      <c r="JE84" s="34"/>
      <c r="JF84" s="34"/>
      <c r="JG84" s="34"/>
      <c r="JH84" s="34"/>
      <c r="JI84" s="34"/>
      <c r="JJ84" s="34"/>
      <c r="JK84" s="34"/>
      <c r="JL84" s="34"/>
      <c r="JM84" s="34"/>
      <c r="JN84" s="34"/>
      <c r="JO84" s="34"/>
      <c r="JP84" s="34"/>
      <c r="JQ84" s="34"/>
      <c r="JR84" s="34"/>
      <c r="JS84" s="34"/>
      <c r="JT84" s="34"/>
      <c r="JU84" s="34"/>
      <c r="JW84" s="34"/>
      <c r="JX84" s="34"/>
      <c r="JY84" s="34"/>
      <c r="JZ84" s="34"/>
      <c r="KA84" s="34"/>
      <c r="KB84" s="34"/>
      <c r="KC84" s="34"/>
      <c r="KD84" s="34"/>
      <c r="KE84" s="34"/>
      <c r="KF84" s="34"/>
      <c r="KG84" s="34"/>
      <c r="KH84" s="34"/>
      <c r="KI84" s="34"/>
      <c r="KJ84" s="34"/>
      <c r="KK84" s="34"/>
      <c r="KL84" s="34"/>
      <c r="KM84" s="34"/>
      <c r="KN84" s="34"/>
      <c r="KO84" s="34"/>
      <c r="KP84" s="34"/>
      <c r="KQ84" s="34"/>
      <c r="KS84" s="34"/>
      <c r="KT84" s="34"/>
      <c r="KU84" s="34"/>
      <c r="KV84" s="34"/>
      <c r="KW84" s="34"/>
      <c r="KX84" s="34"/>
      <c r="KY84" s="34"/>
      <c r="KZ84" s="34"/>
      <c r="LA84" s="34"/>
      <c r="LB84" s="34"/>
      <c r="LC84" s="34"/>
      <c r="LD84" s="34"/>
      <c r="LE84" s="34"/>
      <c r="LF84" s="34"/>
      <c r="LG84" s="34"/>
      <c r="LH84" s="34"/>
      <c r="LI84" s="34"/>
      <c r="LJ84" s="34"/>
      <c r="LK84" s="34"/>
      <c r="LL84" s="34"/>
      <c r="LM84" s="34"/>
      <c r="LO84" s="34"/>
      <c r="LP84" s="34"/>
      <c r="LQ84" s="34"/>
      <c r="LR84" s="34"/>
      <c r="LS84" s="34"/>
      <c r="LT84" s="34"/>
      <c r="LU84" s="34"/>
      <c r="LV84" s="34"/>
      <c r="LW84" s="34"/>
      <c r="LX84" s="34"/>
      <c r="LY84" s="34"/>
      <c r="LZ84" s="34"/>
      <c r="MA84" s="34"/>
      <c r="MB84" s="34"/>
      <c r="MC84" s="34"/>
      <c r="MD84" s="34"/>
      <c r="ME84" s="34"/>
      <c r="MF84" s="34"/>
      <c r="MG84" s="34"/>
      <c r="MH84" s="34"/>
      <c r="MI84" s="34"/>
      <c r="MK84" s="34"/>
      <c r="ML84" s="34"/>
      <c r="MM84" s="34"/>
      <c r="MN84" s="34"/>
      <c r="MO84" s="34"/>
      <c r="MP84" s="34"/>
      <c r="MQ84" s="34"/>
      <c r="MR84" s="34"/>
      <c r="MS84" s="34"/>
      <c r="MT84" s="34"/>
      <c r="MU84" s="34"/>
      <c r="MV84" s="34"/>
      <c r="MW84" s="34"/>
      <c r="MX84" s="34"/>
      <c r="MY84" s="34"/>
      <c r="MZ84" s="34"/>
      <c r="NA84" s="34"/>
      <c r="NB84" s="34"/>
      <c r="NC84" s="34"/>
      <c r="ND84" s="34"/>
      <c r="NE84" s="34"/>
    </row>
    <row r="85" spans="1:369">
      <c r="A85" s="4" t="s">
        <v>15</v>
      </c>
      <c r="B85" s="38" t="s">
        <v>118</v>
      </c>
      <c r="C85" s="38" t="s">
        <v>192</v>
      </c>
      <c r="E85" s="52"/>
      <c r="F85" s="52"/>
      <c r="G85" s="52"/>
      <c r="H85" s="52"/>
      <c r="I85" s="52"/>
      <c r="J85" s="52"/>
      <c r="K85" s="60"/>
      <c r="M85" s="3"/>
      <c r="N85" s="3"/>
      <c r="O85" s="3"/>
      <c r="P85" s="3"/>
      <c r="Q85" s="3"/>
      <c r="R85" s="3"/>
      <c r="T85" s="3"/>
      <c r="U85" s="3"/>
      <c r="V85" s="3"/>
      <c r="W85" s="3"/>
      <c r="X85" s="3"/>
      <c r="Y85" s="3"/>
      <c r="AA85" s="4" t="s">
        <v>52</v>
      </c>
      <c r="AB85" s="4" t="s">
        <v>162</v>
      </c>
      <c r="AC85" s="4" t="s">
        <v>163</v>
      </c>
      <c r="AD85" s="4"/>
      <c r="AE85" s="3"/>
      <c r="AF85" s="3"/>
      <c r="AG85" s="15"/>
      <c r="AI85" s="4" t="s">
        <v>52</v>
      </c>
      <c r="AJ85" s="4" t="s">
        <v>162</v>
      </c>
      <c r="AK85" s="4" t="s">
        <v>163</v>
      </c>
      <c r="AL85" s="4"/>
      <c r="AM85" s="3"/>
      <c r="AN85" s="3"/>
      <c r="AO85" s="3"/>
      <c r="AP85" s="15"/>
      <c r="AR85" s="4" t="s">
        <v>52</v>
      </c>
      <c r="AS85" s="4" t="s">
        <v>162</v>
      </c>
      <c r="AT85" s="4" t="s">
        <v>163</v>
      </c>
      <c r="AU85" s="4"/>
      <c r="AV85" s="3"/>
      <c r="AW85" s="3"/>
      <c r="AX85" s="3"/>
      <c r="AY85" s="15"/>
      <c r="BA85" s="4" t="s">
        <v>52</v>
      </c>
      <c r="BB85" s="4" t="s">
        <v>162</v>
      </c>
      <c r="BC85" s="4" t="s">
        <v>163</v>
      </c>
      <c r="BD85" s="4"/>
      <c r="BE85" s="3"/>
      <c r="BF85" s="3"/>
      <c r="BG85" s="3"/>
      <c r="BH85" s="15"/>
      <c r="BJ85" s="119"/>
      <c r="BK85" s="119"/>
      <c r="BL85" s="119"/>
      <c r="BM85" s="119"/>
      <c r="BN85" s="117"/>
      <c r="BO85" s="117"/>
      <c r="BP85" s="117"/>
      <c r="BQ85" s="195"/>
      <c r="BR85" s="34"/>
      <c r="BS85" s="489">
        <f>Ouputs!E23</f>
        <v>0</v>
      </c>
      <c r="BT85" s="489">
        <f>Ouputs!F23</f>
        <v>0.13095357756281362</v>
      </c>
      <c r="BU85" s="489">
        <f>Ouputs!G23</f>
        <v>0</v>
      </c>
      <c r="BV85" s="34"/>
      <c r="BW85" s="34"/>
      <c r="BX85" s="34"/>
      <c r="BY85" s="34"/>
      <c r="BZ85" s="34"/>
      <c r="CA85" s="34"/>
      <c r="CB85" s="34"/>
      <c r="CC85" s="34"/>
      <c r="CD85" s="34"/>
      <c r="CE85" s="34"/>
      <c r="CG85" s="34"/>
      <c r="CH85" s="34"/>
      <c r="CI85" s="34"/>
      <c r="CJ85" s="34"/>
      <c r="CK85" s="34"/>
      <c r="CL85" s="34"/>
      <c r="CM85" s="34"/>
      <c r="CN85" s="34"/>
      <c r="CO85" s="34"/>
      <c r="CP85" s="34"/>
      <c r="CQ85" s="34"/>
      <c r="CR85" s="34"/>
      <c r="CS85" s="34"/>
      <c r="CT85" s="34"/>
      <c r="CU85" s="34"/>
      <c r="CV85" s="34"/>
      <c r="CW85" s="34"/>
      <c r="CX85" s="34"/>
      <c r="CY85" s="34"/>
      <c r="CZ85" s="34"/>
      <c r="DA85" s="34"/>
      <c r="DC85" s="34"/>
      <c r="DD85" s="34"/>
      <c r="DE85" s="34"/>
      <c r="DF85" s="34"/>
      <c r="DG85" s="34"/>
      <c r="DH85" s="34"/>
      <c r="DI85" s="34"/>
      <c r="DJ85" s="34"/>
      <c r="DK85" s="34"/>
      <c r="DL85" s="34"/>
      <c r="DM85" s="34"/>
      <c r="DN85" s="34"/>
      <c r="DO85" s="34"/>
      <c r="DP85" s="34"/>
      <c r="DQ85" s="34"/>
      <c r="DR85" s="34"/>
      <c r="DS85" s="34"/>
      <c r="DT85" s="34"/>
      <c r="DU85" s="34"/>
      <c r="DV85" s="34"/>
      <c r="DW85" s="34"/>
      <c r="DY85" s="34"/>
      <c r="DZ85" s="34"/>
      <c r="EA85" s="34"/>
      <c r="EB85" s="34"/>
      <c r="EC85" s="34"/>
      <c r="ED85" s="34"/>
      <c r="EE85" s="34"/>
      <c r="EF85" s="34"/>
      <c r="EG85" s="34"/>
      <c r="EH85" s="34"/>
      <c r="EI85" s="34"/>
      <c r="EJ85" s="34"/>
      <c r="EK85" s="34"/>
      <c r="EL85" s="34"/>
      <c r="EM85" s="34"/>
      <c r="EN85" s="34"/>
      <c r="EO85" s="34"/>
      <c r="EP85" s="34"/>
      <c r="EQ85" s="34"/>
      <c r="ER85" s="34"/>
      <c r="ES85" s="34"/>
      <c r="EU85" s="34"/>
      <c r="EV85" s="34"/>
      <c r="EW85" s="34"/>
      <c r="EX85" s="34"/>
      <c r="EY85" s="34"/>
      <c r="EZ85" s="34"/>
      <c r="FA85" s="34"/>
      <c r="FB85" s="34"/>
      <c r="FC85" s="34"/>
      <c r="FD85" s="34"/>
      <c r="FE85" s="34"/>
      <c r="FF85" s="34"/>
      <c r="FG85" s="34"/>
      <c r="FH85" s="34"/>
      <c r="FI85" s="34"/>
      <c r="FJ85" s="34"/>
      <c r="FK85" s="34"/>
      <c r="FL85" s="34"/>
      <c r="FM85" s="34"/>
      <c r="FN85" s="34"/>
      <c r="FO85" s="34"/>
      <c r="FQ85" s="34"/>
      <c r="FR85" s="34"/>
      <c r="FS85" s="34"/>
      <c r="FT85" s="34"/>
      <c r="FU85" s="34"/>
      <c r="FV85" s="34"/>
      <c r="FW85" s="34"/>
      <c r="FX85" s="34"/>
      <c r="FY85" s="34"/>
      <c r="FZ85" s="34"/>
      <c r="GA85" s="34"/>
      <c r="GB85" s="34"/>
      <c r="GC85" s="34"/>
      <c r="GD85" s="34"/>
      <c r="GE85" s="34"/>
      <c r="GF85" s="34"/>
      <c r="GG85" s="34"/>
      <c r="GH85" s="34"/>
      <c r="GI85" s="34"/>
      <c r="GJ85" s="34"/>
      <c r="GK85" s="34"/>
      <c r="GM85" s="34"/>
      <c r="GN85" s="34"/>
      <c r="GO85" s="34"/>
      <c r="GP85" s="34"/>
      <c r="GQ85" s="34"/>
      <c r="GR85" s="34"/>
      <c r="GS85" s="34"/>
      <c r="GT85" s="34"/>
      <c r="GU85" s="34"/>
      <c r="GV85" s="34"/>
      <c r="GW85" s="34"/>
      <c r="GX85" s="34"/>
      <c r="GY85" s="34"/>
      <c r="GZ85" s="34"/>
      <c r="HA85" s="34"/>
      <c r="HB85" s="34"/>
      <c r="HC85" s="34"/>
      <c r="HD85" s="34"/>
      <c r="HE85" s="34"/>
      <c r="HF85" s="34"/>
      <c r="HG85" s="34"/>
      <c r="HI85" s="34"/>
      <c r="HJ85" s="34"/>
      <c r="HK85" s="34"/>
      <c r="HL85" s="34"/>
      <c r="HM85" s="34"/>
      <c r="HN85" s="34"/>
      <c r="HO85" s="34"/>
      <c r="HP85" s="34"/>
      <c r="HQ85" s="34"/>
      <c r="HR85" s="34"/>
      <c r="HS85" s="34"/>
      <c r="HT85" s="34"/>
      <c r="HU85" s="34"/>
      <c r="HV85" s="34"/>
      <c r="HW85" s="34"/>
      <c r="HX85" s="34"/>
      <c r="HY85" s="34"/>
      <c r="HZ85" s="34"/>
      <c r="IA85" s="34"/>
      <c r="IB85" s="34"/>
      <c r="IC85" s="34"/>
      <c r="IE85" s="34"/>
      <c r="IF85" s="34"/>
      <c r="IG85" s="34"/>
      <c r="IH85" s="34"/>
      <c r="II85" s="34"/>
      <c r="IJ85" s="34"/>
      <c r="IK85" s="34"/>
      <c r="IL85" s="34"/>
      <c r="IM85" s="34"/>
      <c r="IN85" s="34"/>
      <c r="IO85" s="34"/>
      <c r="IP85" s="34"/>
      <c r="IQ85" s="34"/>
      <c r="IR85" s="34"/>
      <c r="IS85" s="34"/>
      <c r="IT85" s="34"/>
      <c r="IU85" s="34"/>
      <c r="IV85" s="34"/>
      <c r="IW85" s="34"/>
      <c r="IX85" s="34"/>
      <c r="IY85" s="34"/>
      <c r="JA85" s="34"/>
      <c r="JB85" s="34"/>
      <c r="JC85" s="34"/>
      <c r="JD85" s="34"/>
      <c r="JE85" s="34"/>
      <c r="JF85" s="34"/>
      <c r="JG85" s="34"/>
      <c r="JH85" s="34"/>
      <c r="JI85" s="34"/>
      <c r="JJ85" s="34"/>
      <c r="JK85" s="34"/>
      <c r="JL85" s="34"/>
      <c r="JM85" s="34"/>
      <c r="JN85" s="34"/>
      <c r="JO85" s="34"/>
      <c r="JP85" s="34"/>
      <c r="JQ85" s="34"/>
      <c r="JR85" s="34"/>
      <c r="JS85" s="34"/>
      <c r="JT85" s="34"/>
      <c r="JU85" s="34"/>
      <c r="JW85" s="34"/>
      <c r="JX85" s="34"/>
      <c r="JY85" s="34"/>
      <c r="JZ85" s="34"/>
      <c r="KA85" s="34"/>
      <c r="KB85" s="34"/>
      <c r="KC85" s="34"/>
      <c r="KD85" s="34"/>
      <c r="KE85" s="34"/>
      <c r="KF85" s="34"/>
      <c r="KG85" s="34"/>
      <c r="KH85" s="34"/>
      <c r="KI85" s="34"/>
      <c r="KJ85" s="34"/>
      <c r="KK85" s="34"/>
      <c r="KL85" s="34"/>
      <c r="KM85" s="34"/>
      <c r="KN85" s="34"/>
      <c r="KO85" s="34"/>
      <c r="KP85" s="34"/>
      <c r="KQ85" s="34"/>
      <c r="KS85" s="34"/>
      <c r="KT85" s="34"/>
      <c r="KU85" s="34"/>
      <c r="KV85" s="34"/>
      <c r="KW85" s="34"/>
      <c r="KX85" s="34"/>
      <c r="KY85" s="34"/>
      <c r="KZ85" s="34"/>
      <c r="LA85" s="34"/>
      <c r="LB85" s="34"/>
      <c r="LC85" s="34"/>
      <c r="LD85" s="34"/>
      <c r="LE85" s="34"/>
      <c r="LF85" s="34"/>
      <c r="LG85" s="34"/>
      <c r="LH85" s="34"/>
      <c r="LI85" s="34"/>
      <c r="LJ85" s="34"/>
      <c r="LK85" s="34"/>
      <c r="LL85" s="34"/>
      <c r="LM85" s="34"/>
      <c r="LO85" s="34"/>
      <c r="LP85" s="34"/>
      <c r="LQ85" s="34"/>
      <c r="LR85" s="34"/>
      <c r="LS85" s="34"/>
      <c r="LT85" s="34"/>
      <c r="LU85" s="34"/>
      <c r="LV85" s="34"/>
      <c r="LW85" s="34"/>
      <c r="LX85" s="34"/>
      <c r="LY85" s="34"/>
      <c r="LZ85" s="34"/>
      <c r="MA85" s="34"/>
      <c r="MB85" s="34"/>
      <c r="MC85" s="34"/>
      <c r="MD85" s="34"/>
      <c r="ME85" s="34"/>
      <c r="MF85" s="34"/>
      <c r="MG85" s="34"/>
      <c r="MH85" s="34"/>
      <c r="MI85" s="34"/>
      <c r="MK85" s="34"/>
      <c r="ML85" s="34"/>
      <c r="MM85" s="34"/>
      <c r="MN85" s="34"/>
      <c r="MO85" s="34"/>
      <c r="MP85" s="34"/>
      <c r="MQ85" s="34"/>
      <c r="MR85" s="34"/>
      <c r="MS85" s="34"/>
      <c r="MT85" s="34"/>
      <c r="MU85" s="34"/>
      <c r="MV85" s="34"/>
      <c r="MW85" s="34"/>
      <c r="MX85" s="34"/>
      <c r="MY85" s="34"/>
      <c r="MZ85" s="34"/>
      <c r="NA85" s="34"/>
      <c r="NB85" s="34"/>
      <c r="NC85" s="34"/>
      <c r="ND85" s="34"/>
      <c r="NE85" s="34"/>
    </row>
    <row r="86" spans="1:369" s="34" customFormat="1">
      <c r="A86" s="4"/>
      <c r="B86" s="4" t="s">
        <v>149</v>
      </c>
      <c r="C86" s="46" t="s">
        <v>191</v>
      </c>
      <c r="E86" s="51"/>
      <c r="F86" s="51"/>
      <c r="G86" s="51"/>
      <c r="H86" s="51"/>
      <c r="I86" s="51"/>
      <c r="J86" s="51"/>
      <c r="K86" s="60"/>
      <c r="M86" s="36"/>
      <c r="N86" s="36"/>
      <c r="O86" s="36"/>
      <c r="P86" s="36"/>
      <c r="Q86" s="36"/>
      <c r="R86" s="37"/>
      <c r="T86" s="36"/>
      <c r="U86" s="36"/>
      <c r="V86" s="36"/>
      <c r="W86" s="36"/>
      <c r="X86" s="36"/>
      <c r="Y86" s="37"/>
      <c r="AA86" s="36">
        <v>0.93100000000000005</v>
      </c>
      <c r="AB86" s="36">
        <v>6.9000000000000006E-2</v>
      </c>
      <c r="AC86" s="36"/>
      <c r="AD86" s="36"/>
      <c r="AE86" s="36"/>
      <c r="AF86" s="36"/>
      <c r="AG86" s="37">
        <f>SUM(AA86:AF86)</f>
        <v>1</v>
      </c>
      <c r="AI86" s="36">
        <v>0.91400000000000003</v>
      </c>
      <c r="AJ86" s="36">
        <v>4.4999999999999998E-2</v>
      </c>
      <c r="AK86" s="36">
        <v>3.9E-2</v>
      </c>
      <c r="AL86" s="36"/>
      <c r="AM86" s="36"/>
      <c r="AN86" s="36"/>
      <c r="AO86" s="36"/>
      <c r="AP86" s="37">
        <f>SUM(AI86:AL86)</f>
        <v>0.99800000000000011</v>
      </c>
      <c r="AR86" s="36">
        <v>0.91600000000000004</v>
      </c>
      <c r="AS86" s="36">
        <v>4.4999999999999998E-2</v>
      </c>
      <c r="AT86" s="36">
        <v>3.7999999999999999E-2</v>
      </c>
      <c r="AU86" s="36"/>
      <c r="AV86" s="36"/>
      <c r="AW86" s="36"/>
      <c r="AX86" s="36"/>
      <c r="AY86" s="37">
        <f>SUM(AR86:AU86)</f>
        <v>0.99900000000000011</v>
      </c>
      <c r="BA86" s="36">
        <v>0.91700000000000004</v>
      </c>
      <c r="BB86" s="36">
        <v>4.3999999999999997E-2</v>
      </c>
      <c r="BC86" s="36">
        <v>3.9E-2</v>
      </c>
      <c r="BD86" s="36"/>
      <c r="BE86" s="36"/>
      <c r="BF86" s="36"/>
      <c r="BG86" s="36"/>
      <c r="BH86" s="37">
        <f>SUM(BA86:BD86)</f>
        <v>1</v>
      </c>
      <c r="BJ86" s="119"/>
      <c r="BK86" s="119"/>
      <c r="BL86" s="119"/>
      <c r="BM86" s="119"/>
      <c r="BN86" s="119"/>
      <c r="BO86" s="119"/>
      <c r="BP86" s="119"/>
      <c r="BQ86" s="195"/>
      <c r="BS86" s="489"/>
      <c r="BT86" s="489"/>
      <c r="BU86" s="489"/>
      <c r="FP86" s="98"/>
    </row>
    <row r="87" spans="1:369" s="34" customFormat="1">
      <c r="A87" s="4"/>
      <c r="B87" s="4" t="s">
        <v>150</v>
      </c>
      <c r="C87" s="46"/>
      <c r="E87" s="46"/>
      <c r="F87" s="46"/>
      <c r="G87" s="46"/>
      <c r="H87" s="46"/>
      <c r="I87" s="46"/>
      <c r="J87" s="46"/>
      <c r="K87" s="4"/>
      <c r="M87" s="36"/>
      <c r="N87" s="36"/>
      <c r="O87" s="36"/>
      <c r="P87" s="36"/>
      <c r="Q87" s="36"/>
      <c r="R87" s="37"/>
      <c r="T87" s="36"/>
      <c r="U87" s="36"/>
      <c r="V87" s="36"/>
      <c r="W87" s="36"/>
      <c r="X87" s="36"/>
      <c r="Y87" s="37"/>
      <c r="AA87" s="36">
        <v>0.92900000000000005</v>
      </c>
      <c r="AB87" s="36">
        <v>7.0999999999999994E-2</v>
      </c>
      <c r="AC87" s="36"/>
      <c r="AD87" s="36"/>
      <c r="AE87" s="36"/>
      <c r="AF87" s="36"/>
      <c r="AG87" s="37">
        <f>SUM(AA87:AF87)</f>
        <v>1</v>
      </c>
      <c r="AI87" s="36">
        <v>0.91100000000000003</v>
      </c>
      <c r="AJ87" s="36">
        <v>8.8999999999999996E-2</v>
      </c>
      <c r="AK87" s="36"/>
      <c r="AL87" s="36"/>
      <c r="AM87" s="36"/>
      <c r="AN87" s="36"/>
      <c r="AO87" s="36"/>
      <c r="AP87" s="37">
        <f>SUM(AI87:AO87)</f>
        <v>1</v>
      </c>
      <c r="AR87" s="36">
        <v>0.91</v>
      </c>
      <c r="AS87" s="36">
        <v>0.09</v>
      </c>
      <c r="AT87" s="36"/>
      <c r="AU87" s="36"/>
      <c r="AV87" s="36"/>
      <c r="AW87" s="36"/>
      <c r="AX87" s="36"/>
      <c r="AY87" s="37">
        <f>SUM(AR87:AX87)</f>
        <v>1</v>
      </c>
      <c r="BA87" s="36">
        <v>0.91600000000000004</v>
      </c>
      <c r="BB87" s="36">
        <v>8.4000000000000005E-2</v>
      </c>
      <c r="BC87" s="36"/>
      <c r="BD87" s="36"/>
      <c r="BE87" s="36"/>
      <c r="BF87" s="36"/>
      <c r="BG87" s="36"/>
      <c r="BH87" s="37">
        <f>SUM(BA87:BG87)</f>
        <v>1</v>
      </c>
      <c r="BJ87" s="119"/>
      <c r="BK87" s="119"/>
      <c r="BL87" s="119"/>
      <c r="BM87" s="119"/>
      <c r="BN87" s="119"/>
      <c r="BO87" s="119"/>
      <c r="BP87" s="119"/>
      <c r="BQ87" s="195"/>
      <c r="BS87" s="489"/>
      <c r="BT87" s="489"/>
      <c r="BU87" s="489"/>
      <c r="FP87" s="98"/>
    </row>
    <row r="88" spans="1:369">
      <c r="A88" s="4"/>
      <c r="B88" s="38"/>
      <c r="C88" s="46"/>
      <c r="E88" s="46"/>
      <c r="F88" s="46"/>
      <c r="G88" s="46"/>
      <c r="H88" s="46"/>
      <c r="I88" s="46"/>
      <c r="J88" s="46"/>
      <c r="K88" s="4"/>
      <c r="M88" s="3"/>
      <c r="N88" s="3"/>
      <c r="O88" s="3"/>
      <c r="P88" s="3"/>
      <c r="Q88" s="3"/>
      <c r="R88" s="3"/>
      <c r="T88" s="3"/>
      <c r="U88" s="3"/>
      <c r="V88" s="3"/>
      <c r="W88" s="3"/>
      <c r="X88" s="3"/>
      <c r="Y88" s="3"/>
      <c r="AA88" s="3"/>
      <c r="AB88" s="3"/>
      <c r="AC88" s="3"/>
      <c r="AD88" s="3"/>
      <c r="AE88" s="3"/>
      <c r="AF88" s="3"/>
      <c r="AG88" s="37"/>
      <c r="AI88" s="3"/>
      <c r="AJ88" s="3"/>
      <c r="AK88" s="3"/>
      <c r="AL88" s="3"/>
      <c r="AM88" s="3"/>
      <c r="AN88" s="3"/>
      <c r="AO88" s="3"/>
      <c r="AP88" s="37"/>
      <c r="AR88" s="3"/>
      <c r="AS88" s="3"/>
      <c r="AT88" s="3"/>
      <c r="AU88" s="3"/>
      <c r="AV88" s="3"/>
      <c r="AW88" s="3"/>
      <c r="AX88" s="3"/>
      <c r="AY88" s="37"/>
      <c r="BA88" s="3"/>
      <c r="BB88" s="3"/>
      <c r="BC88" s="3"/>
      <c r="BD88" s="3"/>
      <c r="BE88" s="3"/>
      <c r="BF88" s="3"/>
      <c r="BG88" s="3"/>
      <c r="BH88" s="37"/>
      <c r="BJ88" s="117"/>
      <c r="BK88" s="117"/>
      <c r="BL88" s="117"/>
      <c r="BM88" s="117"/>
      <c r="BN88" s="117"/>
      <c r="BO88" s="117"/>
      <c r="BP88" s="117"/>
      <c r="BQ88" s="195"/>
      <c r="BR88" s="34"/>
      <c r="BS88" s="489"/>
      <c r="BT88" s="489"/>
      <c r="BU88" s="489"/>
      <c r="BV88" s="34"/>
      <c r="BW88" s="34"/>
      <c r="BX88" s="34"/>
      <c r="BY88" s="34"/>
      <c r="BZ88" s="34"/>
      <c r="CA88" s="34"/>
      <c r="CB88" s="34"/>
      <c r="CC88" s="34"/>
      <c r="CD88" s="34"/>
      <c r="CE88" s="34"/>
      <c r="CG88" s="34"/>
      <c r="CH88" s="34"/>
      <c r="CI88" s="34"/>
      <c r="CJ88" s="34"/>
      <c r="CK88" s="34"/>
      <c r="CL88" s="34"/>
      <c r="CM88" s="34"/>
      <c r="CN88" s="34"/>
      <c r="CO88" s="34"/>
      <c r="CP88" s="34"/>
      <c r="CQ88" s="34"/>
      <c r="CR88" s="34"/>
      <c r="CS88" s="34"/>
      <c r="CT88" s="34"/>
      <c r="CU88" s="34"/>
      <c r="CV88" s="34"/>
      <c r="CW88" s="34"/>
      <c r="CX88" s="34"/>
      <c r="CY88" s="34"/>
      <c r="CZ88" s="34"/>
      <c r="DA88" s="34"/>
      <c r="DC88" s="34"/>
      <c r="DD88" s="34"/>
      <c r="DE88" s="34"/>
      <c r="DF88" s="34"/>
      <c r="DG88" s="34"/>
      <c r="DH88" s="34"/>
      <c r="DI88" s="34"/>
      <c r="DJ88" s="34"/>
      <c r="DK88" s="34"/>
      <c r="DL88" s="34"/>
      <c r="DM88" s="34"/>
      <c r="DN88" s="34"/>
      <c r="DO88" s="34"/>
      <c r="DP88" s="34"/>
      <c r="DQ88" s="34"/>
      <c r="DR88" s="34"/>
      <c r="DS88" s="34"/>
      <c r="DT88" s="34"/>
      <c r="DU88" s="34"/>
      <c r="DV88" s="34"/>
      <c r="DW88" s="34"/>
      <c r="DY88" s="34"/>
      <c r="DZ88" s="34"/>
      <c r="EA88" s="34"/>
      <c r="EB88" s="34"/>
      <c r="EC88" s="34"/>
      <c r="ED88" s="34"/>
      <c r="EE88" s="34"/>
      <c r="EF88" s="34"/>
      <c r="EG88" s="34"/>
      <c r="EH88" s="34"/>
      <c r="EI88" s="34"/>
      <c r="EJ88" s="34"/>
      <c r="EK88" s="34"/>
      <c r="EL88" s="34"/>
      <c r="EM88" s="34"/>
      <c r="EN88" s="34"/>
      <c r="EO88" s="34"/>
      <c r="EP88" s="34"/>
      <c r="EQ88" s="34"/>
      <c r="ER88" s="34"/>
      <c r="ES88" s="34"/>
      <c r="EU88" s="34"/>
      <c r="EV88" s="34"/>
      <c r="EW88" s="34"/>
      <c r="EX88" s="34"/>
      <c r="EY88" s="34"/>
      <c r="EZ88" s="34"/>
      <c r="FA88" s="34"/>
      <c r="FB88" s="34"/>
      <c r="FC88" s="34"/>
      <c r="FD88" s="34"/>
      <c r="FE88" s="34"/>
      <c r="FF88" s="34"/>
      <c r="FG88" s="34"/>
      <c r="FH88" s="34"/>
      <c r="FI88" s="34"/>
      <c r="FJ88" s="34"/>
      <c r="FK88" s="34"/>
      <c r="FL88" s="34"/>
      <c r="FM88" s="34"/>
      <c r="FN88" s="34"/>
      <c r="FO88" s="34"/>
      <c r="FQ88" s="34"/>
      <c r="FR88" s="34"/>
      <c r="FS88" s="34"/>
      <c r="FT88" s="34"/>
      <c r="FU88" s="34"/>
      <c r="FV88" s="34"/>
      <c r="FW88" s="34"/>
      <c r="FX88" s="34"/>
      <c r="FY88" s="34"/>
      <c r="FZ88" s="34"/>
      <c r="GA88" s="34"/>
      <c r="GB88" s="34"/>
      <c r="GC88" s="34"/>
      <c r="GD88" s="34"/>
      <c r="GE88" s="34"/>
      <c r="GF88" s="34"/>
      <c r="GG88" s="34"/>
      <c r="GH88" s="34"/>
      <c r="GI88" s="34"/>
      <c r="GJ88" s="34"/>
      <c r="GK88" s="34"/>
      <c r="GM88" s="34"/>
      <c r="GN88" s="34"/>
      <c r="GO88" s="34"/>
      <c r="GP88" s="34"/>
      <c r="GQ88" s="34"/>
      <c r="GR88" s="34"/>
      <c r="GS88" s="34"/>
      <c r="GT88" s="34"/>
      <c r="GU88" s="34"/>
      <c r="GV88" s="34"/>
      <c r="GW88" s="34"/>
      <c r="GX88" s="34"/>
      <c r="GY88" s="34"/>
      <c r="GZ88" s="34"/>
      <c r="HA88" s="34"/>
      <c r="HB88" s="34"/>
      <c r="HC88" s="34"/>
      <c r="HD88" s="34"/>
      <c r="HE88" s="34"/>
      <c r="HF88" s="34"/>
      <c r="HG88" s="34"/>
      <c r="HI88" s="34"/>
      <c r="HJ88" s="34"/>
      <c r="HK88" s="34"/>
      <c r="HL88" s="34"/>
      <c r="HM88" s="34"/>
      <c r="HN88" s="34"/>
      <c r="HO88" s="34"/>
      <c r="HP88" s="34"/>
      <c r="HQ88" s="34"/>
      <c r="HR88" s="34"/>
      <c r="HS88" s="34"/>
      <c r="HT88" s="34"/>
      <c r="HU88" s="34"/>
      <c r="HV88" s="34"/>
      <c r="HW88" s="34"/>
      <c r="HX88" s="34"/>
      <c r="HY88" s="34"/>
      <c r="HZ88" s="34"/>
      <c r="IA88" s="34"/>
      <c r="IB88" s="34"/>
      <c r="IC88" s="34"/>
      <c r="IE88" s="34"/>
      <c r="IF88" s="34"/>
      <c r="IG88" s="34"/>
      <c r="IH88" s="34"/>
      <c r="II88" s="34"/>
      <c r="IJ88" s="34"/>
      <c r="IK88" s="34"/>
      <c r="IL88" s="34"/>
      <c r="IM88" s="34"/>
      <c r="IN88" s="34"/>
      <c r="IO88" s="34"/>
      <c r="IP88" s="34"/>
      <c r="IQ88" s="34"/>
      <c r="IR88" s="34"/>
      <c r="IS88" s="34"/>
      <c r="IT88" s="34"/>
      <c r="IU88" s="34"/>
      <c r="IV88" s="34"/>
      <c r="IW88" s="34"/>
      <c r="IX88" s="34"/>
      <c r="IY88" s="34"/>
      <c r="JA88" s="34"/>
      <c r="JB88" s="34"/>
      <c r="JC88" s="34"/>
      <c r="JD88" s="34"/>
      <c r="JE88" s="34"/>
      <c r="JF88" s="34"/>
      <c r="JG88" s="34"/>
      <c r="JH88" s="34"/>
      <c r="JI88" s="34"/>
      <c r="JJ88" s="34"/>
      <c r="JK88" s="34"/>
      <c r="JL88" s="34"/>
      <c r="JM88" s="34"/>
      <c r="JN88" s="34"/>
      <c r="JO88" s="34"/>
      <c r="JP88" s="34"/>
      <c r="JQ88" s="34"/>
      <c r="JR88" s="34"/>
      <c r="JS88" s="34"/>
      <c r="JT88" s="34"/>
      <c r="JU88" s="34"/>
      <c r="JW88" s="34"/>
      <c r="JX88" s="34"/>
      <c r="JY88" s="34"/>
      <c r="JZ88" s="34"/>
      <c r="KA88" s="34"/>
      <c r="KB88" s="34"/>
      <c r="KC88" s="34"/>
      <c r="KD88" s="34"/>
      <c r="KE88" s="34"/>
      <c r="KF88" s="34"/>
      <c r="KG88" s="34"/>
      <c r="KH88" s="34"/>
      <c r="KI88" s="34"/>
      <c r="KJ88" s="34"/>
      <c r="KK88" s="34"/>
      <c r="KL88" s="34"/>
      <c r="KM88" s="34"/>
      <c r="KN88" s="34"/>
      <c r="KO88" s="34"/>
      <c r="KP88" s="34"/>
      <c r="KQ88" s="34"/>
      <c r="KS88" s="34"/>
      <c r="KT88" s="34"/>
      <c r="KU88" s="34"/>
      <c r="KV88" s="34"/>
      <c r="KW88" s="34"/>
      <c r="KX88" s="34"/>
      <c r="KY88" s="34"/>
      <c r="KZ88" s="34"/>
      <c r="LA88" s="34"/>
      <c r="LB88" s="34"/>
      <c r="LC88" s="34"/>
      <c r="LD88" s="34"/>
      <c r="LE88" s="34"/>
      <c r="LF88" s="34"/>
      <c r="LG88" s="34"/>
      <c r="LH88" s="34"/>
      <c r="LI88" s="34"/>
      <c r="LJ88" s="34"/>
      <c r="LK88" s="34"/>
      <c r="LL88" s="34"/>
      <c r="LM88" s="34"/>
      <c r="LO88" s="34"/>
      <c r="LP88" s="34"/>
      <c r="LQ88" s="34"/>
      <c r="LR88" s="34"/>
      <c r="LS88" s="34"/>
      <c r="LT88" s="34"/>
      <c r="LU88" s="34"/>
      <c r="LV88" s="34"/>
      <c r="LW88" s="34"/>
      <c r="LX88" s="34"/>
      <c r="LY88" s="34"/>
      <c r="LZ88" s="34"/>
      <c r="MA88" s="34"/>
      <c r="MB88" s="34"/>
      <c r="MC88" s="34"/>
      <c r="MD88" s="34"/>
      <c r="ME88" s="34"/>
      <c r="MF88" s="34"/>
      <c r="MG88" s="34"/>
      <c r="MH88" s="34"/>
      <c r="MI88" s="34"/>
      <c r="MK88" s="34"/>
      <c r="ML88" s="34"/>
      <c r="MM88" s="34"/>
      <c r="MN88" s="34"/>
      <c r="MO88" s="34"/>
      <c r="MP88" s="34"/>
      <c r="MQ88" s="34"/>
      <c r="MR88" s="34"/>
      <c r="MS88" s="34"/>
      <c r="MT88" s="34"/>
      <c r="MU88" s="34"/>
      <c r="MV88" s="34"/>
      <c r="MW88" s="34"/>
      <c r="MX88" s="34"/>
      <c r="MY88" s="34"/>
      <c r="MZ88" s="34"/>
      <c r="NA88" s="34"/>
      <c r="NB88" s="34"/>
      <c r="NC88" s="34"/>
      <c r="ND88" s="34"/>
      <c r="NE88" s="34"/>
    </row>
    <row r="89" spans="1:369" s="43" customFormat="1">
      <c r="A89" s="7" t="s">
        <v>15</v>
      </c>
      <c r="B89" s="54" t="s">
        <v>32</v>
      </c>
      <c r="C89" s="38" t="s">
        <v>192</v>
      </c>
      <c r="E89" s="52"/>
      <c r="F89" s="52"/>
      <c r="G89" s="52"/>
      <c r="H89" s="52"/>
      <c r="I89" s="52"/>
      <c r="J89" s="52"/>
      <c r="K89" s="60"/>
      <c r="M89" s="7" t="s">
        <v>133</v>
      </c>
      <c r="N89" s="7" t="s">
        <v>171</v>
      </c>
      <c r="O89" s="7" t="s">
        <v>172</v>
      </c>
      <c r="P89" s="7"/>
      <c r="Q89" s="7"/>
      <c r="R89" s="7"/>
      <c r="T89" s="7" t="s">
        <v>133</v>
      </c>
      <c r="U89" s="7" t="s">
        <v>171</v>
      </c>
      <c r="V89" s="7" t="s">
        <v>172</v>
      </c>
      <c r="W89" s="7"/>
      <c r="X89" s="7"/>
      <c r="Y89" s="7"/>
      <c r="AA89" s="7"/>
      <c r="AB89" s="7"/>
      <c r="AC89" s="7"/>
      <c r="AD89" s="7"/>
      <c r="AE89" s="7"/>
      <c r="AF89" s="7"/>
      <c r="AG89" s="7"/>
      <c r="AI89" s="7"/>
      <c r="AJ89" s="7"/>
      <c r="AK89" s="7"/>
      <c r="AL89" s="7"/>
      <c r="AM89" s="7"/>
      <c r="AN89" s="7"/>
      <c r="AO89" s="7"/>
      <c r="AP89" s="7"/>
      <c r="AR89" s="7"/>
      <c r="AS89" s="7"/>
      <c r="AT89" s="7"/>
      <c r="AU89" s="7"/>
      <c r="AV89" s="7"/>
      <c r="AW89" s="7"/>
      <c r="AX89" s="7"/>
      <c r="AY89" s="7"/>
      <c r="BA89" s="7"/>
      <c r="BB89" s="7"/>
      <c r="BC89" s="7"/>
      <c r="BD89" s="7"/>
      <c r="BE89" s="7"/>
      <c r="BF89" s="7"/>
      <c r="BG89" s="7"/>
      <c r="BH89" s="7"/>
      <c r="BJ89" s="137"/>
      <c r="BK89" s="137"/>
      <c r="BL89" s="137"/>
      <c r="BM89" s="137"/>
      <c r="BN89" s="137"/>
      <c r="BO89" s="137"/>
      <c r="BP89" s="137"/>
      <c r="BQ89" s="137"/>
      <c r="BS89" s="489"/>
      <c r="BT89" s="489"/>
      <c r="BU89" s="489"/>
      <c r="FP89" s="253"/>
    </row>
    <row r="90" spans="1:369" s="43" customFormat="1">
      <c r="A90" s="7"/>
      <c r="B90" s="7" t="s">
        <v>149</v>
      </c>
      <c r="C90" s="46" t="s">
        <v>191</v>
      </c>
      <c r="E90" s="51"/>
      <c r="F90" s="51"/>
      <c r="G90" s="51"/>
      <c r="H90" s="51"/>
      <c r="I90" s="51"/>
      <c r="J90" s="51"/>
      <c r="K90" s="60"/>
      <c r="M90" s="44">
        <v>0.85199999999999998</v>
      </c>
      <c r="N90" s="44">
        <v>0.123</v>
      </c>
      <c r="O90" s="44">
        <v>2.5000000000000001E-2</v>
      </c>
      <c r="P90" s="44"/>
      <c r="Q90" s="44"/>
      <c r="R90" s="44">
        <f>SUM(M90:Q90)</f>
        <v>1</v>
      </c>
      <c r="T90" s="44"/>
      <c r="U90" s="44"/>
      <c r="V90" s="44"/>
      <c r="W90" s="44"/>
      <c r="X90" s="44"/>
      <c r="Y90" s="44">
        <f>SUM(T90:X90)</f>
        <v>0</v>
      </c>
      <c r="AA90" s="44"/>
      <c r="AB90" s="44"/>
      <c r="AC90" s="44"/>
      <c r="AD90" s="44"/>
      <c r="AE90" s="44"/>
      <c r="AF90" s="44"/>
      <c r="AG90" s="44">
        <f>SUM(AA90:AF90)</f>
        <v>0</v>
      </c>
      <c r="AI90" s="44"/>
      <c r="AJ90" s="44"/>
      <c r="AK90" s="44"/>
      <c r="AL90" s="44"/>
      <c r="AM90" s="44"/>
      <c r="AN90" s="44"/>
      <c r="AO90" s="44"/>
      <c r="AP90" s="44">
        <f>SUM(AI90:AL90)</f>
        <v>0</v>
      </c>
      <c r="AR90" s="44"/>
      <c r="AS90" s="44"/>
      <c r="AT90" s="44"/>
      <c r="AU90" s="44"/>
      <c r="AV90" s="44"/>
      <c r="AW90" s="44"/>
      <c r="AX90" s="44"/>
      <c r="AY90" s="44">
        <f>SUM(AR90:AU90)</f>
        <v>0</v>
      </c>
      <c r="BA90" s="44"/>
      <c r="BB90" s="44"/>
      <c r="BC90" s="44"/>
      <c r="BD90" s="44"/>
      <c r="BE90" s="44"/>
      <c r="BF90" s="44"/>
      <c r="BG90" s="44"/>
      <c r="BH90" s="44">
        <f>SUM(BA90:BD90)</f>
        <v>0</v>
      </c>
      <c r="BJ90" s="137"/>
      <c r="BK90" s="137"/>
      <c r="BL90" s="137"/>
      <c r="BM90" s="137"/>
      <c r="BN90" s="137"/>
      <c r="BO90" s="137"/>
      <c r="BP90" s="137"/>
      <c r="BQ90" s="137"/>
      <c r="BS90" s="489"/>
      <c r="BT90" s="489"/>
      <c r="BU90" s="489"/>
      <c r="FP90" s="253"/>
    </row>
    <row r="91" spans="1:369" s="35" customFormat="1">
      <c r="A91" s="15"/>
      <c r="B91" s="15" t="s">
        <v>150</v>
      </c>
      <c r="C91" s="15"/>
      <c r="E91" s="15"/>
      <c r="F91" s="15"/>
      <c r="G91" s="15"/>
      <c r="H91" s="15"/>
      <c r="I91" s="15"/>
      <c r="J91" s="15"/>
      <c r="K91" s="4"/>
      <c r="M91" s="36"/>
      <c r="N91" s="36"/>
      <c r="O91" s="36"/>
      <c r="P91" s="36"/>
      <c r="Q91" s="36"/>
      <c r="R91" s="37">
        <f>SUM(M91:Q91)</f>
        <v>0</v>
      </c>
      <c r="S91" s="34"/>
      <c r="T91" s="36"/>
      <c r="U91" s="36"/>
      <c r="V91" s="36"/>
      <c r="W91" s="36"/>
      <c r="X91" s="36"/>
      <c r="Y91" s="37">
        <f>SUM(T91:X91)</f>
        <v>0</v>
      </c>
      <c r="AA91" s="37"/>
      <c r="AB91" s="37"/>
      <c r="AC91" s="37"/>
      <c r="AD91" s="37"/>
      <c r="AE91" s="37"/>
      <c r="AF91" s="37"/>
      <c r="AG91" s="37">
        <f>SUM(AA91:AF91)</f>
        <v>0</v>
      </c>
      <c r="AI91" s="37"/>
      <c r="AJ91" s="37"/>
      <c r="AK91" s="37"/>
      <c r="AL91" s="37"/>
      <c r="AM91" s="37"/>
      <c r="AN91" s="37"/>
      <c r="AO91" s="37"/>
      <c r="AP91" s="37">
        <f>SUM(AI91:AO91)</f>
        <v>0</v>
      </c>
      <c r="AR91" s="37"/>
      <c r="AS91" s="37"/>
      <c r="AT91" s="37"/>
      <c r="AU91" s="37"/>
      <c r="AV91" s="37"/>
      <c r="AW91" s="37"/>
      <c r="AX91" s="37"/>
      <c r="AY91" s="37">
        <f>SUM(AR91:AX91)</f>
        <v>0</v>
      </c>
      <c r="BA91" s="37"/>
      <c r="BB91" s="37"/>
      <c r="BC91" s="37"/>
      <c r="BD91" s="37"/>
      <c r="BE91" s="37"/>
      <c r="BF91" s="37"/>
      <c r="BG91" s="37"/>
      <c r="BH91" s="37">
        <f>SUM(BA91:BG91)</f>
        <v>0</v>
      </c>
      <c r="BJ91" s="195"/>
      <c r="BK91" s="195"/>
      <c r="BL91" s="195"/>
      <c r="BM91" s="195"/>
      <c r="BN91" s="195"/>
      <c r="BO91" s="195"/>
      <c r="BP91" s="195"/>
      <c r="BQ91" s="195"/>
      <c r="BS91" s="489"/>
      <c r="BT91" s="489"/>
      <c r="BU91" s="489"/>
      <c r="FP91" s="252"/>
    </row>
    <row r="92" spans="1:369" s="35" customFormat="1">
      <c r="A92" s="4"/>
      <c r="B92" s="38"/>
      <c r="C92" s="46"/>
      <c r="E92" s="46"/>
      <c r="F92" s="46"/>
      <c r="G92" s="46"/>
      <c r="H92" s="46"/>
      <c r="I92" s="46"/>
      <c r="J92" s="46"/>
      <c r="K92" s="4"/>
      <c r="M92" s="15"/>
      <c r="N92" s="15"/>
      <c r="O92" s="15"/>
      <c r="P92" s="15"/>
      <c r="Q92" s="15"/>
      <c r="R92" s="15"/>
      <c r="T92" s="15"/>
      <c r="U92" s="15"/>
      <c r="V92" s="15"/>
      <c r="W92" s="15"/>
      <c r="X92" s="15"/>
      <c r="Y92" s="15"/>
      <c r="AA92" s="15"/>
      <c r="AB92" s="15"/>
      <c r="AC92" s="15"/>
      <c r="AD92" s="15"/>
      <c r="AE92" s="15"/>
      <c r="AF92" s="15"/>
      <c r="AG92" s="37"/>
      <c r="AI92" s="15"/>
      <c r="AJ92" s="15"/>
      <c r="AK92" s="15"/>
      <c r="AL92" s="15"/>
      <c r="AM92" s="15"/>
      <c r="AN92" s="15"/>
      <c r="AO92" s="15"/>
      <c r="AP92" s="37"/>
      <c r="AR92" s="15"/>
      <c r="AS92" s="15"/>
      <c r="AT92" s="15"/>
      <c r="AU92" s="15"/>
      <c r="AV92" s="15"/>
      <c r="AW92" s="15"/>
      <c r="AX92" s="15"/>
      <c r="AY92" s="37"/>
      <c r="BA92" s="15"/>
      <c r="BB92" s="15"/>
      <c r="BC92" s="15"/>
      <c r="BD92" s="15"/>
      <c r="BE92" s="15"/>
      <c r="BF92" s="15"/>
      <c r="BG92" s="15"/>
      <c r="BH92" s="37"/>
      <c r="BJ92" s="195"/>
      <c r="BK92" s="195"/>
      <c r="BL92" s="195"/>
      <c r="BM92" s="195"/>
      <c r="BN92" s="195"/>
      <c r="BO92" s="195"/>
      <c r="BP92" s="195"/>
      <c r="BQ92" s="195"/>
      <c r="BS92" s="489"/>
      <c r="BT92" s="489"/>
      <c r="BU92" s="489"/>
      <c r="FP92" s="252"/>
    </row>
    <row r="93" spans="1:369">
      <c r="A93" s="4" t="s">
        <v>76</v>
      </c>
      <c r="B93" s="38" t="s">
        <v>33</v>
      </c>
      <c r="C93" s="38" t="s">
        <v>192</v>
      </c>
      <c r="E93" s="52"/>
      <c r="F93" s="52"/>
      <c r="G93" s="52">
        <f>(AA94+AD94)/G94</f>
        <v>0.58629776021080371</v>
      </c>
      <c r="H93" s="53">
        <f>(AI94+AL94)/H94</f>
        <v>0.56916996047430835</v>
      </c>
      <c r="I93" s="53">
        <f>(AR94+AU94)/I94</f>
        <v>0.55706521739130443</v>
      </c>
      <c r="J93" s="53">
        <f>(BA94+BD94)/J94</f>
        <v>0.55374149659863947</v>
      </c>
      <c r="K93" s="504">
        <f>J93</f>
        <v>0.55374149659863947</v>
      </c>
      <c r="M93" s="3"/>
      <c r="N93" s="3"/>
      <c r="O93" s="3"/>
      <c r="P93" s="3"/>
      <c r="Q93" s="3"/>
      <c r="R93" s="3"/>
      <c r="T93" s="3" t="s">
        <v>133</v>
      </c>
      <c r="U93" s="3" t="s">
        <v>132</v>
      </c>
      <c r="V93" s="3" t="s">
        <v>134</v>
      </c>
      <c r="W93" s="3" t="s">
        <v>183</v>
      </c>
      <c r="X93" s="3"/>
      <c r="Y93" s="3"/>
      <c r="AA93" s="3" t="s">
        <v>133</v>
      </c>
      <c r="AB93" s="3" t="s">
        <v>132</v>
      </c>
      <c r="AC93" s="3" t="s">
        <v>134</v>
      </c>
      <c r="AD93" s="3" t="s">
        <v>183</v>
      </c>
      <c r="AE93" s="3" t="s">
        <v>184</v>
      </c>
      <c r="AF93" s="3"/>
      <c r="AG93" s="15"/>
      <c r="AI93" s="3" t="s">
        <v>133</v>
      </c>
      <c r="AJ93" s="3" t="s">
        <v>132</v>
      </c>
      <c r="AK93" s="3" t="s">
        <v>134</v>
      </c>
      <c r="AL93" s="3" t="s">
        <v>183</v>
      </c>
      <c r="AM93" s="3" t="s">
        <v>184</v>
      </c>
      <c r="AN93" s="3"/>
      <c r="AO93" s="3"/>
      <c r="AP93" s="15"/>
      <c r="AR93" s="3" t="s">
        <v>133</v>
      </c>
      <c r="AS93" s="3" t="s">
        <v>132</v>
      </c>
      <c r="AT93" s="3" t="s">
        <v>134</v>
      </c>
      <c r="AU93" s="3" t="s">
        <v>183</v>
      </c>
      <c r="AV93" s="3" t="s">
        <v>184</v>
      </c>
      <c r="AW93" s="3"/>
      <c r="AX93" s="3"/>
      <c r="AY93" s="15"/>
      <c r="BA93" s="3" t="s">
        <v>133</v>
      </c>
      <c r="BB93" s="3" t="s">
        <v>132</v>
      </c>
      <c r="BC93" s="3" t="s">
        <v>134</v>
      </c>
      <c r="BD93" s="3" t="s">
        <v>183</v>
      </c>
      <c r="BE93" s="3" t="s">
        <v>184</v>
      </c>
      <c r="BF93" s="3"/>
      <c r="BG93" s="3"/>
      <c r="BH93" s="15"/>
      <c r="BJ93" s="117"/>
      <c r="BK93" s="117"/>
      <c r="BL93" s="117"/>
      <c r="BM93" s="117"/>
      <c r="BN93" s="117"/>
      <c r="BO93" s="117"/>
      <c r="BP93" s="117"/>
      <c r="BQ93" s="195"/>
      <c r="BS93" s="489">
        <f>Ouputs!E24</f>
        <v>0</v>
      </c>
      <c r="BT93" s="489">
        <f>Ouputs!F24</f>
        <v>0</v>
      </c>
      <c r="BU93" s="489">
        <f>Ouputs!G24</f>
        <v>0</v>
      </c>
      <c r="JA93" s="33"/>
      <c r="JB93" s="33"/>
      <c r="JC93" s="33"/>
      <c r="JD93" s="33"/>
      <c r="JE93" s="33"/>
      <c r="JF93" s="33"/>
      <c r="JG93" s="33"/>
      <c r="JH93" s="33"/>
      <c r="JI93" s="33"/>
      <c r="JJ93" s="33"/>
      <c r="JK93" s="33"/>
      <c r="JL93" s="33"/>
      <c r="JM93" s="33"/>
      <c r="JN93" s="33"/>
      <c r="JO93" s="33"/>
      <c r="JP93" s="33"/>
      <c r="LO93" s="34"/>
    </row>
    <row r="94" spans="1:369" s="34" customFormat="1">
      <c r="A94" s="4"/>
      <c r="B94" s="4" t="s">
        <v>149</v>
      </c>
      <c r="C94" s="46" t="s">
        <v>191</v>
      </c>
      <c r="E94" s="51"/>
      <c r="F94" s="51"/>
      <c r="G94" s="51">
        <f>1-(AC94+AE94)</f>
        <v>0.75900000000000001</v>
      </c>
      <c r="H94" s="51">
        <f>1-(AK94+AM94)</f>
        <v>0.75900000000000001</v>
      </c>
      <c r="I94" s="51">
        <f>1-(AT94+AV94)</f>
        <v>0.73599999999999999</v>
      </c>
      <c r="J94" s="51">
        <f>1-(BC94+BE94)</f>
        <v>0.73499999999999999</v>
      </c>
      <c r="K94" s="60"/>
      <c r="M94" s="36"/>
      <c r="N94" s="36"/>
      <c r="O94" s="36"/>
      <c r="P94" s="36"/>
      <c r="Q94" s="36"/>
      <c r="R94" s="44"/>
      <c r="T94" s="36">
        <v>0.41899999999999998</v>
      </c>
      <c r="U94" s="36">
        <v>0.313</v>
      </c>
      <c r="V94" s="36"/>
      <c r="W94" s="36">
        <v>0.26800000000000002</v>
      </c>
      <c r="X94" s="36"/>
      <c r="Y94" s="44">
        <f>SUM(T94:X94)</f>
        <v>1</v>
      </c>
      <c r="AA94" s="36">
        <v>0.41799999999999998</v>
      </c>
      <c r="AB94" s="36">
        <v>0.315</v>
      </c>
      <c r="AC94" s="36">
        <v>0.23899999999999999</v>
      </c>
      <c r="AD94" s="36">
        <v>2.7E-2</v>
      </c>
      <c r="AE94" s="36">
        <v>2E-3</v>
      </c>
      <c r="AF94" s="36"/>
      <c r="AG94" s="37">
        <f>SUM(AA94:AF94)</f>
        <v>1.0009999999999999</v>
      </c>
      <c r="AI94" s="36">
        <v>0.40500000000000003</v>
      </c>
      <c r="AJ94" s="36">
        <v>0.32700000000000001</v>
      </c>
      <c r="AK94" s="36">
        <v>0.23899999999999999</v>
      </c>
      <c r="AL94" s="36">
        <v>2.7E-2</v>
      </c>
      <c r="AM94" s="36">
        <v>2E-3</v>
      </c>
      <c r="AN94" s="36"/>
      <c r="AO94" s="36"/>
      <c r="AP94" s="37">
        <f>SUM(AI94:AM94)</f>
        <v>1</v>
      </c>
      <c r="AR94" s="36">
        <v>0.379</v>
      </c>
      <c r="AS94" s="36">
        <v>0.32700000000000001</v>
      </c>
      <c r="AT94" s="36">
        <v>0.26100000000000001</v>
      </c>
      <c r="AU94" s="36">
        <v>3.1E-2</v>
      </c>
      <c r="AV94" s="36">
        <v>3.0000000000000001E-3</v>
      </c>
      <c r="AW94" s="36"/>
      <c r="AX94" s="36"/>
      <c r="AY94" s="37">
        <f>SUM(AR94:AV94)</f>
        <v>1.0009999999999999</v>
      </c>
      <c r="BA94" s="36">
        <v>0.34799999999999998</v>
      </c>
      <c r="BB94" s="36">
        <v>0.32700000000000001</v>
      </c>
      <c r="BC94" s="36">
        <v>0.26100000000000001</v>
      </c>
      <c r="BD94" s="36">
        <v>5.8999999999999997E-2</v>
      </c>
      <c r="BE94" s="36">
        <v>4.0000000000000001E-3</v>
      </c>
      <c r="BF94" s="36"/>
      <c r="BG94" s="36"/>
      <c r="BH94" s="37">
        <f>SUM(BA94:BE94)</f>
        <v>0.99900000000000011</v>
      </c>
      <c r="BJ94" s="119"/>
      <c r="BK94" s="119"/>
      <c r="BL94" s="119"/>
      <c r="BM94" s="119"/>
      <c r="BN94" s="119"/>
      <c r="BO94" s="119"/>
      <c r="BP94" s="119"/>
      <c r="BQ94" s="195"/>
      <c r="BS94" s="489"/>
      <c r="BT94" s="489"/>
      <c r="BU94" s="489"/>
      <c r="FP94" s="98"/>
    </row>
    <row r="95" spans="1:369" s="43" customFormat="1">
      <c r="A95" s="7"/>
      <c r="B95" s="7" t="s">
        <v>150</v>
      </c>
      <c r="C95" s="7"/>
      <c r="E95" s="7"/>
      <c r="F95" s="7"/>
      <c r="G95" s="7"/>
      <c r="H95" s="7"/>
      <c r="I95" s="7"/>
      <c r="J95" s="7"/>
      <c r="K95" s="4"/>
      <c r="M95" s="44"/>
      <c r="N95" s="44"/>
      <c r="O95" s="44"/>
      <c r="P95" s="44"/>
      <c r="Q95" s="44"/>
      <c r="R95" s="37"/>
      <c r="T95" s="44"/>
      <c r="U95" s="44"/>
      <c r="V95" s="44"/>
      <c r="W95" s="44"/>
      <c r="X95" s="44"/>
      <c r="Y95" s="37">
        <f>SUM(T95:X95)</f>
        <v>0</v>
      </c>
      <c r="AA95" s="44"/>
      <c r="AB95" s="44"/>
      <c r="AC95" s="44"/>
      <c r="AD95" s="44"/>
      <c r="AE95" s="44"/>
      <c r="AF95" s="44"/>
      <c r="AG95" s="44">
        <f>SUM(AA95:AF95)</f>
        <v>0</v>
      </c>
      <c r="AI95" s="44"/>
      <c r="AJ95" s="44"/>
      <c r="AK95" s="44"/>
      <c r="AL95" s="44"/>
      <c r="AM95" s="44"/>
      <c r="AN95" s="44"/>
      <c r="AO95" s="44"/>
      <c r="AP95" s="44">
        <f>SUM(AI95:AO95)</f>
        <v>0</v>
      </c>
      <c r="AR95" s="44"/>
      <c r="AS95" s="44"/>
      <c r="AT95" s="44"/>
      <c r="AU95" s="44"/>
      <c r="AV95" s="44"/>
      <c r="AW95" s="44"/>
      <c r="AX95" s="44"/>
      <c r="AY95" s="44">
        <f>SUM(AR95:AX95)</f>
        <v>0</v>
      </c>
      <c r="BA95" s="44"/>
      <c r="BB95" s="44"/>
      <c r="BC95" s="44"/>
      <c r="BD95" s="44"/>
      <c r="BE95" s="44"/>
      <c r="BF95" s="44"/>
      <c r="BG95" s="44"/>
      <c r="BH95" s="44">
        <f>SUM(BA95:BG95)</f>
        <v>0</v>
      </c>
      <c r="BJ95" s="137"/>
      <c r="BK95" s="137"/>
      <c r="BL95" s="137"/>
      <c r="BM95" s="137"/>
      <c r="BN95" s="137"/>
      <c r="BO95" s="137"/>
      <c r="BP95" s="137"/>
      <c r="BQ95" s="137"/>
      <c r="BS95" s="489"/>
      <c r="BT95" s="489"/>
      <c r="BU95" s="489"/>
      <c r="FP95" s="253"/>
    </row>
    <row r="96" spans="1:369">
      <c r="A96" s="4"/>
      <c r="B96" s="38"/>
      <c r="C96" s="46"/>
      <c r="E96" s="46"/>
      <c r="F96" s="46"/>
      <c r="G96" s="46"/>
      <c r="H96" s="46"/>
      <c r="I96" s="46"/>
      <c r="J96" s="46"/>
      <c r="K96" s="4"/>
      <c r="M96" s="3"/>
      <c r="N96" s="3"/>
      <c r="O96" s="3"/>
      <c r="P96" s="3"/>
      <c r="Q96" s="3"/>
      <c r="R96" s="3"/>
      <c r="T96" s="3"/>
      <c r="U96" s="3"/>
      <c r="V96" s="3"/>
      <c r="W96" s="3"/>
      <c r="X96" s="3"/>
      <c r="Y96" s="3"/>
      <c r="AA96" s="3"/>
      <c r="AB96" s="3"/>
      <c r="AC96" s="3"/>
      <c r="AD96" s="3"/>
      <c r="AE96" s="3"/>
      <c r="AF96" s="3"/>
      <c r="AG96" s="37"/>
      <c r="AI96" s="3"/>
      <c r="AJ96" s="3"/>
      <c r="AK96" s="3"/>
      <c r="AL96" s="3"/>
      <c r="AM96" s="3"/>
      <c r="AN96" s="3"/>
      <c r="AO96" s="3"/>
      <c r="AP96" s="37"/>
      <c r="AR96" s="3"/>
      <c r="AS96" s="3"/>
      <c r="AT96" s="3"/>
      <c r="AU96" s="3"/>
      <c r="AV96" s="3"/>
      <c r="AW96" s="3"/>
      <c r="AX96" s="3"/>
      <c r="AY96" s="37"/>
      <c r="BA96" s="3"/>
      <c r="BB96" s="3"/>
      <c r="BC96" s="3"/>
      <c r="BD96" s="3"/>
      <c r="BE96" s="3"/>
      <c r="BF96" s="3"/>
      <c r="BG96" s="3"/>
      <c r="BH96" s="37"/>
      <c r="BJ96" s="117"/>
      <c r="BK96" s="117"/>
      <c r="BL96" s="117"/>
      <c r="BM96" s="117"/>
      <c r="BN96" s="117"/>
      <c r="BO96" s="117"/>
      <c r="BP96" s="117"/>
      <c r="BQ96" s="195"/>
      <c r="BS96" s="489"/>
      <c r="BT96" s="489"/>
      <c r="BU96" s="489"/>
      <c r="JA96" s="33"/>
      <c r="JB96" s="33"/>
      <c r="JC96" s="33"/>
      <c r="JD96" s="33"/>
      <c r="JE96" s="33"/>
      <c r="JF96" s="33"/>
      <c r="JG96" s="33"/>
      <c r="JH96" s="33"/>
      <c r="JI96" s="33"/>
      <c r="JJ96" s="33"/>
      <c r="JK96" s="33"/>
      <c r="JL96" s="33"/>
      <c r="JM96" s="33"/>
      <c r="JN96" s="33"/>
      <c r="JO96" s="33"/>
      <c r="JP96" s="33"/>
      <c r="LO96" s="34"/>
    </row>
    <row r="97" spans="1:369">
      <c r="A97" s="4" t="s">
        <v>30</v>
      </c>
      <c r="B97" s="38" t="s">
        <v>7</v>
      </c>
      <c r="C97" s="38" t="s">
        <v>192</v>
      </c>
      <c r="E97" s="52"/>
      <c r="F97" s="52"/>
      <c r="G97" s="52">
        <f>AA98</f>
        <v>0.6</v>
      </c>
      <c r="H97" s="53">
        <f>AI98</f>
        <v>0.51200000000000001</v>
      </c>
      <c r="I97" s="53">
        <f>AR98</f>
        <v>0.72599999999999998</v>
      </c>
      <c r="J97" s="504">
        <f>I97</f>
        <v>0.72599999999999998</v>
      </c>
      <c r="K97" s="504">
        <f>J97</f>
        <v>0.72599999999999998</v>
      </c>
      <c r="M97" s="3"/>
      <c r="N97" s="3"/>
      <c r="O97" s="3"/>
      <c r="P97" s="3"/>
      <c r="Q97" s="3"/>
      <c r="R97" s="3"/>
      <c r="T97" s="3"/>
      <c r="U97" s="3"/>
      <c r="V97" s="3"/>
      <c r="W97" s="3"/>
      <c r="X97" s="3"/>
      <c r="Y97" s="3"/>
      <c r="AA97" s="4" t="s">
        <v>152</v>
      </c>
      <c r="AB97" s="4" t="s">
        <v>153</v>
      </c>
      <c r="AC97" s="3"/>
      <c r="AD97" s="3"/>
      <c r="AE97" s="3"/>
      <c r="AF97" s="3"/>
      <c r="AG97" s="15"/>
      <c r="AI97" s="4" t="s">
        <v>152</v>
      </c>
      <c r="AJ97" s="4" t="s">
        <v>153</v>
      </c>
      <c r="AK97" s="3"/>
      <c r="AL97" s="3"/>
      <c r="AM97" s="3"/>
      <c r="AN97" s="3"/>
      <c r="AO97" s="3"/>
      <c r="AP97" s="15"/>
      <c r="AR97" s="4" t="s">
        <v>152</v>
      </c>
      <c r="AS97" s="4" t="s">
        <v>153</v>
      </c>
      <c r="AT97" s="3"/>
      <c r="AU97" s="3"/>
      <c r="AV97" s="3"/>
      <c r="AW97" s="3"/>
      <c r="AX97" s="3"/>
      <c r="AY97" s="15"/>
      <c r="BA97" s="4" t="s">
        <v>152</v>
      </c>
      <c r="BB97" s="4" t="s">
        <v>153</v>
      </c>
      <c r="BC97" s="3"/>
      <c r="BD97" s="3"/>
      <c r="BE97" s="3"/>
      <c r="BF97" s="3"/>
      <c r="BG97" s="3"/>
      <c r="BH97" s="15"/>
      <c r="BJ97" s="119"/>
      <c r="BK97" s="119"/>
      <c r="BL97" s="117"/>
      <c r="BM97" s="117"/>
      <c r="BN97" s="117"/>
      <c r="BO97" s="117"/>
      <c r="BP97" s="117"/>
      <c r="BQ97" s="195"/>
      <c r="BS97" s="489">
        <f>Ouputs!E25</f>
        <v>0</v>
      </c>
      <c r="BT97" s="489">
        <f>Ouputs!F25</f>
        <v>0</v>
      </c>
      <c r="BU97" s="489">
        <f>Ouputs!G25</f>
        <v>0</v>
      </c>
      <c r="JA97" s="33"/>
      <c r="JB97" s="33"/>
      <c r="JC97" s="33"/>
      <c r="JD97" s="33"/>
      <c r="JE97" s="33"/>
      <c r="JF97" s="33"/>
      <c r="JG97" s="33"/>
      <c r="JH97" s="33"/>
      <c r="JI97" s="33"/>
      <c r="JJ97" s="33"/>
      <c r="JK97" s="33"/>
      <c r="JL97" s="33"/>
      <c r="JM97" s="33"/>
      <c r="JN97" s="33"/>
      <c r="JO97" s="33"/>
      <c r="JP97" s="33"/>
    </row>
    <row r="98" spans="1:369" s="34" customFormat="1">
      <c r="A98" s="4"/>
      <c r="B98" s="4" t="s">
        <v>149</v>
      </c>
      <c r="C98" s="46" t="s">
        <v>191</v>
      </c>
      <c r="E98" s="51"/>
      <c r="F98" s="51"/>
      <c r="G98" s="51"/>
      <c r="H98" s="51"/>
      <c r="I98" s="51"/>
      <c r="J98" s="51"/>
      <c r="K98" s="60"/>
      <c r="M98" s="36"/>
      <c r="N98" s="36"/>
      <c r="O98" s="36"/>
      <c r="P98" s="36"/>
      <c r="Q98" s="36"/>
      <c r="R98" s="37"/>
      <c r="T98" s="36"/>
      <c r="U98" s="36"/>
      <c r="V98" s="36"/>
      <c r="W98" s="36"/>
      <c r="X98" s="36"/>
      <c r="Y98" s="37"/>
      <c r="AA98" s="36">
        <v>0.6</v>
      </c>
      <c r="AB98" s="36">
        <v>0.4</v>
      </c>
      <c r="AC98" s="36"/>
      <c r="AD98" s="36"/>
      <c r="AE98" s="36"/>
      <c r="AF98" s="36"/>
      <c r="AG98" s="37">
        <f>SUM(AA98:AF98)</f>
        <v>1</v>
      </c>
      <c r="AI98" s="36">
        <v>0.51200000000000001</v>
      </c>
      <c r="AJ98" s="36">
        <v>0.48799999999999999</v>
      </c>
      <c r="AK98" s="36"/>
      <c r="AL98" s="36"/>
      <c r="AM98" s="36"/>
      <c r="AN98" s="36"/>
      <c r="AO98" s="36"/>
      <c r="AP98" s="37">
        <f>SUM(AI98:AL98)</f>
        <v>1</v>
      </c>
      <c r="AR98" s="36">
        <v>0.72599999999999998</v>
      </c>
      <c r="AS98" s="36">
        <v>0.27400000000000002</v>
      </c>
      <c r="AT98" s="36"/>
      <c r="AU98" s="36"/>
      <c r="AV98" s="36"/>
      <c r="AW98" s="36"/>
      <c r="AX98" s="36"/>
      <c r="AY98" s="37">
        <f>SUM(AR98:AU98)</f>
        <v>1</v>
      </c>
      <c r="BA98" s="36"/>
      <c r="BB98" s="36"/>
      <c r="BC98" s="36"/>
      <c r="BD98" s="36"/>
      <c r="BE98" s="36"/>
      <c r="BF98" s="36"/>
      <c r="BG98" s="36"/>
      <c r="BH98" s="37">
        <f>SUM(BA98:BD98)</f>
        <v>0</v>
      </c>
      <c r="BJ98" s="119"/>
      <c r="BK98" s="119"/>
      <c r="BL98" s="119"/>
      <c r="BM98" s="119"/>
      <c r="BN98" s="119"/>
      <c r="BO98" s="119"/>
      <c r="BP98" s="119"/>
      <c r="BQ98" s="195"/>
      <c r="BS98" s="489"/>
      <c r="BT98" s="489"/>
      <c r="BU98" s="489"/>
      <c r="FP98" s="98"/>
    </row>
    <row r="99" spans="1:369" s="43" customFormat="1">
      <c r="A99" s="7"/>
      <c r="B99" s="7" t="s">
        <v>150</v>
      </c>
      <c r="C99" s="7"/>
      <c r="E99" s="7"/>
      <c r="F99" s="7"/>
      <c r="G99" s="7"/>
      <c r="H99" s="7"/>
      <c r="I99" s="7"/>
      <c r="J99" s="7"/>
      <c r="K99" s="4"/>
      <c r="M99" s="44"/>
      <c r="N99" s="44"/>
      <c r="O99" s="44"/>
      <c r="P99" s="44"/>
      <c r="Q99" s="44"/>
      <c r="R99" s="44"/>
      <c r="T99" s="44"/>
      <c r="U99" s="44"/>
      <c r="V99" s="44"/>
      <c r="W99" s="44"/>
      <c r="X99" s="44"/>
      <c r="Y99" s="44"/>
      <c r="AA99" s="44"/>
      <c r="AB99" s="44"/>
      <c r="AC99" s="44"/>
      <c r="AD99" s="44"/>
      <c r="AE99" s="44"/>
      <c r="AF99" s="44"/>
      <c r="AG99" s="44">
        <f>SUM(AA99:AF99)</f>
        <v>0</v>
      </c>
      <c r="AI99" s="44"/>
      <c r="AJ99" s="44"/>
      <c r="AK99" s="44"/>
      <c r="AL99" s="44"/>
      <c r="AM99" s="44"/>
      <c r="AN99" s="44"/>
      <c r="AO99" s="44"/>
      <c r="AP99" s="44">
        <f>SUM(AI99:AO99)</f>
        <v>0</v>
      </c>
      <c r="AR99" s="44"/>
      <c r="AS99" s="44"/>
      <c r="AT99" s="44"/>
      <c r="AU99" s="44"/>
      <c r="AV99" s="44"/>
      <c r="AW99" s="44"/>
      <c r="AX99" s="44"/>
      <c r="AY99" s="44">
        <f>SUM(AR99:AX99)</f>
        <v>0</v>
      </c>
      <c r="BA99" s="44"/>
      <c r="BB99" s="44"/>
      <c r="BC99" s="44"/>
      <c r="BD99" s="44"/>
      <c r="BE99" s="44"/>
      <c r="BF99" s="44"/>
      <c r="BG99" s="44"/>
      <c r="BH99" s="44">
        <f>SUM(BA99:BG99)</f>
        <v>0</v>
      </c>
      <c r="BJ99" s="137"/>
      <c r="BK99" s="137"/>
      <c r="BL99" s="137"/>
      <c r="BM99" s="137"/>
      <c r="BN99" s="137"/>
      <c r="BO99" s="137"/>
      <c r="BP99" s="137"/>
      <c r="BQ99" s="137"/>
      <c r="BS99" s="489"/>
      <c r="BT99" s="489"/>
      <c r="BU99" s="489"/>
      <c r="FP99" s="253"/>
    </row>
    <row r="100" spans="1:369">
      <c r="A100" s="4"/>
      <c r="B100" s="38"/>
      <c r="C100" s="46"/>
      <c r="E100" s="46"/>
      <c r="F100" s="46"/>
      <c r="G100" s="46"/>
      <c r="H100" s="46"/>
      <c r="I100" s="46"/>
      <c r="J100" s="46"/>
      <c r="K100" s="4"/>
      <c r="M100" s="3"/>
      <c r="N100" s="3"/>
      <c r="O100" s="3"/>
      <c r="P100" s="3"/>
      <c r="Q100" s="3"/>
      <c r="R100" s="3"/>
      <c r="T100" s="3"/>
      <c r="U100" s="3"/>
      <c r="V100" s="3"/>
      <c r="W100" s="3"/>
      <c r="X100" s="3"/>
      <c r="Y100" s="3"/>
      <c r="AA100" s="3"/>
      <c r="AB100" s="3"/>
      <c r="AC100" s="3"/>
      <c r="AD100" s="3"/>
      <c r="AE100" s="3"/>
      <c r="AF100" s="3"/>
      <c r="AG100" s="37"/>
      <c r="AI100" s="3"/>
      <c r="AJ100" s="3"/>
      <c r="AK100" s="3"/>
      <c r="AL100" s="3"/>
      <c r="AM100" s="3"/>
      <c r="AN100" s="3"/>
      <c r="AO100" s="3"/>
      <c r="AP100" s="37"/>
      <c r="AR100" s="3"/>
      <c r="AS100" s="3"/>
      <c r="AT100" s="3"/>
      <c r="AU100" s="3"/>
      <c r="AV100" s="3"/>
      <c r="AW100" s="3"/>
      <c r="AX100" s="3"/>
      <c r="AY100" s="37"/>
      <c r="BA100" s="3"/>
      <c r="BB100" s="3"/>
      <c r="BC100" s="3"/>
      <c r="BD100" s="3"/>
      <c r="BE100" s="3"/>
      <c r="BF100" s="3"/>
      <c r="BG100" s="3"/>
      <c r="BH100" s="37"/>
      <c r="BJ100" s="117"/>
      <c r="BK100" s="117"/>
      <c r="BL100" s="117"/>
      <c r="BM100" s="117"/>
      <c r="BN100" s="117"/>
      <c r="BO100" s="117"/>
      <c r="BP100" s="117"/>
      <c r="BQ100" s="195"/>
      <c r="BS100" s="489"/>
      <c r="BT100" s="489"/>
      <c r="BU100" s="489"/>
      <c r="JA100" s="33"/>
      <c r="JB100" s="33"/>
      <c r="JC100" s="33"/>
      <c r="JD100" s="33"/>
      <c r="JE100" s="33"/>
      <c r="JF100" s="33"/>
      <c r="JG100" s="33"/>
      <c r="JH100" s="33"/>
      <c r="JI100" s="33"/>
      <c r="JJ100" s="33"/>
      <c r="JK100" s="33"/>
      <c r="JL100" s="33"/>
      <c r="JM100" s="33"/>
      <c r="JN100" s="33"/>
      <c r="JO100" s="33"/>
      <c r="JP100" s="33"/>
    </row>
    <row r="101" spans="1:369" ht="12.6" customHeight="1">
      <c r="A101" s="4" t="s">
        <v>72</v>
      </c>
      <c r="B101" s="38" t="s">
        <v>11</v>
      </c>
      <c r="C101" s="38" t="s">
        <v>192</v>
      </c>
      <c r="E101" s="52">
        <f>M102/E102</f>
        <v>0.71204188481675401</v>
      </c>
      <c r="F101" s="52">
        <f>T102</f>
        <v>0.68400000000000005</v>
      </c>
      <c r="G101" s="52">
        <f>AA102</f>
        <v>0.73499999999999999</v>
      </c>
      <c r="H101" s="496">
        <f>AI102/H102</f>
        <v>0.81662353250065634</v>
      </c>
      <c r="I101" s="496">
        <f>AR102/I102</f>
        <v>0.83865607522088026</v>
      </c>
      <c r="J101" s="496">
        <f>BA102/J102</f>
        <v>0.85113419851170147</v>
      </c>
      <c r="K101" s="61">
        <f>BJ102/K102</f>
        <v>0.870605800117631</v>
      </c>
      <c r="M101" s="4" t="s">
        <v>152</v>
      </c>
      <c r="N101" s="4" t="s">
        <v>154</v>
      </c>
      <c r="O101" s="4" t="s">
        <v>135</v>
      </c>
      <c r="P101" s="3"/>
      <c r="Q101" s="3"/>
      <c r="R101" s="3"/>
      <c r="T101" s="4" t="s">
        <v>152</v>
      </c>
      <c r="U101" s="4" t="s">
        <v>154</v>
      </c>
      <c r="V101" s="4" t="s">
        <v>135</v>
      </c>
      <c r="W101" s="3"/>
      <c r="X101" s="3"/>
      <c r="Y101" s="3"/>
      <c r="AA101" s="4" t="s">
        <v>152</v>
      </c>
      <c r="AB101" s="4" t="s">
        <v>154</v>
      </c>
      <c r="AC101" s="3"/>
      <c r="AD101" s="3"/>
      <c r="AE101" s="3"/>
      <c r="AF101" s="3"/>
      <c r="AG101" s="15"/>
      <c r="AI101" s="473" t="s">
        <v>133</v>
      </c>
      <c r="AJ101" s="473" t="s">
        <v>528</v>
      </c>
      <c r="AK101" s="473" t="s">
        <v>529</v>
      </c>
      <c r="AL101" s="473" t="s">
        <v>135</v>
      </c>
      <c r="AM101" s="117"/>
      <c r="AN101" s="117"/>
      <c r="AO101" s="117"/>
      <c r="AP101" s="195"/>
      <c r="AR101" s="473" t="s">
        <v>133</v>
      </c>
      <c r="AS101" s="473" t="s">
        <v>528</v>
      </c>
      <c r="AT101" s="473" t="s">
        <v>529</v>
      </c>
      <c r="AU101" s="473" t="s">
        <v>135</v>
      </c>
      <c r="AV101" s="117"/>
      <c r="AW101" s="117"/>
      <c r="AX101" s="117"/>
      <c r="AY101" s="195"/>
      <c r="BA101" s="473" t="s">
        <v>133</v>
      </c>
      <c r="BB101" s="473" t="s">
        <v>528</v>
      </c>
      <c r="BC101" s="473" t="s">
        <v>529</v>
      </c>
      <c r="BD101" s="473" t="s">
        <v>135</v>
      </c>
      <c r="BE101" s="117"/>
      <c r="BF101" s="117"/>
      <c r="BG101" s="117"/>
      <c r="BH101" s="195"/>
      <c r="BJ101" s="119" t="s">
        <v>133</v>
      </c>
      <c r="BK101" s="119" t="s">
        <v>528</v>
      </c>
      <c r="BL101" s="119" t="s">
        <v>529</v>
      </c>
      <c r="BM101" s="119" t="s">
        <v>135</v>
      </c>
      <c r="BN101" s="117"/>
      <c r="BO101" s="117"/>
      <c r="BP101" s="117"/>
      <c r="BQ101" s="195"/>
      <c r="BS101" s="489">
        <f>Ouputs!E26</f>
        <v>0</v>
      </c>
      <c r="BT101" s="489">
        <f>Ouputs!F26</f>
        <v>0</v>
      </c>
      <c r="BU101" s="489">
        <f>Ouputs!G26</f>
        <v>0.15891216926721685</v>
      </c>
    </row>
    <row r="102" spans="1:369" s="34" customFormat="1">
      <c r="A102" s="4"/>
      <c r="B102" s="4" t="s">
        <v>149</v>
      </c>
      <c r="C102" s="46" t="s">
        <v>191</v>
      </c>
      <c r="E102" s="51">
        <f>1-O102</f>
        <v>0.95499999999999996</v>
      </c>
      <c r="F102" s="51">
        <f>1-V102</f>
        <v>1</v>
      </c>
      <c r="G102" s="51"/>
      <c r="H102" s="51">
        <f>1-AL102</f>
        <v>0.94045645349042295</v>
      </c>
      <c r="I102" s="51">
        <f>1-AU102</f>
        <v>0.94496572325839689</v>
      </c>
      <c r="J102" s="51">
        <f>1-BD102</f>
        <v>0.9122720713629805</v>
      </c>
      <c r="K102" s="51">
        <f>1-BM102</f>
        <v>0.91633846026284149</v>
      </c>
      <c r="M102" s="36">
        <v>0.68</v>
      </c>
      <c r="N102" s="36">
        <v>0.27500000000000002</v>
      </c>
      <c r="O102" s="36">
        <v>4.4999999999999998E-2</v>
      </c>
      <c r="P102" s="36"/>
      <c r="Q102" s="36"/>
      <c r="R102" s="37">
        <f>SUM(M102:Q102)</f>
        <v>1</v>
      </c>
      <c r="T102" s="36">
        <v>0.68400000000000005</v>
      </c>
      <c r="U102" s="36">
        <v>0.316</v>
      </c>
      <c r="V102" s="36"/>
      <c r="W102" s="36"/>
      <c r="X102" s="36"/>
      <c r="Y102" s="37">
        <f>SUM(T102:X102)</f>
        <v>1</v>
      </c>
      <c r="AA102" s="36">
        <v>0.73499999999999999</v>
      </c>
      <c r="AB102" s="36">
        <v>0.26500000000000001</v>
      </c>
      <c r="AC102" s="36"/>
      <c r="AD102" s="36"/>
      <c r="AE102" s="36"/>
      <c r="AF102" s="36"/>
      <c r="AG102" s="37">
        <f>SUM(AA102:AF102)</f>
        <v>1</v>
      </c>
      <c r="AI102" s="497">
        <f>AI103/$AP103</f>
        <v>0.76799887121238841</v>
      </c>
      <c r="AJ102" s="497">
        <f t="shared" ref="AJ102:AL102" si="18">AJ103/$AP103</f>
        <v>0.13538396416099333</v>
      </c>
      <c r="AK102" s="497">
        <f t="shared" si="18"/>
        <v>3.7073618117041164E-2</v>
      </c>
      <c r="AL102" s="497">
        <f t="shared" si="18"/>
        <v>5.9543546509577057E-2</v>
      </c>
      <c r="AM102" s="489"/>
      <c r="AN102" s="489"/>
      <c r="AO102" s="489"/>
      <c r="AP102" s="195"/>
      <c r="AR102" s="497">
        <f>AR103/$AY103</f>
        <v>0.79250124468614758</v>
      </c>
      <c r="AS102" s="497">
        <f t="shared" ref="AS102:AU102" si="19">AS103/$AY103</f>
        <v>0.11715369001570219</v>
      </c>
      <c r="AT102" s="497">
        <f t="shared" si="19"/>
        <v>3.5310788556547047E-2</v>
      </c>
      <c r="AU102" s="497">
        <f t="shared" si="19"/>
        <v>5.5034276741603154E-2</v>
      </c>
      <c r="AV102" s="489"/>
      <c r="AW102" s="489"/>
      <c r="AX102" s="489"/>
      <c r="AY102" s="195"/>
      <c r="BA102" s="497">
        <f>BA103/$BH103</f>
        <v>0.77646595828414011</v>
      </c>
      <c r="BB102" s="497">
        <f t="shared" ref="BB102:BD102" si="20">BB103/$BH103</f>
        <v>0.11143906598452052</v>
      </c>
      <c r="BC102" s="497">
        <f t="shared" si="20"/>
        <v>2.4367047094319822E-2</v>
      </c>
      <c r="BD102" s="497">
        <f t="shared" si="20"/>
        <v>8.7727928637019545E-2</v>
      </c>
      <c r="BE102" s="489"/>
      <c r="BF102" s="489"/>
      <c r="BG102" s="489"/>
      <c r="BH102" s="195"/>
      <c r="BJ102" s="489">
        <f>BJ103/$BQ103</f>
        <v>0.79776957837568918</v>
      </c>
      <c r="BK102" s="489">
        <f t="shared" ref="BK102" si="21">BK103/$BQ103</f>
        <v>9.8835040006633221E-2</v>
      </c>
      <c r="BL102" s="489">
        <f t="shared" ref="BL102:BM102" si="22">BL103/$BQ103</f>
        <v>1.9733841880519049E-2</v>
      </c>
      <c r="BM102" s="489">
        <f t="shared" si="22"/>
        <v>8.3661539737158494E-2</v>
      </c>
      <c r="BN102" s="489"/>
      <c r="BO102" s="489"/>
      <c r="BP102" s="489"/>
      <c r="BQ102" s="195"/>
      <c r="BS102" s="489"/>
      <c r="BT102" s="489"/>
      <c r="BU102" s="489"/>
      <c r="FP102" s="98"/>
    </row>
    <row r="103" spans="1:369" s="56" customFormat="1">
      <c r="A103" s="12"/>
      <c r="B103" s="12" t="s">
        <v>150</v>
      </c>
      <c r="C103" s="12"/>
      <c r="E103" s="12"/>
      <c r="F103" s="12"/>
      <c r="G103" s="12"/>
      <c r="H103" s="12"/>
      <c r="I103" s="12"/>
      <c r="J103" s="12"/>
      <c r="K103" s="4"/>
      <c r="M103" s="57"/>
      <c r="N103" s="57"/>
      <c r="O103" s="57"/>
      <c r="P103" s="57"/>
      <c r="Q103" s="57"/>
      <c r="R103" s="57">
        <f>SUM(M103:Q103)</f>
        <v>0</v>
      </c>
      <c r="T103" s="57"/>
      <c r="U103" s="57"/>
      <c r="V103" s="57"/>
      <c r="W103" s="57"/>
      <c r="X103" s="57"/>
      <c r="Y103" s="57">
        <f>SUM(T103:X103)</f>
        <v>0</v>
      </c>
      <c r="AA103" s="57"/>
      <c r="AB103" s="57"/>
      <c r="AC103" s="57"/>
      <c r="AD103" s="57"/>
      <c r="AE103" s="57"/>
      <c r="AF103" s="57"/>
      <c r="AG103" s="57">
        <f>SUM(AA103:AF103)</f>
        <v>0</v>
      </c>
      <c r="AI103" s="137">
        <v>21772</v>
      </c>
      <c r="AJ103" s="137">
        <v>3838</v>
      </c>
      <c r="AK103" s="137">
        <v>1051</v>
      </c>
      <c r="AL103" s="137">
        <v>1688</v>
      </c>
      <c r="AM103" s="137"/>
      <c r="AN103" s="137"/>
      <c r="AO103" s="137"/>
      <c r="AP103" s="108">
        <f>SUM(AI103:AO103)</f>
        <v>28349</v>
      </c>
      <c r="AR103" s="137">
        <v>20693</v>
      </c>
      <c r="AS103" s="137">
        <v>3059</v>
      </c>
      <c r="AT103" s="137">
        <v>922</v>
      </c>
      <c r="AU103" s="137">
        <v>1437</v>
      </c>
      <c r="AV103" s="137"/>
      <c r="AW103" s="137"/>
      <c r="AX103" s="137"/>
      <c r="AY103" s="108">
        <f>SUM(AR103:AX103)</f>
        <v>26111</v>
      </c>
      <c r="BA103" s="137">
        <v>23676</v>
      </c>
      <c r="BB103" s="137">
        <v>3398</v>
      </c>
      <c r="BC103" s="137">
        <v>743</v>
      </c>
      <c r="BD103" s="137">
        <v>2675</v>
      </c>
      <c r="BE103" s="137"/>
      <c r="BF103" s="137"/>
      <c r="BG103" s="137"/>
      <c r="BH103" s="108">
        <f>SUM(BA103:BG103)</f>
        <v>30492</v>
      </c>
      <c r="BJ103" s="137">
        <v>19243</v>
      </c>
      <c r="BK103" s="137">
        <v>2384</v>
      </c>
      <c r="BL103" s="137">
        <v>476</v>
      </c>
      <c r="BM103" s="137">
        <v>2018</v>
      </c>
      <c r="BN103" s="137"/>
      <c r="BO103" s="137"/>
      <c r="BP103" s="137"/>
      <c r="BQ103" s="108">
        <f>SUM(BJ103:BP103)</f>
        <v>24121</v>
      </c>
      <c r="BS103" s="489"/>
      <c r="BT103" s="489"/>
      <c r="BU103" s="489"/>
      <c r="FP103" s="256"/>
    </row>
    <row r="104" spans="1:369">
      <c r="A104" s="4"/>
      <c r="B104" s="38"/>
      <c r="C104" s="46"/>
      <c r="E104" s="46"/>
      <c r="F104" s="46"/>
      <c r="G104" s="46"/>
      <c r="H104" s="46"/>
      <c r="I104" s="46"/>
      <c r="J104" s="46"/>
      <c r="K104" s="4"/>
      <c r="M104" s="3"/>
      <c r="N104" s="3"/>
      <c r="O104" s="3"/>
      <c r="P104" s="3"/>
      <c r="Q104" s="3"/>
      <c r="R104" s="3"/>
      <c r="T104" s="3"/>
      <c r="U104" s="3"/>
      <c r="V104" s="3"/>
      <c r="W104" s="3"/>
      <c r="X104" s="3"/>
      <c r="Y104" s="3"/>
      <c r="AA104" s="3"/>
      <c r="AB104" s="3"/>
      <c r="AC104" s="3"/>
      <c r="AD104" s="3"/>
      <c r="AE104" s="3"/>
      <c r="AF104" s="3"/>
      <c r="AG104" s="37"/>
      <c r="AI104" s="3"/>
      <c r="AJ104" s="3"/>
      <c r="AK104" s="3"/>
      <c r="AL104" s="3"/>
      <c r="AM104" s="3"/>
      <c r="AN104" s="3"/>
      <c r="AO104" s="3"/>
      <c r="AP104" s="37"/>
      <c r="AR104" s="3"/>
      <c r="AS104" s="3"/>
      <c r="AT104" s="3"/>
      <c r="AU104" s="3"/>
      <c r="AV104" s="3"/>
      <c r="AW104" s="3"/>
      <c r="AX104" s="3"/>
      <c r="AY104" s="37"/>
      <c r="BA104" s="3"/>
      <c r="BB104" s="3"/>
      <c r="BC104" s="3"/>
      <c r="BD104" s="3"/>
      <c r="BE104" s="3"/>
      <c r="BF104" s="3"/>
      <c r="BG104" s="3"/>
      <c r="BH104" s="37"/>
      <c r="BJ104" s="117"/>
      <c r="BK104" s="117"/>
      <c r="BL104" s="117"/>
      <c r="BM104" s="117"/>
      <c r="BN104" s="117"/>
      <c r="BO104" s="117"/>
      <c r="BP104" s="117"/>
      <c r="BQ104" s="195"/>
      <c r="BS104" s="489"/>
      <c r="BT104" s="489"/>
      <c r="BU104" s="489"/>
    </row>
    <row r="105" spans="1:369">
      <c r="A105" s="4" t="s">
        <v>72</v>
      </c>
      <c r="B105" s="38" t="s">
        <v>116</v>
      </c>
      <c r="C105" s="38" t="s">
        <v>192</v>
      </c>
      <c r="E105" s="52">
        <f>(M106+P106)/E106</f>
        <v>0.66356107660455488</v>
      </c>
      <c r="F105" s="52">
        <f>T106/F106</f>
        <v>0.65320910973084889</v>
      </c>
      <c r="G105" s="52">
        <f>AA106/G106</f>
        <v>0.45412311265969807</v>
      </c>
      <c r="H105" s="53">
        <f>AI106/H106</f>
        <v>0.55375253549695747</v>
      </c>
      <c r="I105" s="53">
        <f>AR106/I106</f>
        <v>0.5543147208121828</v>
      </c>
      <c r="J105" s="53">
        <f>BA106/J106</f>
        <v>0.54213197969543148</v>
      </c>
      <c r="K105" s="504">
        <f>J105</f>
        <v>0.54213197969543148</v>
      </c>
      <c r="M105" s="4" t="s">
        <v>133</v>
      </c>
      <c r="N105" s="4" t="s">
        <v>132</v>
      </c>
      <c r="O105" s="4" t="s">
        <v>135</v>
      </c>
      <c r="P105" s="4" t="s">
        <v>182</v>
      </c>
      <c r="Q105" s="3"/>
      <c r="R105" s="3"/>
      <c r="T105" s="4" t="s">
        <v>133</v>
      </c>
      <c r="U105" s="4" t="s">
        <v>132</v>
      </c>
      <c r="V105" s="4" t="s">
        <v>135</v>
      </c>
      <c r="W105" s="3"/>
      <c r="X105" s="3"/>
      <c r="Y105" s="3"/>
      <c r="AA105" s="4" t="s">
        <v>133</v>
      </c>
      <c r="AB105" s="4" t="s">
        <v>132</v>
      </c>
      <c r="AC105" s="4" t="s">
        <v>135</v>
      </c>
      <c r="AD105" s="3"/>
      <c r="AE105" s="3"/>
      <c r="AF105" s="3"/>
      <c r="AG105" s="15"/>
      <c r="AI105" s="4" t="s">
        <v>133</v>
      </c>
      <c r="AJ105" s="4" t="s">
        <v>132</v>
      </c>
      <c r="AK105" s="4" t="s">
        <v>135</v>
      </c>
      <c r="AL105" s="3"/>
      <c r="AM105" s="3"/>
      <c r="AN105" s="3"/>
      <c r="AO105" s="3"/>
      <c r="AP105" s="37"/>
      <c r="AR105" s="4" t="s">
        <v>133</v>
      </c>
      <c r="AS105" s="4" t="s">
        <v>132</v>
      </c>
      <c r="AT105" s="4" t="s">
        <v>135</v>
      </c>
      <c r="AU105" s="3"/>
      <c r="AV105" s="3"/>
      <c r="AW105" s="3"/>
      <c r="AX105" s="3"/>
      <c r="AY105" s="37"/>
      <c r="BA105" s="4" t="s">
        <v>133</v>
      </c>
      <c r="BB105" s="4" t="s">
        <v>132</v>
      </c>
      <c r="BC105" s="4" t="s">
        <v>135</v>
      </c>
      <c r="BD105" s="3"/>
      <c r="BE105" s="3"/>
      <c r="BF105" s="3"/>
      <c r="BG105" s="3"/>
      <c r="BH105" s="37"/>
      <c r="BJ105" s="119"/>
      <c r="BK105" s="119"/>
      <c r="BL105" s="119"/>
      <c r="BM105" s="117"/>
      <c r="BN105" s="117"/>
      <c r="BO105" s="117"/>
      <c r="BP105" s="117"/>
      <c r="BQ105" s="195"/>
      <c r="BR105" s="34"/>
      <c r="BS105" s="489">
        <f>Ouputs!E27</f>
        <v>4.9656382801876536E-2</v>
      </c>
      <c r="BT105" s="489">
        <f>Ouputs!F27</f>
        <v>0</v>
      </c>
      <c r="BU105" s="489">
        <f>Ouputs!G27</f>
        <v>0</v>
      </c>
      <c r="BV105" s="34"/>
      <c r="BW105" s="34"/>
      <c r="BX105" s="34"/>
      <c r="BY105" s="34"/>
      <c r="BZ105" s="34"/>
      <c r="CA105" s="34"/>
      <c r="CB105" s="34"/>
      <c r="CC105" s="34"/>
      <c r="CD105" s="34"/>
      <c r="CE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U105" s="34"/>
      <c r="EV105" s="34"/>
      <c r="EW105" s="34"/>
      <c r="EX105" s="34"/>
      <c r="EY105" s="34"/>
      <c r="EZ105" s="34"/>
      <c r="FA105" s="34"/>
      <c r="FB105" s="34"/>
      <c r="FC105" s="34"/>
      <c r="FD105" s="34"/>
      <c r="FE105" s="34"/>
      <c r="FF105" s="34"/>
      <c r="FG105" s="34"/>
      <c r="FH105" s="34"/>
      <c r="FI105" s="34"/>
      <c r="FJ105" s="34"/>
      <c r="FK105" s="34"/>
      <c r="FL105" s="34"/>
      <c r="FM105" s="34"/>
      <c r="FN105" s="34"/>
      <c r="FO105" s="34"/>
      <c r="FQ105" s="34"/>
      <c r="FR105" s="34"/>
      <c r="FS105" s="34"/>
      <c r="FT105" s="34"/>
      <c r="FU105" s="34"/>
      <c r="FV105" s="34"/>
      <c r="FW105" s="34"/>
      <c r="FX105" s="34"/>
      <c r="FY105" s="34"/>
      <c r="FZ105" s="34"/>
      <c r="GA105" s="34"/>
      <c r="GB105" s="34"/>
      <c r="GC105" s="34"/>
      <c r="GD105" s="34"/>
      <c r="GE105" s="34"/>
      <c r="GF105" s="34"/>
      <c r="GG105" s="34"/>
      <c r="GH105" s="34"/>
      <c r="GI105" s="34"/>
      <c r="GJ105" s="34"/>
      <c r="GK105" s="34"/>
      <c r="GM105" s="34"/>
      <c r="GN105" s="34"/>
      <c r="GO105" s="34"/>
      <c r="GP105" s="34"/>
      <c r="GQ105" s="34"/>
      <c r="GR105" s="34"/>
      <c r="GS105" s="34"/>
      <c r="GT105" s="34"/>
      <c r="GU105" s="34"/>
      <c r="GV105" s="34"/>
      <c r="GW105" s="34"/>
      <c r="GX105" s="34"/>
      <c r="GY105" s="34"/>
      <c r="GZ105" s="34"/>
      <c r="HA105" s="34"/>
      <c r="HB105" s="34"/>
      <c r="HC105" s="34"/>
      <c r="HD105" s="34"/>
      <c r="HE105" s="34"/>
      <c r="HF105" s="34"/>
      <c r="HG105" s="34"/>
      <c r="HI105" s="34"/>
      <c r="HJ105" s="34"/>
      <c r="HK105" s="34"/>
      <c r="HL105" s="34"/>
      <c r="HM105" s="34"/>
      <c r="HN105" s="34"/>
      <c r="HO105" s="34"/>
      <c r="HP105" s="34"/>
      <c r="HQ105" s="34"/>
      <c r="HR105" s="34"/>
      <c r="HS105" s="34"/>
      <c r="HT105" s="34"/>
      <c r="HU105" s="34"/>
      <c r="HV105" s="34"/>
      <c r="HW105" s="34"/>
      <c r="HX105" s="34"/>
      <c r="HY105" s="34"/>
      <c r="HZ105" s="34"/>
      <c r="IA105" s="34"/>
      <c r="IB105" s="34"/>
      <c r="IC105" s="34"/>
      <c r="IE105" s="34"/>
      <c r="IF105" s="34"/>
      <c r="IG105" s="34"/>
      <c r="IH105" s="34"/>
      <c r="II105" s="34"/>
      <c r="IJ105" s="34"/>
      <c r="IK105" s="34"/>
      <c r="IL105" s="34"/>
      <c r="IM105" s="34"/>
      <c r="IN105" s="34"/>
      <c r="IO105" s="34"/>
      <c r="IP105" s="34"/>
      <c r="IQ105" s="34"/>
      <c r="IR105" s="34"/>
      <c r="IS105" s="34"/>
      <c r="IT105" s="34"/>
      <c r="IU105" s="34"/>
      <c r="IV105" s="34"/>
      <c r="IW105" s="34"/>
      <c r="IX105" s="34"/>
      <c r="IY105" s="34"/>
      <c r="JA105" s="34"/>
      <c r="JB105" s="34"/>
      <c r="JC105" s="34"/>
      <c r="JD105" s="34"/>
      <c r="JE105" s="34"/>
      <c r="JF105" s="34"/>
      <c r="JG105" s="34"/>
      <c r="JH105" s="34"/>
      <c r="JI105" s="34"/>
      <c r="JJ105" s="34"/>
      <c r="JK105" s="34"/>
      <c r="JL105" s="34"/>
      <c r="JM105" s="34"/>
      <c r="JN105" s="34"/>
      <c r="JO105" s="34"/>
      <c r="JP105" s="34"/>
      <c r="JQ105" s="34"/>
      <c r="JR105" s="34"/>
      <c r="JS105" s="34"/>
      <c r="JT105" s="34"/>
      <c r="JU105" s="34"/>
      <c r="JW105" s="34"/>
      <c r="JX105" s="34"/>
      <c r="JY105" s="34"/>
      <c r="JZ105" s="34"/>
      <c r="KA105" s="34"/>
      <c r="KB105" s="34"/>
      <c r="KC105" s="34"/>
      <c r="KD105" s="34"/>
      <c r="KE105" s="34"/>
      <c r="KF105" s="34"/>
      <c r="KG105" s="34"/>
      <c r="KH105" s="34"/>
      <c r="KI105" s="34"/>
      <c r="KJ105" s="34"/>
      <c r="KK105" s="34"/>
      <c r="KL105" s="34"/>
      <c r="KM105" s="34"/>
      <c r="KN105" s="34"/>
      <c r="KO105" s="34"/>
      <c r="KP105" s="34"/>
      <c r="KQ105" s="34"/>
      <c r="KS105" s="34"/>
      <c r="KT105" s="34"/>
      <c r="KU105" s="34"/>
      <c r="KV105" s="34"/>
      <c r="KW105" s="34"/>
      <c r="KX105" s="34"/>
      <c r="KY105" s="34"/>
      <c r="KZ105" s="34"/>
      <c r="LA105" s="34"/>
      <c r="LB105" s="34"/>
      <c r="LC105" s="34"/>
      <c r="LD105" s="34"/>
      <c r="LE105" s="34"/>
      <c r="LF105" s="34"/>
      <c r="LG105" s="34"/>
      <c r="LH105" s="34"/>
      <c r="LI105" s="34"/>
      <c r="LJ105" s="34"/>
      <c r="LK105" s="34"/>
      <c r="LL105" s="34"/>
      <c r="LM105" s="34"/>
      <c r="LO105" s="34"/>
      <c r="LP105" s="34"/>
      <c r="LQ105" s="34"/>
      <c r="LR105" s="34"/>
      <c r="LS105" s="34"/>
      <c r="LT105" s="34"/>
      <c r="LU105" s="34"/>
      <c r="LV105" s="34"/>
      <c r="LW105" s="34"/>
      <c r="LX105" s="34"/>
      <c r="LY105" s="34"/>
      <c r="LZ105" s="34"/>
      <c r="MA105" s="34"/>
      <c r="MB105" s="34"/>
      <c r="MC105" s="34"/>
      <c r="MD105" s="34"/>
      <c r="ME105" s="34"/>
      <c r="MF105" s="34"/>
      <c r="MG105" s="34"/>
      <c r="MH105" s="34"/>
      <c r="MI105" s="34"/>
      <c r="MK105" s="34"/>
      <c r="ML105" s="34"/>
      <c r="MM105" s="34"/>
      <c r="MN105" s="34"/>
      <c r="MO105" s="34"/>
      <c r="MP105" s="34"/>
      <c r="MQ105" s="34"/>
      <c r="MR105" s="34"/>
      <c r="MS105" s="34"/>
      <c r="MT105" s="34"/>
      <c r="MU105" s="34"/>
      <c r="MV105" s="34"/>
      <c r="MW105" s="34"/>
      <c r="MX105" s="34"/>
      <c r="MY105" s="34"/>
      <c r="MZ105" s="34"/>
      <c r="NA105" s="34"/>
      <c r="NB105" s="34"/>
      <c r="NC105" s="34"/>
      <c r="ND105" s="34"/>
      <c r="NE105" s="34"/>
    </row>
    <row r="106" spans="1:369" s="34" customFormat="1">
      <c r="A106" s="4"/>
      <c r="B106" s="4" t="s">
        <v>149</v>
      </c>
      <c r="C106" s="46" t="s">
        <v>191</v>
      </c>
      <c r="E106" s="51">
        <f>1-O106</f>
        <v>0.96599999999999997</v>
      </c>
      <c r="F106" s="51">
        <f>1-V106</f>
        <v>0.96599999999999997</v>
      </c>
      <c r="G106" s="51">
        <f>1-AC106</f>
        <v>0.86099999999999999</v>
      </c>
      <c r="H106" s="51">
        <f>1-AK106</f>
        <v>0.98599999999999999</v>
      </c>
      <c r="I106" s="51">
        <f>1-AT106</f>
        <v>0.98499999999999999</v>
      </c>
      <c r="J106" s="51">
        <f>1-BC106</f>
        <v>0.98499999999999999</v>
      </c>
      <c r="K106" s="60"/>
      <c r="M106" s="36">
        <v>0.46200000000000002</v>
      </c>
      <c r="N106" s="36">
        <v>0.32500000000000001</v>
      </c>
      <c r="O106" s="36">
        <v>3.4000000000000002E-2</v>
      </c>
      <c r="P106" s="36">
        <v>0.17899999999999999</v>
      </c>
      <c r="Q106" s="36"/>
      <c r="R106" s="37">
        <f>SUM(M106:Q106)</f>
        <v>1</v>
      </c>
      <c r="T106" s="36">
        <v>0.63100000000000001</v>
      </c>
      <c r="U106" s="36">
        <v>0.33500000000000002</v>
      </c>
      <c r="V106" s="36">
        <v>3.4000000000000002E-2</v>
      </c>
      <c r="W106" s="36"/>
      <c r="X106" s="36"/>
      <c r="Y106" s="37">
        <f>SUM(T106:X106)</f>
        <v>1</v>
      </c>
      <c r="AA106" s="36">
        <v>0.39100000000000001</v>
      </c>
      <c r="AB106" s="36">
        <v>0.47</v>
      </c>
      <c r="AC106" s="36">
        <v>0.13900000000000001</v>
      </c>
      <c r="AD106" s="36"/>
      <c r="AE106" s="36"/>
      <c r="AF106" s="36"/>
      <c r="AG106" s="37">
        <f>SUM(AA106:AF106)</f>
        <v>1</v>
      </c>
      <c r="AI106" s="36">
        <v>0.54600000000000004</v>
      </c>
      <c r="AJ106" s="36">
        <v>0.44</v>
      </c>
      <c r="AK106" s="36">
        <v>1.4E-2</v>
      </c>
      <c r="AL106" s="36"/>
      <c r="AM106" s="36"/>
      <c r="AN106" s="36"/>
      <c r="AO106" s="36"/>
      <c r="AP106" s="37">
        <f>SUM(AI106:AL106)</f>
        <v>1</v>
      </c>
      <c r="AR106" s="36">
        <v>0.54600000000000004</v>
      </c>
      <c r="AS106" s="36">
        <v>0.439</v>
      </c>
      <c r="AT106" s="36">
        <v>1.4999999999999999E-2</v>
      </c>
      <c r="AU106" s="36"/>
      <c r="AV106" s="36"/>
      <c r="AW106" s="36"/>
      <c r="AX106" s="36"/>
      <c r="AY106" s="37">
        <f>SUM(AR106:AU106)</f>
        <v>1</v>
      </c>
      <c r="BA106" s="36">
        <v>0.53400000000000003</v>
      </c>
      <c r="BB106" s="36">
        <v>0.45100000000000001</v>
      </c>
      <c r="BC106" s="36">
        <v>1.4999999999999999E-2</v>
      </c>
      <c r="BD106" s="36"/>
      <c r="BE106" s="36"/>
      <c r="BF106" s="36"/>
      <c r="BG106" s="36"/>
      <c r="BH106" s="37">
        <f>SUM(BA106:BD106)</f>
        <v>1</v>
      </c>
      <c r="BJ106" s="119"/>
      <c r="BK106" s="119"/>
      <c r="BL106" s="119"/>
      <c r="BM106" s="119"/>
      <c r="BN106" s="119"/>
      <c r="BO106" s="119"/>
      <c r="BP106" s="119"/>
      <c r="BQ106" s="195"/>
      <c r="BS106" s="489"/>
      <c r="BT106" s="489"/>
      <c r="BU106" s="489"/>
      <c r="FP106" s="98"/>
    </row>
    <row r="107" spans="1:369" s="43" customFormat="1">
      <c r="A107" s="7"/>
      <c r="B107" s="7" t="s">
        <v>150</v>
      </c>
      <c r="C107" s="7"/>
      <c r="E107" s="7"/>
      <c r="F107" s="7"/>
      <c r="G107" s="7"/>
      <c r="H107" s="7"/>
      <c r="I107" s="7"/>
      <c r="J107" s="7"/>
      <c r="K107" s="4"/>
      <c r="M107" s="44"/>
      <c r="N107" s="44"/>
      <c r="O107" s="44"/>
      <c r="P107" s="44"/>
      <c r="Q107" s="44"/>
      <c r="R107" s="44">
        <f>SUM(M107:Q107)</f>
        <v>0</v>
      </c>
      <c r="T107" s="44"/>
      <c r="U107" s="44"/>
      <c r="V107" s="44"/>
      <c r="W107" s="44"/>
      <c r="X107" s="44"/>
      <c r="Y107" s="44">
        <f>SUM(T107:X107)</f>
        <v>0</v>
      </c>
      <c r="AA107" s="44"/>
      <c r="AB107" s="44"/>
      <c r="AC107" s="44"/>
      <c r="AD107" s="44"/>
      <c r="AE107" s="44"/>
      <c r="AF107" s="44"/>
      <c r="AG107" s="44">
        <f>SUM(AA107:AF107)</f>
        <v>0</v>
      </c>
      <c r="AI107" s="44"/>
      <c r="AJ107" s="44"/>
      <c r="AK107" s="44"/>
      <c r="AL107" s="44"/>
      <c r="AM107" s="44"/>
      <c r="AN107" s="44"/>
      <c r="AO107" s="44"/>
      <c r="AP107" s="44">
        <f>SUM(AI107:AO107)</f>
        <v>0</v>
      </c>
      <c r="AR107" s="44"/>
      <c r="AS107" s="44"/>
      <c r="AT107" s="44"/>
      <c r="AU107" s="44"/>
      <c r="AV107" s="44"/>
      <c r="AW107" s="44"/>
      <c r="AX107" s="44"/>
      <c r="AY107" s="44">
        <f>SUM(AR107:AX107)</f>
        <v>0</v>
      </c>
      <c r="BA107" s="44"/>
      <c r="BB107" s="44"/>
      <c r="BC107" s="44"/>
      <c r="BD107" s="44"/>
      <c r="BE107" s="44"/>
      <c r="BF107" s="44"/>
      <c r="BG107" s="44"/>
      <c r="BH107" s="44">
        <f>SUM(BA107:BG107)</f>
        <v>0</v>
      </c>
      <c r="BJ107" s="137"/>
      <c r="BK107" s="137"/>
      <c r="BL107" s="137"/>
      <c r="BM107" s="137"/>
      <c r="BN107" s="137"/>
      <c r="BO107" s="137"/>
      <c r="BP107" s="137"/>
      <c r="BQ107" s="137"/>
      <c r="BS107" s="489"/>
      <c r="BT107" s="489"/>
      <c r="BU107" s="489"/>
      <c r="FP107" s="253"/>
    </row>
    <row r="108" spans="1:369">
      <c r="A108" s="4"/>
      <c r="B108" s="38"/>
      <c r="C108" s="46"/>
      <c r="E108" s="46"/>
      <c r="F108" s="46"/>
      <c r="G108" s="46"/>
      <c r="H108" s="46"/>
      <c r="I108" s="46"/>
      <c r="J108" s="46"/>
      <c r="K108" s="4"/>
      <c r="M108" s="3"/>
      <c r="N108" s="3"/>
      <c r="O108" s="3"/>
      <c r="P108" s="3"/>
      <c r="Q108" s="3"/>
      <c r="R108" s="3"/>
      <c r="T108" s="3"/>
      <c r="U108" s="3"/>
      <c r="V108" s="3"/>
      <c r="W108" s="3"/>
      <c r="X108" s="3"/>
      <c r="Y108" s="3"/>
      <c r="AA108" s="3"/>
      <c r="AB108" s="3"/>
      <c r="AC108" s="3"/>
      <c r="AD108" s="3"/>
      <c r="AE108" s="3"/>
      <c r="AF108" s="3"/>
      <c r="AG108" s="37"/>
      <c r="AI108" s="3"/>
      <c r="AJ108" s="3"/>
      <c r="AK108" s="3"/>
      <c r="AL108" s="3"/>
      <c r="AM108" s="3"/>
      <c r="AN108" s="3"/>
      <c r="AO108" s="3"/>
      <c r="AP108" s="37"/>
      <c r="AR108" s="3"/>
      <c r="AS108" s="3"/>
      <c r="AT108" s="3"/>
      <c r="AU108" s="3"/>
      <c r="AV108" s="3"/>
      <c r="AW108" s="3"/>
      <c r="AX108" s="3"/>
      <c r="AY108" s="37"/>
      <c r="BA108" s="3"/>
      <c r="BB108" s="3"/>
      <c r="BC108" s="3"/>
      <c r="BD108" s="3"/>
      <c r="BE108" s="3"/>
      <c r="BF108" s="3"/>
      <c r="BG108" s="3"/>
      <c r="BH108" s="37"/>
      <c r="BJ108" s="117"/>
      <c r="BK108" s="117"/>
      <c r="BL108" s="117"/>
      <c r="BM108" s="117"/>
      <c r="BN108" s="117"/>
      <c r="BO108" s="117"/>
      <c r="BP108" s="117"/>
      <c r="BQ108" s="195"/>
      <c r="BR108" s="34"/>
      <c r="BS108" s="489"/>
      <c r="BT108" s="489"/>
      <c r="BU108" s="489"/>
      <c r="BV108" s="34"/>
      <c r="BW108" s="34"/>
      <c r="BX108" s="34"/>
      <c r="BY108" s="34"/>
      <c r="BZ108" s="34"/>
      <c r="CA108" s="34"/>
      <c r="CB108" s="34"/>
      <c r="CC108" s="34"/>
      <c r="CD108" s="34"/>
      <c r="CE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U108" s="34"/>
      <c r="EV108" s="34"/>
      <c r="EW108" s="34"/>
      <c r="EX108" s="34"/>
      <c r="EY108" s="34"/>
      <c r="EZ108" s="34"/>
      <c r="FA108" s="34"/>
      <c r="FB108" s="34"/>
      <c r="FC108" s="34"/>
      <c r="FD108" s="34"/>
      <c r="FE108" s="34"/>
      <c r="FF108" s="34"/>
      <c r="FG108" s="34"/>
      <c r="FH108" s="34"/>
      <c r="FI108" s="34"/>
      <c r="FJ108" s="34"/>
      <c r="FK108" s="34"/>
      <c r="FL108" s="34"/>
      <c r="FM108" s="34"/>
      <c r="FN108" s="34"/>
      <c r="FO108" s="34"/>
      <c r="FQ108" s="34"/>
      <c r="FR108" s="34"/>
      <c r="FS108" s="34"/>
      <c r="FT108" s="34"/>
      <c r="FU108" s="34"/>
      <c r="FV108" s="34"/>
      <c r="FW108" s="34"/>
      <c r="FX108" s="34"/>
      <c r="FY108" s="34"/>
      <c r="FZ108" s="34"/>
      <c r="GA108" s="34"/>
      <c r="GB108" s="34"/>
      <c r="GC108" s="34"/>
      <c r="GD108" s="34"/>
      <c r="GE108" s="34"/>
      <c r="GF108" s="34"/>
      <c r="GG108" s="34"/>
      <c r="GH108" s="34"/>
      <c r="GI108" s="34"/>
      <c r="GJ108" s="34"/>
      <c r="GK108" s="34"/>
      <c r="GM108" s="34"/>
      <c r="GN108" s="34"/>
      <c r="GO108" s="34"/>
      <c r="GP108" s="34"/>
      <c r="GQ108" s="34"/>
      <c r="GR108" s="34"/>
      <c r="GS108" s="34"/>
      <c r="GT108" s="34"/>
      <c r="GU108" s="34"/>
      <c r="GV108" s="34"/>
      <c r="GW108" s="34"/>
      <c r="GX108" s="34"/>
      <c r="GY108" s="34"/>
      <c r="GZ108" s="34"/>
      <c r="HA108" s="34"/>
      <c r="HB108" s="34"/>
      <c r="HC108" s="34"/>
      <c r="HD108" s="34"/>
      <c r="HE108" s="34"/>
      <c r="HF108" s="34"/>
      <c r="HG108" s="34"/>
      <c r="HI108" s="34"/>
      <c r="HJ108" s="34"/>
      <c r="HK108" s="34"/>
      <c r="HL108" s="34"/>
      <c r="HM108" s="34"/>
      <c r="HN108" s="34"/>
      <c r="HO108" s="34"/>
      <c r="HP108" s="34"/>
      <c r="HQ108" s="34"/>
      <c r="HR108" s="34"/>
      <c r="HS108" s="34"/>
      <c r="HT108" s="34"/>
      <c r="HU108" s="34"/>
      <c r="HV108" s="34"/>
      <c r="HW108" s="34"/>
      <c r="HX108" s="34"/>
      <c r="HY108" s="34"/>
      <c r="HZ108" s="34"/>
      <c r="IA108" s="34"/>
      <c r="IB108" s="34"/>
      <c r="IC108" s="34"/>
      <c r="IE108" s="34"/>
      <c r="IF108" s="34"/>
      <c r="IG108" s="34"/>
      <c r="IH108" s="34"/>
      <c r="II108" s="34"/>
      <c r="IJ108" s="34"/>
      <c r="IK108" s="34"/>
      <c r="IL108" s="34"/>
      <c r="IM108" s="34"/>
      <c r="IN108" s="34"/>
      <c r="IO108" s="34"/>
      <c r="IP108" s="34"/>
      <c r="IQ108" s="34"/>
      <c r="IR108" s="34"/>
      <c r="IS108" s="34"/>
      <c r="IT108" s="34"/>
      <c r="IU108" s="34"/>
      <c r="IV108" s="34"/>
      <c r="IW108" s="34"/>
      <c r="IX108" s="34"/>
      <c r="IY108" s="34"/>
      <c r="JA108" s="34"/>
      <c r="JB108" s="34"/>
      <c r="JC108" s="34"/>
      <c r="JD108" s="34"/>
      <c r="JE108" s="34"/>
      <c r="JF108" s="34"/>
      <c r="JG108" s="34"/>
      <c r="JH108" s="34"/>
      <c r="JI108" s="34"/>
      <c r="JJ108" s="34"/>
      <c r="JK108" s="34"/>
      <c r="JL108" s="34"/>
      <c r="JM108" s="34"/>
      <c r="JN108" s="34"/>
      <c r="JO108" s="34"/>
      <c r="JP108" s="34"/>
      <c r="JQ108" s="34"/>
      <c r="JR108" s="34"/>
      <c r="JS108" s="34"/>
      <c r="JT108" s="34"/>
      <c r="JU108" s="34"/>
      <c r="JW108" s="34"/>
      <c r="JX108" s="34"/>
      <c r="JY108" s="34"/>
      <c r="JZ108" s="34"/>
      <c r="KA108" s="34"/>
      <c r="KB108" s="34"/>
      <c r="KC108" s="34"/>
      <c r="KD108" s="34"/>
      <c r="KE108" s="34"/>
      <c r="KF108" s="34"/>
      <c r="KG108" s="34"/>
      <c r="KH108" s="34"/>
      <c r="KI108" s="34"/>
      <c r="KJ108" s="34"/>
      <c r="KK108" s="34"/>
      <c r="KL108" s="34"/>
      <c r="KM108" s="34"/>
      <c r="KN108" s="34"/>
      <c r="KO108" s="34"/>
      <c r="KP108" s="34"/>
      <c r="KQ108" s="34"/>
      <c r="KS108" s="34"/>
      <c r="KT108" s="34"/>
      <c r="KU108" s="34"/>
      <c r="KV108" s="34"/>
      <c r="KW108" s="34"/>
      <c r="KX108" s="34"/>
      <c r="KY108" s="34"/>
      <c r="KZ108" s="34"/>
      <c r="LA108" s="34"/>
      <c r="LB108" s="34"/>
      <c r="LC108" s="34"/>
      <c r="LD108" s="34"/>
      <c r="LE108" s="34"/>
      <c r="LF108" s="34"/>
      <c r="LG108" s="34"/>
      <c r="LH108" s="34"/>
      <c r="LI108" s="34"/>
      <c r="LJ108" s="34"/>
      <c r="LK108" s="34"/>
      <c r="LL108" s="34"/>
      <c r="LM108" s="34"/>
      <c r="LO108" s="34"/>
      <c r="LP108" s="34"/>
      <c r="LQ108" s="34"/>
      <c r="LR108" s="34"/>
      <c r="LS108" s="34"/>
      <c r="LT108" s="34"/>
      <c r="LU108" s="34"/>
      <c r="LV108" s="34"/>
      <c r="LW108" s="34"/>
      <c r="LX108" s="34"/>
      <c r="LY108" s="34"/>
      <c r="LZ108" s="34"/>
      <c r="MA108" s="34"/>
      <c r="MB108" s="34"/>
      <c r="MC108" s="34"/>
      <c r="MD108" s="34"/>
      <c r="ME108" s="34"/>
      <c r="MF108" s="34"/>
      <c r="MG108" s="34"/>
      <c r="MH108" s="34"/>
      <c r="MI108" s="34"/>
      <c r="MK108" s="34"/>
      <c r="ML108" s="34"/>
      <c r="MM108" s="34"/>
      <c r="MN108" s="34"/>
      <c r="MO108" s="34"/>
      <c r="MP108" s="34"/>
      <c r="MQ108" s="34"/>
      <c r="MR108" s="34"/>
      <c r="MS108" s="34"/>
      <c r="MT108" s="34"/>
      <c r="MU108" s="34"/>
      <c r="MV108" s="34"/>
      <c r="MW108" s="34"/>
      <c r="MX108" s="34"/>
      <c r="MY108" s="34"/>
      <c r="MZ108" s="34"/>
      <c r="NA108" s="34"/>
      <c r="NB108" s="34"/>
      <c r="NC108" s="34"/>
      <c r="ND108" s="34"/>
      <c r="NE108" s="34"/>
    </row>
    <row r="109" spans="1:369">
      <c r="A109" s="4" t="s">
        <v>73</v>
      </c>
      <c r="B109" s="38" t="s">
        <v>115</v>
      </c>
      <c r="C109" s="38" t="s">
        <v>192</v>
      </c>
      <c r="E109" s="52">
        <f>N110/E110</f>
        <v>0.54315789473684217</v>
      </c>
      <c r="F109" s="52">
        <f>U110/F110</f>
        <v>0.5560640732265445</v>
      </c>
      <c r="G109" s="52"/>
      <c r="H109" s="496">
        <f>AI110+AJ110+AK110</f>
        <v>0.32100326694066811</v>
      </c>
      <c r="I109" s="496">
        <f>AR110+AS110+AT110</f>
        <v>0.31618435155412644</v>
      </c>
      <c r="J109" s="496">
        <f>BA110+BB110+BC110</f>
        <v>0.34061433447098977</v>
      </c>
      <c r="K109" s="496">
        <f>BJ110+BK110+BL110</f>
        <v>0.33298360655737702</v>
      </c>
      <c r="M109" s="3" t="s">
        <v>170</v>
      </c>
      <c r="N109" s="3" t="s">
        <v>152</v>
      </c>
      <c r="O109" s="3" t="s">
        <v>153</v>
      </c>
      <c r="P109" s="3"/>
      <c r="Q109" s="3"/>
      <c r="R109" s="37"/>
      <c r="T109" s="3" t="s">
        <v>170</v>
      </c>
      <c r="U109" s="3" t="s">
        <v>152</v>
      </c>
      <c r="V109" s="3" t="s">
        <v>153</v>
      </c>
      <c r="W109" s="3"/>
      <c r="X109" s="3"/>
      <c r="Y109" s="37"/>
      <c r="AA109" s="3" t="s">
        <v>170</v>
      </c>
      <c r="AB109" s="3" t="s">
        <v>152</v>
      </c>
      <c r="AC109" s="3" t="s">
        <v>153</v>
      </c>
      <c r="AD109" s="3"/>
      <c r="AE109" s="3"/>
      <c r="AF109" s="3"/>
      <c r="AG109" s="15"/>
      <c r="AI109" s="473" t="s">
        <v>168</v>
      </c>
      <c r="AJ109" s="473" t="s">
        <v>532</v>
      </c>
      <c r="AK109" s="473" t="s">
        <v>533</v>
      </c>
      <c r="AL109" s="473" t="s">
        <v>535</v>
      </c>
      <c r="AM109" s="473" t="s">
        <v>534</v>
      </c>
      <c r="AN109" s="473" t="s">
        <v>531</v>
      </c>
      <c r="AO109" s="473" t="s">
        <v>530</v>
      </c>
      <c r="AP109" s="195"/>
      <c r="AR109" s="473" t="s">
        <v>168</v>
      </c>
      <c r="AS109" s="473" t="s">
        <v>532</v>
      </c>
      <c r="AT109" s="473" t="s">
        <v>533</v>
      </c>
      <c r="AU109" s="473" t="s">
        <v>535</v>
      </c>
      <c r="AV109" s="473" t="s">
        <v>534</v>
      </c>
      <c r="AW109" s="473" t="s">
        <v>531</v>
      </c>
      <c r="AX109" s="473" t="s">
        <v>530</v>
      </c>
      <c r="AY109" s="195"/>
      <c r="BA109" s="473" t="s">
        <v>168</v>
      </c>
      <c r="BB109" s="473" t="s">
        <v>532</v>
      </c>
      <c r="BC109" s="473" t="s">
        <v>533</v>
      </c>
      <c r="BD109" s="473" t="s">
        <v>153</v>
      </c>
      <c r="BE109" s="473" t="s">
        <v>534</v>
      </c>
      <c r="BF109" s="473" t="s">
        <v>531</v>
      </c>
      <c r="BG109" s="473" t="s">
        <v>530</v>
      </c>
      <c r="BH109" s="195"/>
      <c r="BJ109" s="119" t="s">
        <v>168</v>
      </c>
      <c r="BK109" s="119" t="s">
        <v>532</v>
      </c>
      <c r="BL109" s="119" t="s">
        <v>533</v>
      </c>
      <c r="BM109" s="119" t="s">
        <v>153</v>
      </c>
      <c r="BN109" s="119" t="s">
        <v>534</v>
      </c>
      <c r="BO109" s="119" t="s">
        <v>531</v>
      </c>
      <c r="BP109" s="119" t="s">
        <v>530</v>
      </c>
      <c r="BQ109" s="195"/>
      <c r="BR109" s="34"/>
      <c r="BS109" s="489">
        <f>Ouputs!E28</f>
        <v>6.2020231098701979E-2</v>
      </c>
      <c r="BT109" s="489">
        <f>Ouputs!F28</f>
        <v>0</v>
      </c>
      <c r="BU109" s="489">
        <f>Ouputs!G28</f>
        <v>0</v>
      </c>
      <c r="BV109" s="34"/>
      <c r="BW109" s="34"/>
      <c r="BX109" s="34"/>
      <c r="BY109" s="34"/>
      <c r="BZ109" s="34"/>
      <c r="CA109" s="34"/>
      <c r="CB109" s="34"/>
      <c r="CC109" s="34"/>
      <c r="CD109" s="34"/>
      <c r="CE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U109" s="34"/>
      <c r="EV109" s="34"/>
      <c r="EW109" s="34"/>
      <c r="EX109" s="34"/>
      <c r="EY109" s="34"/>
      <c r="EZ109" s="34"/>
      <c r="FA109" s="34"/>
      <c r="FB109" s="34"/>
      <c r="FC109" s="34"/>
      <c r="FD109" s="34"/>
      <c r="FE109" s="34"/>
      <c r="FF109" s="34"/>
      <c r="FG109" s="34"/>
      <c r="FH109" s="34"/>
      <c r="FI109" s="34"/>
      <c r="FJ109" s="34"/>
      <c r="FK109" s="34"/>
      <c r="FL109" s="34"/>
      <c r="FM109" s="34"/>
      <c r="FN109" s="34"/>
      <c r="FO109" s="34"/>
      <c r="FQ109" s="34"/>
      <c r="FR109" s="34"/>
      <c r="FS109" s="34"/>
      <c r="FT109" s="34"/>
      <c r="FU109" s="34"/>
      <c r="FV109" s="34"/>
      <c r="FW109" s="34"/>
      <c r="FX109" s="34"/>
      <c r="FY109" s="34"/>
      <c r="FZ109" s="34"/>
      <c r="GA109" s="34"/>
      <c r="GB109" s="34"/>
      <c r="GC109" s="34"/>
      <c r="GD109" s="34"/>
      <c r="GE109" s="34"/>
      <c r="GF109" s="34"/>
      <c r="GG109" s="34"/>
      <c r="GH109" s="34"/>
      <c r="GI109" s="34"/>
      <c r="GJ109" s="34"/>
      <c r="GK109" s="34"/>
      <c r="GM109" s="34"/>
      <c r="GN109" s="34"/>
      <c r="GO109" s="34"/>
      <c r="GP109" s="34"/>
      <c r="GQ109" s="34"/>
      <c r="GR109" s="34"/>
      <c r="GS109" s="34"/>
      <c r="GT109" s="34"/>
      <c r="GU109" s="34"/>
      <c r="GV109" s="34"/>
      <c r="GW109" s="34"/>
      <c r="GX109" s="34"/>
      <c r="GY109" s="34"/>
      <c r="GZ109" s="34"/>
      <c r="HA109" s="34"/>
      <c r="HB109" s="34"/>
      <c r="HC109" s="34"/>
      <c r="HD109" s="34"/>
      <c r="HE109" s="34"/>
      <c r="HF109" s="34"/>
      <c r="HG109" s="34"/>
      <c r="HI109" s="34"/>
      <c r="HJ109" s="34"/>
      <c r="HK109" s="34"/>
      <c r="HL109" s="34"/>
      <c r="HM109" s="34"/>
      <c r="HN109" s="34"/>
      <c r="HO109" s="34"/>
      <c r="HP109" s="34"/>
      <c r="HQ109" s="34"/>
      <c r="HR109" s="34"/>
      <c r="HS109" s="34"/>
      <c r="HT109" s="34"/>
      <c r="HU109" s="34"/>
      <c r="HV109" s="34"/>
      <c r="HW109" s="34"/>
      <c r="HX109" s="34"/>
      <c r="HY109" s="34"/>
      <c r="HZ109" s="34"/>
      <c r="IA109" s="34"/>
      <c r="IB109" s="34"/>
      <c r="IC109" s="34"/>
      <c r="IE109" s="34"/>
      <c r="IF109" s="34"/>
      <c r="IG109" s="34"/>
      <c r="IH109" s="34"/>
      <c r="II109" s="34"/>
      <c r="IJ109" s="34"/>
      <c r="IK109" s="34"/>
      <c r="IL109" s="34"/>
      <c r="IM109" s="34"/>
      <c r="IN109" s="34"/>
      <c r="IO109" s="34"/>
      <c r="IP109" s="34"/>
      <c r="IQ109" s="34"/>
      <c r="IR109" s="34"/>
      <c r="IS109" s="34"/>
      <c r="IT109" s="34"/>
      <c r="IU109" s="34"/>
      <c r="IV109" s="34"/>
      <c r="IW109" s="34"/>
      <c r="IX109" s="34"/>
      <c r="IY109" s="34"/>
      <c r="JA109" s="34"/>
      <c r="JB109" s="34"/>
      <c r="JC109" s="34"/>
      <c r="JD109" s="34"/>
      <c r="JE109" s="34"/>
      <c r="JF109" s="34"/>
      <c r="JG109" s="34"/>
      <c r="JH109" s="34"/>
      <c r="JI109" s="34"/>
      <c r="JJ109" s="34"/>
      <c r="JK109" s="34"/>
      <c r="JL109" s="34"/>
      <c r="JM109" s="34"/>
      <c r="JN109" s="34"/>
      <c r="JO109" s="34"/>
      <c r="JP109" s="34"/>
      <c r="JQ109" s="34"/>
      <c r="JR109" s="34"/>
      <c r="JS109" s="34"/>
      <c r="JT109" s="34"/>
      <c r="JU109" s="34"/>
      <c r="JW109" s="34"/>
      <c r="JX109" s="34"/>
      <c r="JY109" s="34"/>
      <c r="JZ109" s="34"/>
      <c r="KA109" s="34"/>
      <c r="KB109" s="34"/>
      <c r="KC109" s="34"/>
      <c r="KD109" s="34"/>
      <c r="KE109" s="34"/>
      <c r="KF109" s="34"/>
      <c r="KG109" s="34"/>
      <c r="KH109" s="34"/>
      <c r="KI109" s="34"/>
      <c r="KJ109" s="34"/>
      <c r="KK109" s="34"/>
      <c r="KL109" s="34"/>
      <c r="KM109" s="34"/>
      <c r="KN109" s="34"/>
      <c r="KO109" s="34"/>
      <c r="KP109" s="34"/>
      <c r="KQ109" s="34"/>
      <c r="KS109" s="34"/>
      <c r="KT109" s="34"/>
      <c r="KU109" s="34"/>
      <c r="KV109" s="34"/>
      <c r="KW109" s="34"/>
      <c r="KX109" s="34"/>
      <c r="KY109" s="34"/>
      <c r="KZ109" s="34"/>
      <c r="LA109" s="34"/>
      <c r="LB109" s="34"/>
      <c r="LC109" s="34"/>
      <c r="LD109" s="34"/>
      <c r="LE109" s="34"/>
      <c r="LF109" s="34"/>
      <c r="LG109" s="34"/>
      <c r="LH109" s="34"/>
      <c r="LI109" s="34"/>
      <c r="LJ109" s="34"/>
      <c r="LK109" s="34"/>
      <c r="LL109" s="34"/>
      <c r="LM109" s="34"/>
      <c r="LO109" s="34"/>
      <c r="LP109" s="34"/>
      <c r="LQ109" s="34"/>
      <c r="LR109" s="34"/>
      <c r="LS109" s="34"/>
      <c r="LT109" s="34"/>
      <c r="LU109" s="34"/>
      <c r="LV109" s="34"/>
      <c r="LW109" s="34"/>
      <c r="LX109" s="34"/>
      <c r="LY109" s="34"/>
      <c r="LZ109" s="34"/>
      <c r="MA109" s="34"/>
      <c r="MB109" s="34"/>
      <c r="MC109" s="34"/>
      <c r="MD109" s="34"/>
      <c r="ME109" s="34"/>
      <c r="MF109" s="34"/>
      <c r="MG109" s="34"/>
      <c r="MH109" s="34"/>
      <c r="MI109" s="34"/>
      <c r="MK109" s="34"/>
      <c r="ML109" s="34"/>
      <c r="MM109" s="34"/>
      <c r="MN109" s="34"/>
      <c r="MO109" s="34"/>
      <c r="MP109" s="34"/>
      <c r="MQ109" s="34"/>
      <c r="MR109" s="34"/>
      <c r="MS109" s="34"/>
      <c r="MT109" s="34"/>
      <c r="MU109" s="34"/>
      <c r="MV109" s="34"/>
      <c r="MW109" s="34"/>
      <c r="MX109" s="34"/>
      <c r="MY109" s="34"/>
      <c r="MZ109" s="34"/>
      <c r="NA109" s="34"/>
      <c r="NB109" s="34"/>
      <c r="NC109" s="34"/>
      <c r="ND109" s="34"/>
      <c r="NE109" s="34"/>
    </row>
    <row r="110" spans="1:369" s="34" customFormat="1">
      <c r="A110" s="4"/>
      <c r="B110" s="4" t="s">
        <v>149</v>
      </c>
      <c r="C110" s="46" t="s">
        <v>191</v>
      </c>
      <c r="E110" s="58">
        <f>1-M110</f>
        <v>0.47499999999999998</v>
      </c>
      <c r="F110" s="58">
        <f>1-T110</f>
        <v>0.43700000000000006</v>
      </c>
      <c r="G110" s="58"/>
      <c r="H110" s="58"/>
      <c r="I110" s="58"/>
      <c r="J110" s="58"/>
      <c r="K110" s="60"/>
      <c r="M110" s="36">
        <v>0.52500000000000002</v>
      </c>
      <c r="N110" s="36">
        <v>0.25800000000000001</v>
      </c>
      <c r="O110" s="36">
        <v>0.217</v>
      </c>
      <c r="P110" s="36"/>
      <c r="Q110" s="36"/>
      <c r="R110" s="37">
        <f>SUM(M110:Q110)</f>
        <v>1</v>
      </c>
      <c r="T110" s="36">
        <v>0.56299999999999994</v>
      </c>
      <c r="U110" s="36">
        <v>0.24299999999999999</v>
      </c>
      <c r="V110" s="36">
        <v>0.19400000000000001</v>
      </c>
      <c r="W110" s="36"/>
      <c r="X110" s="36"/>
      <c r="Y110" s="37">
        <f>SUM(T110:X110)</f>
        <v>1</v>
      </c>
      <c r="AA110" s="36"/>
      <c r="AB110" s="36"/>
      <c r="AC110" s="36"/>
      <c r="AD110" s="36"/>
      <c r="AE110" s="36"/>
      <c r="AF110" s="36"/>
      <c r="AG110" s="37">
        <f>SUM(AA110:AF110)</f>
        <v>0</v>
      </c>
      <c r="AI110" s="497">
        <f>AI111/$AP111</f>
        <v>0.28759616397934451</v>
      </c>
      <c r="AJ110" s="497">
        <f t="shared" ref="AJ110:AO110" si="23">AJ111/$AP111</f>
        <v>1.7177784803456633E-2</v>
      </c>
      <c r="AK110" s="497">
        <f t="shared" si="23"/>
        <v>1.6229318157867004E-2</v>
      </c>
      <c r="AL110" s="497">
        <f t="shared" si="23"/>
        <v>0.34355569606913267</v>
      </c>
      <c r="AM110" s="497">
        <f t="shared" si="23"/>
        <v>2.6767836442196227E-2</v>
      </c>
      <c r="AN110" s="497">
        <f t="shared" si="23"/>
        <v>0.11244599009379282</v>
      </c>
      <c r="AO110" s="497">
        <f t="shared" si="23"/>
        <v>0.19622721045421013</v>
      </c>
      <c r="AP110" s="195"/>
      <c r="AR110" s="497">
        <f>AR111/$AY111</f>
        <v>0.28017148981779205</v>
      </c>
      <c r="AS110" s="497">
        <f t="shared" ref="AS110:AX110" si="24">AS111/$AY111</f>
        <v>1.7256162915326903E-2</v>
      </c>
      <c r="AT110" s="497">
        <f t="shared" si="24"/>
        <v>1.8756698821007504E-2</v>
      </c>
      <c r="AU110" s="497">
        <f t="shared" si="24"/>
        <v>0.33129689174705251</v>
      </c>
      <c r="AV110" s="497">
        <f t="shared" si="24"/>
        <v>2.6045016077170417E-2</v>
      </c>
      <c r="AW110" s="497">
        <f t="shared" si="24"/>
        <v>0.11768488745980707</v>
      </c>
      <c r="AX110" s="497">
        <f t="shared" si="24"/>
        <v>0.20878885316184351</v>
      </c>
      <c r="AY110" s="195"/>
      <c r="BA110" s="497">
        <f>BA111/$BH111</f>
        <v>0.31067771818625062</v>
      </c>
      <c r="BB110" s="497">
        <f t="shared" ref="BB110:BG110" si="25">BB111/$BH111</f>
        <v>1.0921501706484642E-2</v>
      </c>
      <c r="BC110" s="497">
        <f t="shared" si="25"/>
        <v>1.901511457825451E-2</v>
      </c>
      <c r="BD110" s="497">
        <f t="shared" si="25"/>
        <v>0.31370063383715263</v>
      </c>
      <c r="BE110" s="497">
        <f t="shared" si="25"/>
        <v>2.6231106777181861E-2</v>
      </c>
      <c r="BF110" s="497">
        <f t="shared" si="25"/>
        <v>0.10931253047294003</v>
      </c>
      <c r="BG110" s="497">
        <f t="shared" si="25"/>
        <v>0.21014139444173574</v>
      </c>
      <c r="BH110" s="195"/>
      <c r="BJ110" s="489">
        <f>BJ111/$BQ111</f>
        <v>0.30439344262295082</v>
      </c>
      <c r="BK110" s="489">
        <f t="shared" ref="BK110:BM110" si="26">BK111/$BQ111</f>
        <v>1.0622950819672131E-2</v>
      </c>
      <c r="BL110" s="489">
        <f t="shared" si="26"/>
        <v>1.7967213114754098E-2</v>
      </c>
      <c r="BM110" s="489">
        <f t="shared" si="26"/>
        <v>0.30465573770491805</v>
      </c>
      <c r="BN110" s="489">
        <f t="shared" ref="BN110" si="27">BN111/$BQ111</f>
        <v>2.8065573770491802E-2</v>
      </c>
      <c r="BO110" s="489">
        <f t="shared" ref="BO110" si="28">BO111/$BQ111</f>
        <v>0.10465573770491804</v>
      </c>
      <c r="BP110" s="489">
        <f t="shared" ref="BP110" si="29">BP111/$BQ111</f>
        <v>0.22963934426229507</v>
      </c>
      <c r="BQ110" s="195"/>
      <c r="BS110" s="489"/>
      <c r="BT110" s="489"/>
      <c r="BU110" s="489"/>
      <c r="FP110" s="98"/>
    </row>
    <row r="111" spans="1:369" s="35" customFormat="1">
      <c r="A111" s="15"/>
      <c r="B111" s="15" t="s">
        <v>150</v>
      </c>
      <c r="C111" s="15"/>
      <c r="E111" s="15"/>
      <c r="F111" s="15"/>
      <c r="G111" s="15"/>
      <c r="H111" s="15"/>
      <c r="I111" s="15"/>
      <c r="J111" s="15"/>
      <c r="K111" s="4"/>
      <c r="M111" s="37"/>
      <c r="N111" s="37"/>
      <c r="O111" s="37"/>
      <c r="P111" s="37"/>
      <c r="Q111" s="37"/>
      <c r="R111" s="37">
        <f>SUM(M111:Q111)</f>
        <v>0</v>
      </c>
      <c r="T111" s="37"/>
      <c r="U111" s="37"/>
      <c r="V111" s="37"/>
      <c r="W111" s="37"/>
      <c r="X111" s="37"/>
      <c r="Y111" s="37">
        <f>SUM(T111:X111)</f>
        <v>0</v>
      </c>
      <c r="AA111" s="37"/>
      <c r="AB111" s="37"/>
      <c r="AC111" s="37"/>
      <c r="AD111" s="37"/>
      <c r="AE111" s="37"/>
      <c r="AF111" s="37"/>
      <c r="AG111" s="37">
        <f>SUM(AA111:AF111)</f>
        <v>0</v>
      </c>
      <c r="AI111" s="137">
        <v>2729</v>
      </c>
      <c r="AJ111" s="137">
        <v>163</v>
      </c>
      <c r="AK111" s="137">
        <v>154</v>
      </c>
      <c r="AL111" s="137">
        <f>1731+370+1159</f>
        <v>3260</v>
      </c>
      <c r="AM111" s="137">
        <f>83+84+87</f>
        <v>254</v>
      </c>
      <c r="AN111" s="137">
        <v>1067</v>
      </c>
      <c r="AO111" s="137">
        <v>1862</v>
      </c>
      <c r="AP111" s="108">
        <f>SUM(AI111:AO111)</f>
        <v>9489</v>
      </c>
      <c r="AR111" s="137">
        <v>2614</v>
      </c>
      <c r="AS111" s="137">
        <v>161</v>
      </c>
      <c r="AT111" s="137">
        <v>175</v>
      </c>
      <c r="AU111" s="137">
        <f>1466+322+1303</f>
        <v>3091</v>
      </c>
      <c r="AV111" s="137">
        <f>74+78+91</f>
        <v>243</v>
      </c>
      <c r="AW111" s="137">
        <v>1098</v>
      </c>
      <c r="AX111" s="137">
        <v>1948</v>
      </c>
      <c r="AY111" s="108">
        <f>SUM(AR111:AX111)</f>
        <v>9330</v>
      </c>
      <c r="BA111" s="137">
        <v>3186</v>
      </c>
      <c r="BB111" s="137">
        <v>112</v>
      </c>
      <c r="BC111" s="137">
        <v>195</v>
      </c>
      <c r="BD111" s="137">
        <v>3217</v>
      </c>
      <c r="BE111" s="137">
        <v>269</v>
      </c>
      <c r="BF111" s="137">
        <v>1121</v>
      </c>
      <c r="BG111" s="137">
        <v>2155</v>
      </c>
      <c r="BH111" s="108">
        <f>SUM(BA111:BG111)</f>
        <v>10255</v>
      </c>
      <c r="BJ111" s="137">
        <v>2321</v>
      </c>
      <c r="BK111" s="137">
        <v>81</v>
      </c>
      <c r="BL111" s="137">
        <v>137</v>
      </c>
      <c r="BM111" s="137">
        <v>2323</v>
      </c>
      <c r="BN111" s="137">
        <v>214</v>
      </c>
      <c r="BO111" s="137">
        <v>798</v>
      </c>
      <c r="BP111" s="137">
        <v>1751</v>
      </c>
      <c r="BQ111" s="108">
        <f>SUM(BJ111:BP111)</f>
        <v>7625</v>
      </c>
      <c r="BS111" s="489"/>
      <c r="BT111" s="489"/>
      <c r="BU111" s="489"/>
      <c r="FP111" s="252"/>
    </row>
    <row r="112" spans="1:369">
      <c r="A112" s="4"/>
      <c r="B112" s="38"/>
      <c r="C112" s="46"/>
      <c r="E112" s="46"/>
      <c r="F112" s="46"/>
      <c r="G112" s="46"/>
      <c r="H112" s="46"/>
      <c r="I112" s="46"/>
      <c r="J112" s="46"/>
      <c r="K112" s="4"/>
      <c r="M112" s="3"/>
      <c r="N112" s="3"/>
      <c r="O112" s="3"/>
      <c r="P112" s="3"/>
      <c r="Q112" s="3"/>
      <c r="R112" s="3"/>
      <c r="T112" s="3"/>
      <c r="U112" s="3"/>
      <c r="V112" s="3"/>
      <c r="W112" s="3"/>
      <c r="X112" s="3"/>
      <c r="Y112" s="3"/>
      <c r="AA112" s="3"/>
      <c r="AB112" s="3"/>
      <c r="AC112" s="3"/>
      <c r="AD112" s="3"/>
      <c r="AE112" s="3"/>
      <c r="AF112" s="3"/>
      <c r="AG112" s="37"/>
      <c r="AI112" s="3"/>
      <c r="AJ112" s="3"/>
      <c r="AK112" s="3"/>
      <c r="AL112" s="3"/>
      <c r="AM112" s="3"/>
      <c r="AN112" s="3"/>
      <c r="AO112" s="3"/>
      <c r="AP112" s="37"/>
      <c r="AR112" s="3"/>
      <c r="AS112" s="3"/>
      <c r="AT112" s="3"/>
      <c r="AU112" s="3"/>
      <c r="AV112" s="3"/>
      <c r="AW112" s="3"/>
      <c r="AX112" s="3"/>
      <c r="AY112" s="37"/>
      <c r="BA112" s="3"/>
      <c r="BB112" s="3"/>
      <c r="BC112" s="3"/>
      <c r="BD112" s="3"/>
      <c r="BE112" s="3"/>
      <c r="BF112" s="3"/>
      <c r="BG112" s="3"/>
      <c r="BH112" s="37"/>
      <c r="BJ112" s="117"/>
      <c r="BK112" s="117"/>
      <c r="BL112" s="117"/>
      <c r="BM112" s="117"/>
      <c r="BN112" s="117"/>
      <c r="BO112" s="117"/>
      <c r="BP112" s="117"/>
      <c r="BQ112" s="195"/>
      <c r="BR112" s="34"/>
      <c r="BS112" s="489"/>
      <c r="BT112" s="489"/>
      <c r="BU112" s="489"/>
      <c r="BV112" s="34"/>
      <c r="BW112" s="34"/>
      <c r="BX112" s="34"/>
      <c r="BY112" s="34"/>
      <c r="BZ112" s="34"/>
      <c r="CA112" s="34"/>
      <c r="CB112" s="34"/>
      <c r="CC112" s="34"/>
      <c r="CD112" s="34"/>
      <c r="CE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U112" s="34"/>
      <c r="EV112" s="34"/>
      <c r="EW112" s="34"/>
      <c r="EX112" s="34"/>
      <c r="EY112" s="34"/>
      <c r="EZ112" s="34"/>
      <c r="FA112" s="34"/>
      <c r="FB112" s="34"/>
      <c r="FC112" s="34"/>
      <c r="FD112" s="34"/>
      <c r="FE112" s="34"/>
      <c r="FF112" s="34"/>
      <c r="FG112" s="34"/>
      <c r="FH112" s="34"/>
      <c r="FI112" s="34"/>
      <c r="FJ112" s="34"/>
      <c r="FK112" s="34"/>
      <c r="FL112" s="34"/>
      <c r="FM112" s="34"/>
      <c r="FN112" s="34"/>
      <c r="FO112" s="34"/>
      <c r="FQ112" s="34"/>
      <c r="FR112" s="34"/>
      <c r="FS112" s="34"/>
      <c r="FT112" s="34"/>
      <c r="FU112" s="34"/>
      <c r="FV112" s="34"/>
      <c r="FW112" s="34"/>
      <c r="FX112" s="34"/>
      <c r="FY112" s="34"/>
      <c r="FZ112" s="34"/>
      <c r="GA112" s="34"/>
      <c r="GB112" s="34"/>
      <c r="GC112" s="34"/>
      <c r="GD112" s="34"/>
      <c r="GE112" s="34"/>
      <c r="GF112" s="34"/>
      <c r="GG112" s="34"/>
      <c r="GH112" s="34"/>
      <c r="GI112" s="34"/>
      <c r="GJ112" s="34"/>
      <c r="GK112" s="34"/>
      <c r="GM112" s="34"/>
      <c r="GN112" s="34"/>
      <c r="GO112" s="34"/>
      <c r="GP112" s="34"/>
      <c r="GQ112" s="34"/>
      <c r="GR112" s="34"/>
      <c r="GS112" s="34"/>
      <c r="GT112" s="34"/>
      <c r="GU112" s="34"/>
      <c r="GV112" s="34"/>
      <c r="GW112" s="34"/>
      <c r="GX112" s="34"/>
      <c r="GY112" s="34"/>
      <c r="GZ112" s="34"/>
      <c r="HA112" s="34"/>
      <c r="HB112" s="34"/>
      <c r="HC112" s="34"/>
      <c r="HD112" s="34"/>
      <c r="HE112" s="34"/>
      <c r="HF112" s="34"/>
      <c r="HG112" s="34"/>
      <c r="HI112" s="34"/>
      <c r="HJ112" s="34"/>
      <c r="HK112" s="34"/>
      <c r="HL112" s="34"/>
      <c r="HM112" s="34"/>
      <c r="HN112" s="34"/>
      <c r="HO112" s="34"/>
      <c r="HP112" s="34"/>
      <c r="HQ112" s="34"/>
      <c r="HR112" s="34"/>
      <c r="HS112" s="34"/>
      <c r="HT112" s="34"/>
      <c r="HU112" s="34"/>
      <c r="HV112" s="34"/>
      <c r="HW112" s="34"/>
      <c r="HX112" s="34"/>
      <c r="HY112" s="34"/>
      <c r="HZ112" s="34"/>
      <c r="IA112" s="34"/>
      <c r="IB112" s="34"/>
      <c r="IC112" s="34"/>
      <c r="IE112" s="34"/>
      <c r="IF112" s="34"/>
      <c r="IG112" s="34"/>
      <c r="IH112" s="34"/>
      <c r="II112" s="34"/>
      <c r="IJ112" s="34"/>
      <c r="IK112" s="34"/>
      <c r="IL112" s="34"/>
      <c r="IM112" s="34"/>
      <c r="IN112" s="34"/>
      <c r="IO112" s="34"/>
      <c r="IP112" s="34"/>
      <c r="IQ112" s="34"/>
      <c r="IR112" s="34"/>
      <c r="IS112" s="34"/>
      <c r="IT112" s="34"/>
      <c r="IU112" s="34"/>
      <c r="IV112" s="34"/>
      <c r="IW112" s="34"/>
      <c r="IX112" s="34"/>
      <c r="IY112" s="34"/>
      <c r="JA112" s="34"/>
      <c r="JB112" s="34"/>
      <c r="JC112" s="34"/>
      <c r="JD112" s="34"/>
      <c r="JE112" s="34"/>
      <c r="JF112" s="34"/>
      <c r="JG112" s="34"/>
      <c r="JH112" s="34"/>
      <c r="JI112" s="34"/>
      <c r="JJ112" s="34"/>
      <c r="JK112" s="34"/>
      <c r="JL112" s="34"/>
      <c r="JM112" s="34"/>
      <c r="JN112" s="34"/>
      <c r="JO112" s="34"/>
      <c r="JP112" s="34"/>
      <c r="JQ112" s="34"/>
      <c r="JR112" s="34"/>
      <c r="JS112" s="34"/>
      <c r="JT112" s="34"/>
      <c r="JU112" s="34"/>
      <c r="JW112" s="34"/>
      <c r="JX112" s="34"/>
      <c r="JY112" s="34"/>
      <c r="JZ112" s="34"/>
      <c r="KA112" s="34"/>
      <c r="KB112" s="34"/>
      <c r="KC112" s="34"/>
      <c r="KD112" s="34"/>
      <c r="KE112" s="34"/>
      <c r="KF112" s="34"/>
      <c r="KG112" s="34"/>
      <c r="KH112" s="34"/>
      <c r="KI112" s="34"/>
      <c r="KJ112" s="34"/>
      <c r="KK112" s="34"/>
      <c r="KL112" s="34"/>
      <c r="KM112" s="34"/>
      <c r="KN112" s="34"/>
      <c r="KO112" s="34"/>
      <c r="KP112" s="34"/>
      <c r="KQ112" s="34"/>
      <c r="KS112" s="34"/>
      <c r="KT112" s="34"/>
      <c r="KU112" s="34"/>
      <c r="KV112" s="34"/>
      <c r="KW112" s="34"/>
      <c r="KX112" s="34"/>
      <c r="KY112" s="34"/>
      <c r="KZ112" s="34"/>
      <c r="LA112" s="34"/>
      <c r="LB112" s="34"/>
      <c r="LC112" s="34"/>
      <c r="LD112" s="34"/>
      <c r="LE112" s="34"/>
      <c r="LF112" s="34"/>
      <c r="LG112" s="34"/>
      <c r="LH112" s="34"/>
      <c r="LI112" s="34"/>
      <c r="LJ112" s="34"/>
      <c r="LK112" s="34"/>
      <c r="LL112" s="34"/>
      <c r="LM112" s="34"/>
      <c r="LO112" s="34"/>
      <c r="LP112" s="34"/>
      <c r="LQ112" s="34"/>
      <c r="LR112" s="34"/>
      <c r="LS112" s="34"/>
      <c r="LT112" s="34"/>
      <c r="LU112" s="34"/>
      <c r="LV112" s="34"/>
      <c r="LW112" s="34"/>
      <c r="LX112" s="34"/>
      <c r="LY112" s="34"/>
      <c r="LZ112" s="34"/>
      <c r="MA112" s="34"/>
      <c r="MB112" s="34"/>
      <c r="MC112" s="34"/>
      <c r="MD112" s="34"/>
      <c r="ME112" s="34"/>
      <c r="MF112" s="34"/>
      <c r="MG112" s="34"/>
      <c r="MH112" s="34"/>
      <c r="MI112" s="34"/>
      <c r="MK112" s="34"/>
      <c r="ML112" s="34"/>
      <c r="MM112" s="34"/>
      <c r="MN112" s="34"/>
      <c r="MO112" s="34"/>
      <c r="MP112" s="34"/>
      <c r="MQ112" s="34"/>
      <c r="MR112" s="34"/>
      <c r="MS112" s="34"/>
      <c r="MT112" s="34"/>
      <c r="MU112" s="34"/>
      <c r="MV112" s="34"/>
      <c r="MW112" s="34"/>
      <c r="MX112" s="34"/>
      <c r="MY112" s="34"/>
      <c r="MZ112" s="34"/>
      <c r="NA112" s="34"/>
      <c r="NB112" s="34"/>
      <c r="NC112" s="34"/>
      <c r="ND112" s="34"/>
      <c r="NE112" s="34"/>
    </row>
    <row r="113" spans="1:369" s="34" customFormat="1">
      <c r="A113" s="4" t="s">
        <v>73</v>
      </c>
      <c r="B113" s="38" t="s">
        <v>83</v>
      </c>
      <c r="C113" s="38" t="s">
        <v>192</v>
      </c>
      <c r="E113" s="52"/>
      <c r="F113" s="52"/>
      <c r="G113" s="52">
        <f>AA114</f>
        <v>0.65100000000000002</v>
      </c>
      <c r="H113" s="53">
        <f>AI114</f>
        <v>0.66</v>
      </c>
      <c r="I113" s="53">
        <f>AR114</f>
        <v>0.66631523458091724</v>
      </c>
      <c r="J113" s="496">
        <f>BA114</f>
        <v>0.66396979503775622</v>
      </c>
      <c r="K113" s="496">
        <f>BJ114</f>
        <v>0.67433501078360891</v>
      </c>
      <c r="M113" s="4"/>
      <c r="N113" s="4"/>
      <c r="O113" s="4"/>
      <c r="P113" s="4"/>
      <c r="Q113" s="4"/>
      <c r="R113" s="4"/>
      <c r="T113" s="4"/>
      <c r="U113" s="4"/>
      <c r="V113" s="4"/>
      <c r="W113" s="4"/>
      <c r="X113" s="4"/>
      <c r="Y113" s="4"/>
      <c r="AA113" s="4" t="s">
        <v>133</v>
      </c>
      <c r="AB113" s="4" t="s">
        <v>173</v>
      </c>
      <c r="AC113" s="4"/>
      <c r="AD113" s="4" t="s">
        <v>174</v>
      </c>
      <c r="AE113" s="4"/>
      <c r="AF113" s="4"/>
      <c r="AG113" s="15"/>
      <c r="AI113" s="4" t="s">
        <v>133</v>
      </c>
      <c r="AJ113" s="4" t="s">
        <v>173</v>
      </c>
      <c r="AK113" s="4"/>
      <c r="AL113" s="4" t="s">
        <v>174</v>
      </c>
      <c r="AM113" s="4"/>
      <c r="AN113" s="4"/>
      <c r="AO113" s="4"/>
      <c r="AP113" s="15"/>
      <c r="AR113" s="4" t="s">
        <v>133</v>
      </c>
      <c r="AS113" s="4" t="s">
        <v>540</v>
      </c>
      <c r="AT113" s="4" t="s">
        <v>174</v>
      </c>
      <c r="AU113" s="4"/>
      <c r="AV113" s="4"/>
      <c r="AW113" s="4"/>
      <c r="AX113" s="4"/>
      <c r="AY113" s="15"/>
      <c r="BA113" s="473" t="s">
        <v>133</v>
      </c>
      <c r="BB113" s="473" t="s">
        <v>538</v>
      </c>
      <c r="BC113" s="473" t="s">
        <v>539</v>
      </c>
      <c r="BD113" s="119"/>
      <c r="BE113" s="327"/>
      <c r="BF113" s="4"/>
      <c r="BG113" s="4"/>
      <c r="BH113" s="15"/>
      <c r="BJ113" s="119" t="s">
        <v>133</v>
      </c>
      <c r="BK113" s="119" t="s">
        <v>538</v>
      </c>
      <c r="BL113" s="119" t="s">
        <v>539</v>
      </c>
      <c r="BM113" s="119"/>
      <c r="BN113" s="119"/>
      <c r="BO113" s="119"/>
      <c r="BP113" s="119"/>
      <c r="BQ113" s="195"/>
      <c r="BS113" s="489">
        <f>Ouputs!E29</f>
        <v>0</v>
      </c>
      <c r="BT113" s="489">
        <f>Ouputs!F29</f>
        <v>0</v>
      </c>
      <c r="BU113" s="489">
        <f>Ouputs!G29</f>
        <v>0</v>
      </c>
      <c r="FP113" s="98"/>
    </row>
    <row r="114" spans="1:369" s="34" customFormat="1">
      <c r="A114" s="4"/>
      <c r="B114" s="4" t="s">
        <v>149</v>
      </c>
      <c r="C114" s="46" t="s">
        <v>191</v>
      </c>
      <c r="E114" s="51"/>
      <c r="F114" s="51"/>
      <c r="G114" s="51"/>
      <c r="H114" s="51"/>
      <c r="I114" s="51"/>
      <c r="J114" s="51"/>
      <c r="K114" s="60"/>
      <c r="M114" s="36"/>
      <c r="N114" s="36"/>
      <c r="O114" s="36"/>
      <c r="P114" s="36"/>
      <c r="Q114" s="36"/>
      <c r="R114" s="37"/>
      <c r="T114" s="36"/>
      <c r="U114" s="36"/>
      <c r="V114" s="36"/>
      <c r="W114" s="36"/>
      <c r="X114" s="36"/>
      <c r="Y114" s="37"/>
      <c r="AA114" s="36">
        <v>0.65100000000000002</v>
      </c>
      <c r="AB114" s="36">
        <v>0.251</v>
      </c>
      <c r="AC114" s="36"/>
      <c r="AD114" s="36">
        <v>9.8000000000000004E-2</v>
      </c>
      <c r="AE114" s="36"/>
      <c r="AF114" s="36"/>
      <c r="AG114" s="37">
        <f>SUM(AA114:AF114)</f>
        <v>1</v>
      </c>
      <c r="AI114" s="36">
        <v>0.66</v>
      </c>
      <c r="AJ114" s="36">
        <v>0.23899999999999999</v>
      </c>
      <c r="AK114" s="36"/>
      <c r="AL114" s="36">
        <v>0.10100000000000001</v>
      </c>
      <c r="AM114" s="36"/>
      <c r="AN114" s="36"/>
      <c r="AO114" s="36"/>
      <c r="AP114" s="37">
        <f>SUM(AI114:AL114)</f>
        <v>1</v>
      </c>
      <c r="AR114" s="36">
        <f>AR115/$AY115</f>
        <v>0.66631523458091724</v>
      </c>
      <c r="AS114" s="36">
        <f t="shared" ref="AS114:AU114" si="30">AS115/$AY115</f>
        <v>0.22087506589351608</v>
      </c>
      <c r="AT114" s="36">
        <f t="shared" si="30"/>
        <v>0.11280969952556669</v>
      </c>
      <c r="AU114" s="36">
        <f t="shared" si="30"/>
        <v>0</v>
      </c>
      <c r="AV114" s="36"/>
      <c r="AW114" s="36"/>
      <c r="AX114" s="36"/>
      <c r="AY114" s="37">
        <f>SUM(AR114:AU114)</f>
        <v>1</v>
      </c>
      <c r="BA114" s="497">
        <f>BA115/$BH115</f>
        <v>0.66396979503775622</v>
      </c>
      <c r="BB114" s="497">
        <f t="shared" ref="BB114:BG114" si="31">BB115/$BH115</f>
        <v>0.20388349514563106</v>
      </c>
      <c r="BC114" s="497">
        <f t="shared" si="31"/>
        <v>0.13214670981661272</v>
      </c>
      <c r="BD114" s="497">
        <f t="shared" si="31"/>
        <v>0</v>
      </c>
      <c r="BE114" s="497">
        <f t="shared" si="31"/>
        <v>0</v>
      </c>
      <c r="BF114" s="497">
        <f t="shared" si="31"/>
        <v>0</v>
      </c>
      <c r="BG114" s="497">
        <f t="shared" si="31"/>
        <v>0</v>
      </c>
      <c r="BH114" s="37">
        <f>SUM(BA114:BD114)</f>
        <v>1</v>
      </c>
      <c r="BJ114" s="489">
        <f>BJ115/$BQ115</f>
        <v>0.67433501078360891</v>
      </c>
      <c r="BK114" s="489">
        <f t="shared" ref="BK114" si="32">BK115/$BQ115</f>
        <v>0.17613227893601727</v>
      </c>
      <c r="BL114" s="489">
        <f t="shared" ref="BL114" si="33">BL115/$BQ115</f>
        <v>0.14953271028037382</v>
      </c>
      <c r="BM114" s="489"/>
      <c r="BN114" s="489"/>
      <c r="BO114" s="489"/>
      <c r="BP114" s="489"/>
      <c r="BQ114" s="195"/>
      <c r="BS114" s="489"/>
      <c r="BT114" s="489"/>
      <c r="BU114" s="489"/>
      <c r="FP114" s="98"/>
    </row>
    <row r="115" spans="1:369" s="43" customFormat="1">
      <c r="A115" s="7"/>
      <c r="B115" s="7" t="s">
        <v>150</v>
      </c>
      <c r="C115" s="7"/>
      <c r="E115" s="7"/>
      <c r="F115" s="7"/>
      <c r="G115" s="7"/>
      <c r="H115" s="7"/>
      <c r="I115" s="7"/>
      <c r="J115" s="7"/>
      <c r="K115" s="4"/>
      <c r="M115" s="44"/>
      <c r="N115" s="44"/>
      <c r="O115" s="44"/>
      <c r="P115" s="44"/>
      <c r="Q115" s="44"/>
      <c r="R115" s="44"/>
      <c r="T115" s="44"/>
      <c r="U115" s="44"/>
      <c r="V115" s="44"/>
      <c r="W115" s="44"/>
      <c r="X115" s="44"/>
      <c r="Y115" s="44"/>
      <c r="AA115" s="44"/>
      <c r="AB115" s="44"/>
      <c r="AC115" s="44"/>
      <c r="AD115" s="44"/>
      <c r="AE115" s="44"/>
      <c r="AF115" s="44"/>
      <c r="AG115" s="44">
        <f>SUM(AA115:AF115)</f>
        <v>0</v>
      </c>
      <c r="AI115" s="44"/>
      <c r="AJ115" s="44"/>
      <c r="AK115" s="44"/>
      <c r="AL115" s="44"/>
      <c r="AM115" s="44"/>
      <c r="AN115" s="44"/>
      <c r="AO115" s="44"/>
      <c r="AP115" s="44">
        <f>SUM(AI115:AO115)</f>
        <v>0</v>
      </c>
      <c r="AR115" s="137">
        <v>1264</v>
      </c>
      <c r="AS115" s="137">
        <v>419</v>
      </c>
      <c r="AT115" s="137">
        <v>214</v>
      </c>
      <c r="AU115" s="137"/>
      <c r="AV115" s="137"/>
      <c r="AW115" s="137"/>
      <c r="AX115" s="137"/>
      <c r="AY115" s="108">
        <f>SUM(AR115:AX115)</f>
        <v>1897</v>
      </c>
      <c r="BA115" s="137">
        <v>1231</v>
      </c>
      <c r="BB115" s="137">
        <v>378</v>
      </c>
      <c r="BC115" s="137">
        <v>245</v>
      </c>
      <c r="BD115" s="137"/>
      <c r="BE115" s="44"/>
      <c r="BF115" s="44"/>
      <c r="BG115" s="44"/>
      <c r="BH115" s="108">
        <f>SUM(BA115:BG115)</f>
        <v>1854</v>
      </c>
      <c r="BJ115" s="137">
        <v>938</v>
      </c>
      <c r="BK115" s="137">
        <v>245</v>
      </c>
      <c r="BL115" s="137">
        <v>208</v>
      </c>
      <c r="BM115" s="137"/>
      <c r="BN115" s="137"/>
      <c r="BO115" s="137"/>
      <c r="BP115" s="137"/>
      <c r="BQ115" s="108">
        <f>SUM(BJ115:BP115)</f>
        <v>1391</v>
      </c>
      <c r="BS115" s="489"/>
      <c r="BT115" s="489"/>
      <c r="BU115" s="489"/>
      <c r="FP115" s="253"/>
    </row>
    <row r="116" spans="1:369">
      <c r="A116" s="4"/>
      <c r="B116" s="38"/>
      <c r="C116" s="46"/>
      <c r="E116" s="46"/>
      <c r="F116" s="46"/>
      <c r="G116" s="46"/>
      <c r="H116" s="46"/>
      <c r="I116" s="46"/>
      <c r="J116" s="46"/>
      <c r="K116" s="4"/>
      <c r="M116" s="3"/>
      <c r="N116" s="3"/>
      <c r="O116" s="3"/>
      <c r="P116" s="3"/>
      <c r="Q116" s="3"/>
      <c r="R116" s="3"/>
      <c r="T116" s="3"/>
      <c r="U116" s="3"/>
      <c r="V116" s="3"/>
      <c r="W116" s="3"/>
      <c r="X116" s="3"/>
      <c r="Y116" s="3"/>
      <c r="AA116" s="3"/>
      <c r="AB116" s="3"/>
      <c r="AC116" s="3"/>
      <c r="AD116" s="3"/>
      <c r="AE116" s="3"/>
      <c r="AF116" s="3"/>
      <c r="AG116" s="37"/>
      <c r="AI116" s="3"/>
      <c r="AJ116" s="3"/>
      <c r="AK116" s="3"/>
      <c r="AL116" s="3"/>
      <c r="AM116" s="3"/>
      <c r="AN116" s="3"/>
      <c r="AO116" s="3"/>
      <c r="AP116" s="37"/>
      <c r="AR116" s="3"/>
      <c r="AS116" s="3"/>
      <c r="AT116" s="3"/>
      <c r="AU116" s="3"/>
      <c r="AV116" s="3"/>
      <c r="AW116" s="3"/>
      <c r="AX116" s="3"/>
      <c r="AY116" s="37"/>
      <c r="BA116" s="3"/>
      <c r="BB116" s="3"/>
      <c r="BC116" s="3"/>
      <c r="BD116" s="3"/>
      <c r="BE116" s="3"/>
      <c r="BF116" s="3"/>
      <c r="BG116" s="3"/>
      <c r="BH116" s="37"/>
      <c r="BJ116" s="117"/>
      <c r="BK116" s="117"/>
      <c r="BL116" s="117"/>
      <c r="BM116" s="117"/>
      <c r="BN116" s="117"/>
      <c r="BO116" s="117"/>
      <c r="BP116" s="117"/>
      <c r="BQ116" s="195"/>
      <c r="BR116" s="34"/>
      <c r="BS116" s="489"/>
      <c r="BT116" s="489"/>
      <c r="BU116" s="489"/>
      <c r="BV116" s="34"/>
      <c r="BW116" s="34"/>
      <c r="BX116" s="34"/>
      <c r="BY116" s="34"/>
      <c r="BZ116" s="34"/>
      <c r="CA116" s="34"/>
      <c r="CB116" s="34"/>
      <c r="CC116" s="34"/>
      <c r="CD116" s="34"/>
      <c r="CE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U116" s="34"/>
      <c r="EV116" s="34"/>
      <c r="EW116" s="34"/>
      <c r="EX116" s="34"/>
      <c r="EY116" s="34"/>
      <c r="EZ116" s="34"/>
      <c r="FA116" s="34"/>
      <c r="FB116" s="34"/>
      <c r="FC116" s="34"/>
      <c r="FD116" s="34"/>
      <c r="FE116" s="34"/>
      <c r="FF116" s="34"/>
      <c r="FG116" s="34"/>
      <c r="FH116" s="34"/>
      <c r="FI116" s="34"/>
      <c r="FJ116" s="34"/>
      <c r="FK116" s="34"/>
      <c r="FL116" s="34"/>
      <c r="FM116" s="34"/>
      <c r="FN116" s="34"/>
      <c r="FO116" s="34"/>
      <c r="FQ116" s="34"/>
      <c r="FR116" s="34"/>
      <c r="FS116" s="34"/>
      <c r="FT116" s="34"/>
      <c r="FU116" s="34"/>
      <c r="FV116" s="34"/>
      <c r="FW116" s="34"/>
      <c r="FX116" s="34"/>
      <c r="FY116" s="34"/>
      <c r="FZ116" s="34"/>
      <c r="GA116" s="34"/>
      <c r="GB116" s="34"/>
      <c r="GC116" s="34"/>
      <c r="GD116" s="34"/>
      <c r="GE116" s="34"/>
      <c r="GF116" s="34"/>
      <c r="GG116" s="34"/>
      <c r="GH116" s="34"/>
      <c r="GI116" s="34"/>
      <c r="GJ116" s="34"/>
      <c r="GK116" s="34"/>
      <c r="GM116" s="34"/>
      <c r="GN116" s="34"/>
      <c r="GO116" s="34"/>
      <c r="GP116" s="34"/>
      <c r="GQ116" s="34"/>
      <c r="GR116" s="34"/>
      <c r="GS116" s="34"/>
      <c r="GT116" s="34"/>
      <c r="GU116" s="34"/>
      <c r="GV116" s="34"/>
      <c r="GW116" s="34"/>
      <c r="GX116" s="34"/>
      <c r="GY116" s="34"/>
      <c r="GZ116" s="34"/>
      <c r="HA116" s="34"/>
      <c r="HB116" s="34"/>
      <c r="HC116" s="34"/>
      <c r="HD116" s="34"/>
      <c r="HE116" s="34"/>
      <c r="HF116" s="34"/>
      <c r="HG116" s="34"/>
      <c r="HI116" s="34"/>
      <c r="HJ116" s="34"/>
      <c r="HK116" s="34"/>
      <c r="HL116" s="34"/>
      <c r="HM116" s="34"/>
      <c r="HN116" s="34"/>
      <c r="HO116" s="34"/>
      <c r="HP116" s="34"/>
      <c r="HQ116" s="34"/>
      <c r="HR116" s="34"/>
      <c r="HS116" s="34"/>
      <c r="HT116" s="34"/>
      <c r="HU116" s="34"/>
      <c r="HV116" s="34"/>
      <c r="HW116" s="34"/>
      <c r="HX116" s="34"/>
      <c r="HY116" s="34"/>
      <c r="HZ116" s="34"/>
      <c r="IA116" s="34"/>
      <c r="IB116" s="34"/>
      <c r="IC116" s="34"/>
      <c r="IE116" s="34"/>
      <c r="IF116" s="34"/>
      <c r="IG116" s="34"/>
      <c r="IH116" s="34"/>
      <c r="II116" s="34"/>
      <c r="IJ116" s="34"/>
      <c r="IK116" s="34"/>
      <c r="IL116" s="34"/>
      <c r="IM116" s="34"/>
      <c r="IN116" s="34"/>
      <c r="IO116" s="34"/>
      <c r="IP116" s="34"/>
      <c r="IQ116" s="34"/>
      <c r="IR116" s="34"/>
      <c r="IS116" s="34"/>
      <c r="IT116" s="34"/>
      <c r="IU116" s="34"/>
      <c r="IV116" s="34"/>
      <c r="IW116" s="34"/>
      <c r="IX116" s="34"/>
      <c r="IY116" s="34"/>
      <c r="JA116" s="34"/>
      <c r="JB116" s="34"/>
      <c r="JC116" s="34"/>
      <c r="JD116" s="34"/>
      <c r="JE116" s="34"/>
      <c r="JF116" s="34"/>
      <c r="JG116" s="34"/>
      <c r="JH116" s="34"/>
      <c r="JI116" s="34"/>
      <c r="JJ116" s="34"/>
      <c r="JK116" s="34"/>
      <c r="JL116" s="34"/>
      <c r="JM116" s="34"/>
      <c r="JN116" s="34"/>
      <c r="JO116" s="34"/>
      <c r="JP116" s="34"/>
      <c r="JQ116" s="34"/>
      <c r="JR116" s="34"/>
      <c r="JS116" s="34"/>
      <c r="JT116" s="34"/>
      <c r="JU116" s="34"/>
      <c r="JW116" s="34"/>
      <c r="JX116" s="34"/>
      <c r="JY116" s="34"/>
      <c r="JZ116" s="34"/>
      <c r="KA116" s="34"/>
      <c r="KB116" s="34"/>
      <c r="KC116" s="34"/>
      <c r="KD116" s="34"/>
      <c r="KE116" s="34"/>
      <c r="KF116" s="34"/>
      <c r="KG116" s="34"/>
      <c r="KH116" s="34"/>
      <c r="KI116" s="34"/>
      <c r="KJ116" s="34"/>
      <c r="KK116" s="34"/>
      <c r="KL116" s="34"/>
      <c r="KM116" s="34"/>
      <c r="KN116" s="34"/>
      <c r="KO116" s="34"/>
      <c r="KP116" s="34"/>
      <c r="KQ116" s="34"/>
      <c r="KS116" s="34"/>
      <c r="KT116" s="34"/>
      <c r="KU116" s="34"/>
      <c r="KV116" s="34"/>
      <c r="KW116" s="34"/>
      <c r="KX116" s="34"/>
      <c r="KY116" s="34"/>
      <c r="KZ116" s="34"/>
      <c r="LA116" s="34"/>
      <c r="LB116" s="34"/>
      <c r="LC116" s="34"/>
      <c r="LD116" s="34"/>
      <c r="LE116" s="34"/>
      <c r="LF116" s="34"/>
      <c r="LG116" s="34"/>
      <c r="LH116" s="34"/>
      <c r="LI116" s="34"/>
      <c r="LJ116" s="34"/>
      <c r="LK116" s="34"/>
      <c r="LL116" s="34"/>
      <c r="LM116" s="34"/>
      <c r="LO116" s="34"/>
      <c r="LP116" s="34"/>
      <c r="LQ116" s="34"/>
      <c r="LR116" s="34"/>
      <c r="LS116" s="34"/>
      <c r="LT116" s="34"/>
      <c r="LU116" s="34"/>
      <c r="LV116" s="34"/>
      <c r="LW116" s="34"/>
      <c r="LX116" s="34"/>
      <c r="LY116" s="34"/>
      <c r="LZ116" s="34"/>
      <c r="MA116" s="34"/>
      <c r="MB116" s="34"/>
      <c r="MC116" s="34"/>
      <c r="MD116" s="34"/>
      <c r="ME116" s="34"/>
      <c r="MF116" s="34"/>
      <c r="MG116" s="34"/>
      <c r="MH116" s="34"/>
      <c r="MI116" s="34"/>
      <c r="MK116" s="34"/>
      <c r="ML116" s="34"/>
      <c r="MM116" s="34"/>
      <c r="MN116" s="34"/>
      <c r="MO116" s="34"/>
      <c r="MP116" s="34"/>
      <c r="MQ116" s="34"/>
      <c r="MR116" s="34"/>
      <c r="MS116" s="34"/>
      <c r="MT116" s="34"/>
      <c r="MU116" s="34"/>
      <c r="MV116" s="34"/>
      <c r="MW116" s="34"/>
      <c r="MX116" s="34"/>
      <c r="MY116" s="34"/>
      <c r="MZ116" s="34"/>
      <c r="NA116" s="34"/>
      <c r="NB116" s="34"/>
      <c r="NC116" s="34"/>
      <c r="ND116" s="34"/>
      <c r="NE116" s="34"/>
    </row>
    <row r="117" spans="1:369" ht="7.2" customHeight="1">
      <c r="AG117" s="516"/>
      <c r="AP117" s="516"/>
      <c r="AY117" s="516"/>
      <c r="BH117" s="516"/>
      <c r="BJ117" s="131"/>
      <c r="BK117" s="131"/>
      <c r="BL117" s="131"/>
      <c r="BM117" s="131"/>
      <c r="BN117" s="131"/>
      <c r="BO117" s="131"/>
      <c r="BP117" s="131"/>
      <c r="BQ117" s="517"/>
      <c r="BR117" s="34"/>
      <c r="BS117" s="518"/>
      <c r="BT117" s="518"/>
      <c r="BU117" s="518"/>
      <c r="BV117" s="34"/>
      <c r="BW117" s="34"/>
      <c r="BX117" s="34"/>
      <c r="BY117" s="34"/>
      <c r="BZ117" s="34"/>
      <c r="CA117" s="34"/>
      <c r="CB117" s="34"/>
      <c r="CC117" s="34"/>
      <c r="CD117" s="34"/>
      <c r="CE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M117" s="34"/>
      <c r="GN117" s="34"/>
      <c r="GO117" s="34"/>
      <c r="GP117" s="34"/>
      <c r="GQ117" s="34"/>
      <c r="GR117" s="34"/>
      <c r="GS117" s="34"/>
      <c r="GT117" s="34"/>
      <c r="GU117" s="34"/>
      <c r="GV117" s="34"/>
      <c r="GW117" s="34"/>
      <c r="GX117" s="34"/>
      <c r="GY117" s="34"/>
      <c r="GZ117" s="34"/>
      <c r="HA117" s="34"/>
      <c r="HB117" s="34"/>
      <c r="HC117" s="34"/>
      <c r="HD117" s="34"/>
      <c r="HE117" s="34"/>
      <c r="HF117" s="34"/>
      <c r="HG117" s="34"/>
      <c r="HI117" s="34"/>
      <c r="HJ117" s="34"/>
      <c r="HK117" s="34"/>
      <c r="HL117" s="34"/>
      <c r="HM117" s="34"/>
      <c r="HN117" s="34"/>
      <c r="HO117" s="34"/>
      <c r="HP117" s="34"/>
      <c r="HQ117" s="34"/>
      <c r="HR117" s="34"/>
      <c r="HS117" s="34"/>
      <c r="HT117" s="34"/>
      <c r="HU117" s="34"/>
      <c r="HV117" s="34"/>
      <c r="HW117" s="34"/>
      <c r="HX117" s="34"/>
      <c r="HY117" s="34"/>
      <c r="HZ117" s="34"/>
      <c r="IA117" s="34"/>
      <c r="IB117" s="34"/>
      <c r="IC117" s="34"/>
      <c r="IE117" s="34"/>
      <c r="IF117" s="34"/>
      <c r="IG117" s="34"/>
      <c r="IH117" s="34"/>
      <c r="II117" s="34"/>
      <c r="IJ117" s="34"/>
      <c r="IK117" s="34"/>
      <c r="IL117" s="34"/>
      <c r="IM117" s="34"/>
      <c r="IN117" s="34"/>
      <c r="IO117" s="34"/>
      <c r="IP117" s="34"/>
      <c r="IQ117" s="34"/>
      <c r="IR117" s="34"/>
      <c r="IS117" s="34"/>
      <c r="IT117" s="34"/>
      <c r="IU117" s="34"/>
      <c r="IV117" s="34"/>
      <c r="IW117" s="34"/>
      <c r="IX117" s="34"/>
      <c r="IY117" s="34"/>
      <c r="JA117" s="34"/>
      <c r="JB117" s="34"/>
      <c r="JC117" s="34"/>
      <c r="JD117" s="34"/>
      <c r="JE117" s="34"/>
      <c r="JF117" s="34"/>
      <c r="JG117" s="34"/>
      <c r="JH117" s="34"/>
      <c r="JI117" s="34"/>
      <c r="JJ117" s="34"/>
      <c r="JK117" s="34"/>
      <c r="JL117" s="34"/>
      <c r="JM117" s="34"/>
      <c r="JN117" s="34"/>
      <c r="JO117" s="34"/>
      <c r="JP117" s="34"/>
      <c r="JQ117" s="34"/>
      <c r="JR117" s="34"/>
      <c r="JS117" s="34"/>
      <c r="JT117" s="34"/>
      <c r="JU117" s="34"/>
      <c r="JW117" s="34"/>
      <c r="JX117" s="34"/>
      <c r="JY117" s="34"/>
      <c r="JZ117" s="34"/>
      <c r="KA117" s="34"/>
      <c r="KB117" s="34"/>
      <c r="KC117" s="34"/>
      <c r="KD117" s="34"/>
      <c r="KE117" s="34"/>
      <c r="KF117" s="34"/>
      <c r="KG117" s="34"/>
      <c r="KH117" s="34"/>
      <c r="KI117" s="34"/>
      <c r="KJ117" s="34"/>
      <c r="KK117" s="34"/>
      <c r="KL117" s="34"/>
      <c r="KM117" s="34"/>
      <c r="KN117" s="34"/>
      <c r="KO117" s="34"/>
      <c r="KP117" s="34"/>
      <c r="KQ117" s="34"/>
      <c r="KS117" s="34"/>
      <c r="KT117" s="34"/>
      <c r="KU117" s="34"/>
      <c r="KV117" s="34"/>
      <c r="KW117" s="34"/>
      <c r="KX117" s="34"/>
      <c r="KY117" s="34"/>
      <c r="KZ117" s="34"/>
      <c r="LA117" s="34"/>
      <c r="LB117" s="34"/>
      <c r="LC117" s="34"/>
      <c r="LD117" s="34"/>
      <c r="LE117" s="34"/>
      <c r="LF117" s="34"/>
      <c r="LG117" s="34"/>
      <c r="LH117" s="34"/>
      <c r="LI117" s="34"/>
      <c r="LJ117" s="34"/>
      <c r="LK117" s="34"/>
      <c r="LL117" s="34"/>
      <c r="LM117" s="34"/>
      <c r="LO117" s="34"/>
      <c r="LP117" s="34"/>
      <c r="LQ117" s="34"/>
      <c r="LR117" s="34"/>
      <c r="LS117" s="34"/>
      <c r="LT117" s="34"/>
      <c r="LU117" s="34"/>
      <c r="LV117" s="34"/>
      <c r="LW117" s="34"/>
      <c r="LX117" s="34"/>
      <c r="LY117" s="34"/>
      <c r="LZ117" s="34"/>
      <c r="MA117" s="34"/>
      <c r="MB117" s="34"/>
      <c r="MC117" s="34"/>
      <c r="MD117" s="34"/>
      <c r="ME117" s="34"/>
      <c r="MF117" s="34"/>
      <c r="MG117" s="34"/>
      <c r="MH117" s="34"/>
      <c r="MI117" s="34"/>
      <c r="MK117" s="34"/>
      <c r="ML117" s="34"/>
      <c r="MM117" s="34"/>
      <c r="MN117" s="34"/>
      <c r="MO117" s="34"/>
      <c r="MP117" s="34"/>
      <c r="MQ117" s="34"/>
      <c r="MR117" s="34"/>
      <c r="MS117" s="34"/>
      <c r="MT117" s="34"/>
      <c r="MU117" s="34"/>
      <c r="MV117" s="34"/>
      <c r="MW117" s="34"/>
      <c r="MX117" s="34"/>
      <c r="MY117" s="34"/>
      <c r="MZ117" s="34"/>
      <c r="NA117" s="34"/>
      <c r="NB117" s="34"/>
      <c r="NC117" s="34"/>
      <c r="ND117" s="34"/>
      <c r="NE117" s="34"/>
    </row>
    <row r="118" spans="1:369">
      <c r="A118" s="4"/>
      <c r="B118" s="327" t="s">
        <v>542</v>
      </c>
      <c r="C118" s="46"/>
      <c r="E118" s="46"/>
      <c r="F118" s="46"/>
      <c r="G118" s="46"/>
      <c r="H118" s="46"/>
      <c r="I118" s="46"/>
      <c r="J118" s="46"/>
      <c r="K118" s="4"/>
      <c r="M118" s="3"/>
      <c r="N118" s="3"/>
      <c r="O118" s="3"/>
      <c r="P118" s="3"/>
      <c r="Q118" s="3"/>
      <c r="R118" s="3"/>
      <c r="T118" s="3"/>
      <c r="U118" s="3"/>
      <c r="V118" s="3"/>
      <c r="W118" s="3"/>
      <c r="X118" s="3"/>
      <c r="Y118" s="3"/>
      <c r="AA118" s="3"/>
      <c r="AB118" s="3"/>
      <c r="AC118" s="3"/>
      <c r="AD118" s="3"/>
      <c r="AE118" s="3"/>
      <c r="AF118" s="3"/>
      <c r="AG118" s="37"/>
      <c r="AI118" s="3"/>
      <c r="AJ118" s="3"/>
      <c r="AK118" s="3"/>
      <c r="AL118" s="3"/>
      <c r="AM118" s="3"/>
      <c r="AN118" s="3"/>
      <c r="AO118" s="3"/>
      <c r="AP118" s="37"/>
      <c r="AR118" s="3"/>
      <c r="AS118" s="3"/>
      <c r="AT118" s="3"/>
      <c r="AU118" s="3"/>
      <c r="AV118" s="3"/>
      <c r="AW118" s="3"/>
      <c r="AX118" s="3"/>
      <c r="AY118" s="37"/>
      <c r="BA118" s="3"/>
      <c r="BB118" s="3"/>
      <c r="BC118" s="3"/>
      <c r="BD118" s="3"/>
      <c r="BE118" s="3"/>
      <c r="BF118" s="3"/>
      <c r="BG118" s="3"/>
      <c r="BH118" s="37"/>
      <c r="BJ118" s="117"/>
      <c r="BK118" s="117"/>
      <c r="BL118" s="117"/>
      <c r="BM118" s="117"/>
      <c r="BN118" s="117"/>
      <c r="BO118" s="117"/>
      <c r="BP118" s="117"/>
      <c r="BQ118" s="195"/>
      <c r="BR118" s="34"/>
      <c r="BS118" s="489"/>
      <c r="BT118" s="489"/>
      <c r="BU118" s="489"/>
      <c r="BV118" s="34"/>
      <c r="BW118" s="34"/>
      <c r="BX118" s="34"/>
      <c r="BY118" s="34"/>
      <c r="BZ118" s="34"/>
      <c r="CA118" s="34"/>
      <c r="CB118" s="34"/>
      <c r="CC118" s="34"/>
      <c r="CD118" s="34"/>
      <c r="CE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U118" s="34"/>
      <c r="EV118" s="34"/>
      <c r="EW118" s="34"/>
      <c r="EX118" s="34"/>
      <c r="EY118" s="34"/>
      <c r="EZ118" s="34"/>
      <c r="FA118" s="34"/>
      <c r="FB118" s="34"/>
      <c r="FC118" s="34"/>
      <c r="FD118" s="34"/>
      <c r="FE118" s="34"/>
      <c r="FF118" s="34"/>
      <c r="FG118" s="34"/>
      <c r="FH118" s="34"/>
      <c r="FI118" s="34"/>
      <c r="FJ118" s="34"/>
      <c r="FK118" s="34"/>
      <c r="FL118" s="34"/>
      <c r="FM118" s="34"/>
      <c r="FN118" s="34"/>
      <c r="FO118" s="34"/>
      <c r="FQ118" s="34"/>
      <c r="FR118" s="34"/>
      <c r="FS118" s="34"/>
      <c r="FT118" s="34"/>
      <c r="FU118" s="34"/>
      <c r="FV118" s="34"/>
      <c r="FW118" s="34"/>
      <c r="FX118" s="34"/>
      <c r="FY118" s="34"/>
      <c r="FZ118" s="34"/>
      <c r="GA118" s="34"/>
      <c r="GB118" s="34"/>
      <c r="GC118" s="34"/>
      <c r="GD118" s="34"/>
      <c r="GE118" s="34"/>
      <c r="GF118" s="34"/>
      <c r="GG118" s="34"/>
      <c r="GH118" s="34"/>
      <c r="GI118" s="34"/>
      <c r="GJ118" s="34"/>
      <c r="GK118" s="34"/>
      <c r="GM118" s="34"/>
      <c r="GN118" s="34"/>
      <c r="GO118" s="34"/>
      <c r="GP118" s="34"/>
      <c r="GQ118" s="34"/>
      <c r="GR118" s="34"/>
      <c r="GS118" s="34"/>
      <c r="GT118" s="34"/>
      <c r="GU118" s="34"/>
      <c r="GV118" s="34"/>
      <c r="GW118" s="34"/>
      <c r="GX118" s="34"/>
      <c r="GY118" s="34"/>
      <c r="GZ118" s="34"/>
      <c r="HA118" s="34"/>
      <c r="HB118" s="34"/>
      <c r="HC118" s="34"/>
      <c r="HD118" s="34"/>
      <c r="HE118" s="34"/>
      <c r="HF118" s="34"/>
      <c r="HG118" s="34"/>
      <c r="HI118" s="34"/>
      <c r="HJ118" s="34"/>
      <c r="HK118" s="34"/>
      <c r="HL118" s="34"/>
      <c r="HM118" s="34"/>
      <c r="HN118" s="34"/>
      <c r="HO118" s="34"/>
      <c r="HP118" s="34"/>
      <c r="HQ118" s="34"/>
      <c r="HR118" s="34"/>
      <c r="HS118" s="34"/>
      <c r="HT118" s="34"/>
      <c r="HU118" s="34"/>
      <c r="HV118" s="34"/>
      <c r="HW118" s="34"/>
      <c r="HX118" s="34"/>
      <c r="HY118" s="34"/>
      <c r="HZ118" s="34"/>
      <c r="IA118" s="34"/>
      <c r="IB118" s="34"/>
      <c r="IC118" s="34"/>
      <c r="IE118" s="34"/>
      <c r="IF118" s="34"/>
      <c r="IG118" s="34"/>
      <c r="IH118" s="34"/>
      <c r="II118" s="34"/>
      <c r="IJ118" s="34"/>
      <c r="IK118" s="34"/>
      <c r="IL118" s="34"/>
      <c r="IM118" s="34"/>
      <c r="IN118" s="34"/>
      <c r="IO118" s="34"/>
      <c r="IP118" s="34"/>
      <c r="IQ118" s="34"/>
      <c r="IR118" s="34"/>
      <c r="IS118" s="34"/>
      <c r="IT118" s="34"/>
      <c r="IU118" s="34"/>
      <c r="IV118" s="34"/>
      <c r="IW118" s="34"/>
      <c r="IX118" s="34"/>
      <c r="IY118" s="34"/>
      <c r="JA118" s="34"/>
      <c r="JB118" s="34"/>
      <c r="JC118" s="34"/>
      <c r="JD118" s="34"/>
      <c r="JE118" s="34"/>
      <c r="JF118" s="34"/>
      <c r="JG118" s="34"/>
      <c r="JH118" s="34"/>
      <c r="JI118" s="34"/>
      <c r="JJ118" s="34"/>
      <c r="JK118" s="34"/>
      <c r="JL118" s="34"/>
      <c r="JM118" s="34"/>
      <c r="JN118" s="34"/>
      <c r="JO118" s="34"/>
      <c r="JP118" s="34"/>
      <c r="JQ118" s="34"/>
      <c r="JR118" s="34"/>
      <c r="JS118" s="34"/>
      <c r="JT118" s="34"/>
      <c r="JU118" s="34"/>
      <c r="JW118" s="34"/>
      <c r="JX118" s="34"/>
      <c r="JY118" s="34"/>
      <c r="JZ118" s="34"/>
      <c r="KA118" s="34"/>
      <c r="KB118" s="34"/>
      <c r="KC118" s="34"/>
      <c r="KD118" s="34"/>
      <c r="KE118" s="34"/>
      <c r="KF118" s="34"/>
      <c r="KG118" s="34"/>
      <c r="KH118" s="34"/>
      <c r="KI118" s="34"/>
      <c r="KJ118" s="34"/>
      <c r="KK118" s="34"/>
      <c r="KL118" s="34"/>
      <c r="KM118" s="34"/>
      <c r="KN118" s="34"/>
      <c r="KO118" s="34"/>
      <c r="KP118" s="34"/>
      <c r="KQ118" s="34"/>
      <c r="KS118" s="34"/>
      <c r="KT118" s="34"/>
      <c r="KU118" s="34"/>
      <c r="KV118" s="34"/>
      <c r="KW118" s="34"/>
      <c r="KX118" s="34"/>
      <c r="KY118" s="34"/>
      <c r="KZ118" s="34"/>
      <c r="LA118" s="34"/>
      <c r="LB118" s="34"/>
      <c r="LC118" s="34"/>
      <c r="LD118" s="34"/>
      <c r="LE118" s="34"/>
      <c r="LF118" s="34"/>
      <c r="LG118" s="34"/>
      <c r="LH118" s="34"/>
      <c r="LI118" s="34"/>
      <c r="LJ118" s="34"/>
      <c r="LK118" s="34"/>
      <c r="LL118" s="34"/>
      <c r="LM118" s="34"/>
      <c r="LO118" s="34"/>
      <c r="LP118" s="34"/>
      <c r="LQ118" s="34"/>
      <c r="LR118" s="34"/>
      <c r="LS118" s="34"/>
      <c r="LT118" s="34"/>
      <c r="LU118" s="34"/>
      <c r="LV118" s="34"/>
      <c r="LW118" s="34"/>
      <c r="LX118" s="34"/>
      <c r="LY118" s="34"/>
      <c r="LZ118" s="34"/>
      <c r="MA118" s="34"/>
      <c r="MB118" s="34"/>
      <c r="MC118" s="34"/>
      <c r="MD118" s="34"/>
      <c r="ME118" s="34"/>
      <c r="MF118" s="34"/>
      <c r="MG118" s="34"/>
      <c r="MH118" s="34"/>
      <c r="MI118" s="34"/>
      <c r="MK118" s="34"/>
      <c r="ML118" s="34"/>
      <c r="MM118" s="34"/>
      <c r="MN118" s="34"/>
      <c r="MO118" s="34"/>
      <c r="MP118" s="34"/>
      <c r="MQ118" s="34"/>
      <c r="MR118" s="34"/>
      <c r="MS118" s="34"/>
      <c r="MT118" s="34"/>
      <c r="MU118" s="34"/>
      <c r="MV118" s="34"/>
      <c r="MW118" s="34"/>
      <c r="MX118" s="34"/>
      <c r="MY118" s="34"/>
      <c r="MZ118" s="34"/>
      <c r="NA118" s="34"/>
      <c r="NB118" s="34"/>
      <c r="NC118" s="34"/>
      <c r="ND118" s="34"/>
      <c r="NE118" s="34"/>
    </row>
    <row r="119" spans="1:369">
      <c r="A119" s="4" t="s">
        <v>16</v>
      </c>
      <c r="B119" s="38" t="s">
        <v>8</v>
      </c>
      <c r="C119" s="38" t="s">
        <v>192</v>
      </c>
      <c r="E119" s="52"/>
      <c r="F119" s="52"/>
      <c r="G119" s="52">
        <f>AA120</f>
        <v>0</v>
      </c>
      <c r="H119" s="53">
        <f>AI120/H120</f>
        <v>1.9629225736095962E-2</v>
      </c>
      <c r="I119" s="53">
        <f>AR120/I120</f>
        <v>7.600434310532031E-2</v>
      </c>
      <c r="J119" s="53">
        <f>BA120/J120</f>
        <v>0.28602383531960995</v>
      </c>
      <c r="K119" s="61">
        <f>J119</f>
        <v>0.28602383531960995</v>
      </c>
      <c r="M119" s="3"/>
      <c r="N119" s="3"/>
      <c r="O119" s="3"/>
      <c r="P119" s="3"/>
      <c r="Q119" s="3"/>
      <c r="R119" s="3"/>
      <c r="T119" s="3"/>
      <c r="U119" s="3"/>
      <c r="V119" s="3"/>
      <c r="W119" s="3"/>
      <c r="X119" s="3"/>
      <c r="Y119" s="3"/>
      <c r="AA119" s="4" t="s">
        <v>137</v>
      </c>
      <c r="AB119" s="4" t="s">
        <v>138</v>
      </c>
      <c r="AC119" s="4" t="s">
        <v>139</v>
      </c>
      <c r="AD119" s="4" t="s">
        <v>140</v>
      </c>
      <c r="AE119" s="4" t="s">
        <v>135</v>
      </c>
      <c r="AF119" s="4" t="s">
        <v>141</v>
      </c>
      <c r="AG119" s="37"/>
      <c r="AI119" s="4" t="s">
        <v>137</v>
      </c>
      <c r="AJ119" s="4" t="s">
        <v>138</v>
      </c>
      <c r="AK119" s="4" t="s">
        <v>139</v>
      </c>
      <c r="AL119" s="4" t="s">
        <v>140</v>
      </c>
      <c r="AM119" s="4" t="s">
        <v>135</v>
      </c>
      <c r="AN119" s="4" t="s">
        <v>141</v>
      </c>
      <c r="AO119" s="4"/>
      <c r="AP119" s="15"/>
      <c r="AR119" s="4" t="s">
        <v>137</v>
      </c>
      <c r="AS119" s="4" t="s">
        <v>138</v>
      </c>
      <c r="AT119" s="4" t="s">
        <v>139</v>
      </c>
      <c r="AU119" s="4" t="s">
        <v>140</v>
      </c>
      <c r="AV119" s="4" t="s">
        <v>135</v>
      </c>
      <c r="AW119" s="4"/>
      <c r="AX119" s="4" t="s">
        <v>141</v>
      </c>
      <c r="AY119" s="15"/>
      <c r="BA119" s="4" t="s">
        <v>137</v>
      </c>
      <c r="BB119" s="4" t="s">
        <v>138</v>
      </c>
      <c r="BC119" s="4" t="s">
        <v>139</v>
      </c>
      <c r="BD119" s="4" t="s">
        <v>140</v>
      </c>
      <c r="BE119" s="4" t="s">
        <v>135</v>
      </c>
      <c r="BF119" s="4" t="s">
        <v>141</v>
      </c>
      <c r="BG119" s="4"/>
      <c r="BH119" s="15"/>
      <c r="BJ119" s="119"/>
      <c r="BK119" s="119"/>
      <c r="BL119" s="119"/>
      <c r="BM119" s="119"/>
      <c r="BN119" s="119"/>
      <c r="BO119" s="119"/>
      <c r="BP119" s="119"/>
      <c r="BQ119" s="195"/>
      <c r="BR119" s="34"/>
      <c r="BS119" s="489">
        <f>Ouputs!E30</f>
        <v>0</v>
      </c>
      <c r="BT119" s="489">
        <f>Ouputs!F30</f>
        <v>0</v>
      </c>
      <c r="BU119" s="489">
        <f>Ouputs!G30</f>
        <v>0</v>
      </c>
      <c r="BV119" s="34"/>
      <c r="BW119" s="34"/>
      <c r="BX119" s="34"/>
      <c r="BY119" s="34"/>
      <c r="BZ119" s="34"/>
      <c r="CA119" s="34"/>
      <c r="CB119" s="34"/>
      <c r="CC119" s="34"/>
      <c r="CD119" s="34"/>
      <c r="CE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U119" s="34"/>
      <c r="EV119" s="34"/>
      <c r="EW119" s="34"/>
      <c r="EX119" s="34"/>
      <c r="EY119" s="34"/>
      <c r="EZ119" s="34"/>
      <c r="FA119" s="34"/>
      <c r="FB119" s="34"/>
      <c r="FC119" s="34"/>
      <c r="FD119" s="34"/>
      <c r="FE119" s="34"/>
      <c r="FF119" s="34"/>
      <c r="FG119" s="34"/>
      <c r="FH119" s="34"/>
      <c r="FI119" s="34"/>
      <c r="FJ119" s="34"/>
      <c r="FK119" s="34"/>
      <c r="FL119" s="34"/>
      <c r="FM119" s="34"/>
      <c r="FN119" s="34"/>
      <c r="FO119" s="34"/>
      <c r="FQ119" s="34"/>
      <c r="FR119" s="34"/>
      <c r="FS119" s="34"/>
      <c r="FT119" s="34"/>
      <c r="FU119" s="34"/>
      <c r="FV119" s="34"/>
      <c r="FW119" s="34"/>
      <c r="FX119" s="34"/>
      <c r="FY119" s="34"/>
      <c r="FZ119" s="34"/>
      <c r="GA119" s="34"/>
      <c r="GB119" s="34"/>
      <c r="GC119" s="34"/>
      <c r="GD119" s="34"/>
      <c r="GE119" s="34"/>
      <c r="GF119" s="34"/>
      <c r="GG119" s="34"/>
      <c r="GH119" s="34"/>
      <c r="GI119" s="34"/>
      <c r="GJ119" s="34"/>
      <c r="GK119" s="34"/>
      <c r="GM119" s="34"/>
      <c r="GN119" s="34"/>
      <c r="GO119" s="34"/>
      <c r="GP119" s="34"/>
      <c r="GQ119" s="34"/>
      <c r="GR119" s="34"/>
      <c r="GS119" s="34"/>
      <c r="GT119" s="34"/>
      <c r="GU119" s="34"/>
      <c r="GV119" s="34"/>
      <c r="GW119" s="34"/>
      <c r="GX119" s="34"/>
      <c r="GY119" s="34"/>
      <c r="GZ119" s="34"/>
      <c r="HA119" s="34"/>
      <c r="HB119" s="34"/>
      <c r="HC119" s="34"/>
      <c r="HD119" s="34"/>
      <c r="HE119" s="34"/>
      <c r="HF119" s="34"/>
      <c r="HG119" s="34"/>
      <c r="HI119" s="34"/>
      <c r="HJ119" s="34"/>
      <c r="HK119" s="34"/>
      <c r="HL119" s="34"/>
      <c r="HM119" s="34"/>
      <c r="HN119" s="34"/>
      <c r="HO119" s="34"/>
      <c r="HP119" s="34"/>
      <c r="HQ119" s="34"/>
      <c r="HR119" s="34"/>
      <c r="HS119" s="34"/>
      <c r="HT119" s="34"/>
      <c r="HU119" s="34"/>
      <c r="HV119" s="34"/>
      <c r="HW119" s="34"/>
      <c r="HX119" s="34"/>
      <c r="HY119" s="34"/>
      <c r="HZ119" s="34"/>
      <c r="IA119" s="34"/>
      <c r="IB119" s="34"/>
      <c r="IC119" s="34"/>
      <c r="IE119" s="34"/>
      <c r="IF119" s="34"/>
      <c r="IG119" s="34"/>
      <c r="IH119" s="34"/>
      <c r="II119" s="34"/>
      <c r="IJ119" s="34"/>
      <c r="IK119" s="34"/>
      <c r="IL119" s="34"/>
      <c r="IM119" s="34"/>
      <c r="IN119" s="34"/>
      <c r="IO119" s="34"/>
      <c r="IP119" s="34"/>
      <c r="IQ119" s="34"/>
      <c r="IR119" s="34"/>
      <c r="IS119" s="34"/>
      <c r="IT119" s="34"/>
      <c r="IU119" s="34"/>
      <c r="IV119" s="34"/>
      <c r="IW119" s="34"/>
      <c r="IX119" s="34"/>
      <c r="IY119" s="34"/>
      <c r="JA119" s="34"/>
      <c r="JB119" s="34"/>
      <c r="JC119" s="34"/>
      <c r="JD119" s="34"/>
      <c r="JE119" s="34"/>
      <c r="JF119" s="34"/>
      <c r="JG119" s="34"/>
      <c r="JH119" s="34"/>
      <c r="JI119" s="34"/>
      <c r="JJ119" s="34"/>
      <c r="JK119" s="34"/>
      <c r="JL119" s="34"/>
      <c r="JM119" s="34"/>
      <c r="JN119" s="34"/>
      <c r="JO119" s="34"/>
      <c r="JP119" s="34"/>
      <c r="JQ119" s="34"/>
      <c r="JR119" s="34"/>
      <c r="JS119" s="34"/>
      <c r="JT119" s="34"/>
      <c r="JU119" s="34"/>
      <c r="JW119" s="34"/>
      <c r="JX119" s="34"/>
      <c r="JY119" s="34"/>
      <c r="JZ119" s="34"/>
      <c r="KA119" s="34"/>
      <c r="KB119" s="34"/>
      <c r="KC119" s="34"/>
      <c r="KD119" s="34"/>
      <c r="KE119" s="34"/>
      <c r="KF119" s="34"/>
      <c r="KG119" s="34"/>
      <c r="KH119" s="34"/>
      <c r="KI119" s="34"/>
      <c r="KJ119" s="34"/>
      <c r="KK119" s="34"/>
      <c r="KL119" s="34"/>
      <c r="KM119" s="34"/>
      <c r="KN119" s="34"/>
      <c r="KO119" s="34"/>
      <c r="KP119" s="34"/>
      <c r="KQ119" s="34"/>
      <c r="KS119" s="34"/>
      <c r="KT119" s="34"/>
      <c r="KU119" s="34"/>
      <c r="KV119" s="34"/>
      <c r="KW119" s="34"/>
      <c r="KX119" s="34"/>
      <c r="KY119" s="34"/>
      <c r="KZ119" s="34"/>
      <c r="LA119" s="34"/>
      <c r="LB119" s="34"/>
      <c r="LC119" s="34"/>
      <c r="LD119" s="34"/>
      <c r="LE119" s="34"/>
      <c r="LF119" s="34"/>
      <c r="LG119" s="34"/>
      <c r="LH119" s="34"/>
      <c r="LI119" s="34"/>
      <c r="LJ119" s="34"/>
      <c r="LK119" s="34"/>
      <c r="LL119" s="34"/>
      <c r="LM119" s="34"/>
      <c r="LO119" s="34"/>
      <c r="LP119" s="34"/>
      <c r="LQ119" s="34"/>
      <c r="LR119" s="34"/>
      <c r="LS119" s="34"/>
      <c r="LT119" s="34"/>
      <c r="LU119" s="34"/>
      <c r="LV119" s="34"/>
      <c r="LW119" s="34"/>
      <c r="LX119" s="34"/>
      <c r="LY119" s="34"/>
      <c r="LZ119" s="34"/>
      <c r="MA119" s="34"/>
      <c r="MB119" s="34"/>
      <c r="MC119" s="34"/>
      <c r="MD119" s="34"/>
      <c r="ME119" s="34"/>
      <c r="MF119" s="34"/>
      <c r="MG119" s="34"/>
      <c r="MH119" s="34"/>
      <c r="MI119" s="34"/>
      <c r="MK119" s="34"/>
      <c r="ML119" s="34"/>
      <c r="MM119" s="34"/>
      <c r="MN119" s="34"/>
      <c r="MO119" s="34"/>
      <c r="MP119" s="34"/>
      <c r="MQ119" s="34"/>
      <c r="MR119" s="34"/>
      <c r="MS119" s="34"/>
      <c r="MT119" s="34"/>
      <c r="MU119" s="34"/>
      <c r="MV119" s="34"/>
      <c r="MW119" s="34"/>
      <c r="MX119" s="34"/>
      <c r="MY119" s="34"/>
      <c r="MZ119" s="34"/>
      <c r="NA119" s="34"/>
      <c r="NB119" s="34"/>
      <c r="NC119" s="34"/>
      <c r="ND119" s="34"/>
      <c r="NE119" s="34"/>
    </row>
    <row r="120" spans="1:369" s="34" customFormat="1">
      <c r="A120" s="4"/>
      <c r="B120" s="4" t="s">
        <v>149</v>
      </c>
      <c r="C120" s="46" t="s">
        <v>191</v>
      </c>
      <c r="E120" s="51"/>
      <c r="F120" s="51"/>
      <c r="G120" s="51"/>
      <c r="H120" s="51">
        <f>1-AM120</f>
        <v>0.91700000000000004</v>
      </c>
      <c r="I120" s="51">
        <f>1-AV120</f>
        <v>0.92100000000000004</v>
      </c>
      <c r="J120" s="51">
        <f>1-BE120</f>
        <v>0.92300000000000004</v>
      </c>
      <c r="K120" s="60"/>
      <c r="M120" s="36"/>
      <c r="N120" s="36"/>
      <c r="O120" s="36"/>
      <c r="P120" s="36"/>
      <c r="Q120" s="36"/>
      <c r="R120" s="37"/>
      <c r="T120" s="36"/>
      <c r="U120" s="36"/>
      <c r="V120" s="36"/>
      <c r="W120" s="36"/>
      <c r="X120" s="36"/>
      <c r="Y120" s="37"/>
      <c r="AA120" s="36">
        <v>0</v>
      </c>
      <c r="AB120" s="36">
        <v>0.36099999999999999</v>
      </c>
      <c r="AC120" s="36">
        <v>0.33200000000000002</v>
      </c>
      <c r="AD120" s="36">
        <v>0.17499999999999999</v>
      </c>
      <c r="AE120" s="36">
        <v>9.4E-2</v>
      </c>
      <c r="AF120" s="36">
        <v>3.7999999999999999E-2</v>
      </c>
      <c r="AG120" s="37">
        <f>SUM(AA120:AF120)</f>
        <v>1</v>
      </c>
      <c r="AI120" s="36">
        <v>1.7999999999999999E-2</v>
      </c>
      <c r="AJ120" s="36">
        <v>0.36399999999999999</v>
      </c>
      <c r="AK120" s="36">
        <v>0.33</v>
      </c>
      <c r="AL120" s="36">
        <v>0.17399999999999999</v>
      </c>
      <c r="AM120" s="36">
        <v>8.3000000000000004E-2</v>
      </c>
      <c r="AN120" s="36">
        <v>3.1E-2</v>
      </c>
      <c r="AO120" s="36"/>
      <c r="AP120" s="37">
        <f>SUM(AI120:AO120)</f>
        <v>0.99999999999999989</v>
      </c>
      <c r="AR120" s="36">
        <v>7.0000000000000007E-2</v>
      </c>
      <c r="AS120" s="36">
        <v>0.32800000000000001</v>
      </c>
      <c r="AT120" s="36">
        <v>0.314</v>
      </c>
      <c r="AU120" s="36">
        <v>0.187</v>
      </c>
      <c r="AV120" s="36">
        <v>7.9000000000000001E-2</v>
      </c>
      <c r="AW120" s="36"/>
      <c r="AX120" s="36">
        <v>2.1999999999999999E-2</v>
      </c>
      <c r="AY120" s="37">
        <f>SUM(AR120:AX120)</f>
        <v>1</v>
      </c>
      <c r="BA120" s="36">
        <v>0.26400000000000001</v>
      </c>
      <c r="BB120" s="36">
        <v>0.246</v>
      </c>
      <c r="BC120" s="36">
        <v>0.21</v>
      </c>
      <c r="BD120" s="36">
        <v>0.186</v>
      </c>
      <c r="BE120" s="36">
        <v>7.6999999999999999E-2</v>
      </c>
      <c r="BF120" s="36">
        <v>1.7000000000000001E-2</v>
      </c>
      <c r="BG120" s="36"/>
      <c r="BH120" s="37">
        <f>SUM(BA120:BG120)</f>
        <v>0.99999999999999989</v>
      </c>
      <c r="BJ120" s="119"/>
      <c r="BK120" s="119"/>
      <c r="BL120" s="119"/>
      <c r="BM120" s="119"/>
      <c r="BN120" s="119"/>
      <c r="BO120" s="119"/>
      <c r="BP120" s="119"/>
      <c r="BQ120" s="195"/>
      <c r="BS120" s="489"/>
      <c r="BT120" s="489"/>
      <c r="BU120" s="489"/>
      <c r="FP120" s="98"/>
    </row>
    <row r="121" spans="1:369" s="35" customFormat="1">
      <c r="A121" s="15"/>
      <c r="B121" s="15" t="s">
        <v>150</v>
      </c>
      <c r="C121" s="15"/>
      <c r="E121" s="15"/>
      <c r="F121" s="15"/>
      <c r="G121" s="15"/>
      <c r="H121" s="15"/>
      <c r="I121" s="15"/>
      <c r="J121" s="15"/>
      <c r="K121" s="4"/>
      <c r="M121" s="37"/>
      <c r="N121" s="37"/>
      <c r="O121" s="37"/>
      <c r="P121" s="37"/>
      <c r="Q121" s="37"/>
      <c r="R121" s="37"/>
      <c r="T121" s="37"/>
      <c r="U121" s="37"/>
      <c r="V121" s="37"/>
      <c r="W121" s="37"/>
      <c r="X121" s="37"/>
      <c r="Y121" s="37"/>
      <c r="AA121" s="37"/>
      <c r="AB121" s="37"/>
      <c r="AC121" s="37"/>
      <c r="AD121" s="37"/>
      <c r="AE121" s="37"/>
      <c r="AF121" s="37"/>
      <c r="AG121" s="37">
        <f>SUM(AA121:AF121)</f>
        <v>0</v>
      </c>
      <c r="AI121" s="37"/>
      <c r="AJ121" s="37"/>
      <c r="AK121" s="37"/>
      <c r="AL121" s="37"/>
      <c r="AM121" s="37"/>
      <c r="AN121" s="37"/>
      <c r="AO121" s="37"/>
      <c r="AP121" s="37">
        <f>SUM(AI121:AO121)</f>
        <v>0</v>
      </c>
      <c r="AR121" s="37"/>
      <c r="AS121" s="37"/>
      <c r="AT121" s="37"/>
      <c r="AU121" s="37"/>
      <c r="AV121" s="37"/>
      <c r="AW121" s="37"/>
      <c r="AX121" s="37"/>
      <c r="AY121" s="37">
        <f>SUM(AR121:AX121)</f>
        <v>0</v>
      </c>
      <c r="BA121" s="37"/>
      <c r="BB121" s="37"/>
      <c r="BC121" s="37"/>
      <c r="BD121" s="37"/>
      <c r="BE121" s="37"/>
      <c r="BF121" s="37"/>
      <c r="BG121" s="37"/>
      <c r="BH121" s="37">
        <f>SUM(BA121:BG121)</f>
        <v>0</v>
      </c>
      <c r="BJ121" s="195"/>
      <c r="BK121" s="195"/>
      <c r="BL121" s="195"/>
      <c r="BM121" s="195"/>
      <c r="BN121" s="195"/>
      <c r="BO121" s="195"/>
      <c r="BP121" s="195"/>
      <c r="BQ121" s="195"/>
      <c r="BS121" s="489"/>
      <c r="BT121" s="489"/>
      <c r="BU121" s="489"/>
      <c r="FP121" s="252"/>
    </row>
    <row r="122" spans="1:369">
      <c r="A122" s="4"/>
      <c r="B122" s="38"/>
      <c r="C122" s="46"/>
      <c r="E122" s="46"/>
      <c r="F122" s="46"/>
      <c r="G122" s="46"/>
      <c r="H122" s="46"/>
      <c r="I122" s="46"/>
      <c r="J122" s="46"/>
      <c r="K122" s="4"/>
      <c r="M122" s="3"/>
      <c r="N122" s="3"/>
      <c r="O122" s="3"/>
      <c r="P122" s="3"/>
      <c r="Q122" s="3"/>
      <c r="R122" s="3"/>
      <c r="T122" s="3"/>
      <c r="U122" s="3"/>
      <c r="V122" s="3"/>
      <c r="W122" s="3"/>
      <c r="X122" s="3"/>
      <c r="Y122" s="3"/>
      <c r="AA122" s="3"/>
      <c r="AB122" s="3"/>
      <c r="AC122" s="3"/>
      <c r="AD122" s="3"/>
      <c r="AE122" s="3"/>
      <c r="AF122" s="3"/>
      <c r="AG122" s="37"/>
      <c r="AI122" s="3"/>
      <c r="AJ122" s="3"/>
      <c r="AK122" s="3"/>
      <c r="AL122" s="3"/>
      <c r="AM122" s="3"/>
      <c r="AN122" s="3"/>
      <c r="AO122" s="3"/>
      <c r="AP122" s="37"/>
      <c r="AR122" s="3"/>
      <c r="AS122" s="3"/>
      <c r="AT122" s="3"/>
      <c r="AU122" s="3"/>
      <c r="AV122" s="3"/>
      <c r="AW122" s="3"/>
      <c r="AX122" s="3"/>
      <c r="AY122" s="37"/>
      <c r="BA122" s="3"/>
      <c r="BB122" s="3"/>
      <c r="BC122" s="3"/>
      <c r="BD122" s="3"/>
      <c r="BE122" s="3"/>
      <c r="BF122" s="3"/>
      <c r="BG122" s="3"/>
      <c r="BH122" s="37"/>
      <c r="BJ122" s="117"/>
      <c r="BK122" s="117"/>
      <c r="BL122" s="117"/>
      <c r="BM122" s="117"/>
      <c r="BN122" s="117"/>
      <c r="BO122" s="117"/>
      <c r="BP122" s="117"/>
      <c r="BQ122" s="195"/>
      <c r="BR122" s="34"/>
      <c r="BS122" s="489"/>
      <c r="BT122" s="489"/>
      <c r="BU122" s="489"/>
      <c r="BV122" s="34"/>
      <c r="BW122" s="34"/>
      <c r="BX122" s="34"/>
      <c r="BY122" s="34"/>
      <c r="BZ122" s="34"/>
      <c r="CA122" s="34"/>
      <c r="CB122" s="34"/>
      <c r="CC122" s="34"/>
      <c r="CD122" s="34"/>
      <c r="CE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U122" s="34"/>
      <c r="EV122" s="34"/>
      <c r="EW122" s="34"/>
      <c r="EX122" s="34"/>
      <c r="EY122" s="34"/>
      <c r="EZ122" s="34"/>
      <c r="FA122" s="34"/>
      <c r="FB122" s="34"/>
      <c r="FC122" s="34"/>
      <c r="FD122" s="34"/>
      <c r="FE122" s="34"/>
      <c r="FF122" s="34"/>
      <c r="FG122" s="34"/>
      <c r="FH122" s="34"/>
      <c r="FI122" s="34"/>
      <c r="FJ122" s="34"/>
      <c r="FK122" s="34"/>
      <c r="FL122" s="34"/>
      <c r="FM122" s="34"/>
      <c r="FN122" s="34"/>
      <c r="FO122" s="34"/>
      <c r="FQ122" s="34"/>
      <c r="FR122" s="34"/>
      <c r="FS122" s="34"/>
      <c r="FT122" s="34"/>
      <c r="FU122" s="34"/>
      <c r="FV122" s="34"/>
      <c r="FW122" s="34"/>
      <c r="FX122" s="34"/>
      <c r="FY122" s="34"/>
      <c r="FZ122" s="34"/>
      <c r="GA122" s="34"/>
      <c r="GB122" s="34"/>
      <c r="GC122" s="34"/>
      <c r="GD122" s="34"/>
      <c r="GE122" s="34"/>
      <c r="GF122" s="34"/>
      <c r="GG122" s="34"/>
      <c r="GH122" s="34"/>
      <c r="GI122" s="34"/>
      <c r="GJ122" s="34"/>
      <c r="GK122" s="34"/>
      <c r="GM122" s="34"/>
      <c r="GN122" s="34"/>
      <c r="GO122" s="34"/>
      <c r="GP122" s="34"/>
      <c r="GQ122" s="34"/>
      <c r="GR122" s="34"/>
      <c r="GS122" s="34"/>
      <c r="GT122" s="34"/>
      <c r="GU122" s="34"/>
      <c r="GV122" s="34"/>
      <c r="GW122" s="34"/>
      <c r="GX122" s="34"/>
      <c r="GY122" s="34"/>
      <c r="GZ122" s="34"/>
      <c r="HA122" s="34"/>
      <c r="HB122" s="34"/>
      <c r="HC122" s="34"/>
      <c r="HD122" s="34"/>
      <c r="HE122" s="34"/>
      <c r="HF122" s="34"/>
      <c r="HG122" s="34"/>
      <c r="HI122" s="34"/>
      <c r="HJ122" s="34"/>
      <c r="HK122" s="34"/>
      <c r="HL122" s="34"/>
      <c r="HM122" s="34"/>
      <c r="HN122" s="34"/>
      <c r="HO122" s="34"/>
      <c r="HP122" s="34"/>
      <c r="HQ122" s="34"/>
      <c r="HR122" s="34"/>
      <c r="HS122" s="34"/>
      <c r="HT122" s="34"/>
      <c r="HU122" s="34"/>
      <c r="HV122" s="34"/>
      <c r="HW122" s="34"/>
      <c r="HX122" s="34"/>
      <c r="HY122" s="34"/>
      <c r="HZ122" s="34"/>
      <c r="IA122" s="34"/>
      <c r="IB122" s="34"/>
      <c r="IC122" s="34"/>
      <c r="IE122" s="34"/>
      <c r="IF122" s="34"/>
      <c r="IG122" s="34"/>
      <c r="IH122" s="34"/>
      <c r="II122" s="34"/>
      <c r="IJ122" s="34"/>
      <c r="IK122" s="34"/>
      <c r="IL122" s="34"/>
      <c r="IM122" s="34"/>
      <c r="IN122" s="34"/>
      <c r="IO122" s="34"/>
      <c r="IP122" s="34"/>
      <c r="IQ122" s="34"/>
      <c r="IR122" s="34"/>
      <c r="IS122" s="34"/>
      <c r="IT122" s="34"/>
      <c r="IU122" s="34"/>
      <c r="IV122" s="34"/>
      <c r="IW122" s="34"/>
      <c r="IX122" s="34"/>
      <c r="IY122" s="34"/>
      <c r="JA122" s="34"/>
      <c r="JB122" s="34"/>
      <c r="JC122" s="34"/>
      <c r="JD122" s="34"/>
      <c r="JE122" s="34"/>
      <c r="JF122" s="34"/>
      <c r="JG122" s="34"/>
      <c r="JH122" s="34"/>
      <c r="JI122" s="34"/>
      <c r="JJ122" s="34"/>
      <c r="JK122" s="34"/>
      <c r="JL122" s="34"/>
      <c r="JM122" s="34"/>
      <c r="JN122" s="34"/>
      <c r="JO122" s="34"/>
      <c r="JP122" s="34"/>
      <c r="JQ122" s="34"/>
      <c r="JR122" s="34"/>
      <c r="JS122" s="34"/>
      <c r="JT122" s="34"/>
      <c r="JU122" s="34"/>
      <c r="JW122" s="34"/>
      <c r="JX122" s="34"/>
      <c r="JY122" s="34"/>
      <c r="JZ122" s="34"/>
      <c r="KA122" s="34"/>
      <c r="KB122" s="34"/>
      <c r="KC122" s="34"/>
      <c r="KD122" s="34"/>
      <c r="KE122" s="34"/>
      <c r="KF122" s="34"/>
      <c r="KG122" s="34"/>
      <c r="KH122" s="34"/>
      <c r="KI122" s="34"/>
      <c r="KJ122" s="34"/>
      <c r="KK122" s="34"/>
      <c r="KL122" s="34"/>
      <c r="KM122" s="34"/>
      <c r="KN122" s="34"/>
      <c r="KO122" s="34"/>
      <c r="KP122" s="34"/>
      <c r="KQ122" s="34"/>
      <c r="KS122" s="34"/>
      <c r="KT122" s="34"/>
      <c r="KU122" s="34"/>
      <c r="KV122" s="34"/>
      <c r="KW122" s="34"/>
      <c r="KX122" s="34"/>
      <c r="KY122" s="34"/>
      <c r="KZ122" s="34"/>
      <c r="LA122" s="34"/>
      <c r="LB122" s="34"/>
      <c r="LC122" s="34"/>
      <c r="LD122" s="34"/>
      <c r="LE122" s="34"/>
      <c r="LF122" s="34"/>
      <c r="LG122" s="34"/>
      <c r="LH122" s="34"/>
      <c r="LI122" s="34"/>
      <c r="LJ122" s="34"/>
      <c r="LK122" s="34"/>
      <c r="LL122" s="34"/>
      <c r="LM122" s="34"/>
      <c r="LO122" s="34"/>
      <c r="LP122" s="34"/>
      <c r="LQ122" s="34"/>
      <c r="LR122" s="34"/>
      <c r="LS122" s="34"/>
      <c r="LT122" s="34"/>
      <c r="LU122" s="34"/>
      <c r="LV122" s="34"/>
      <c r="LW122" s="34"/>
      <c r="LX122" s="34"/>
      <c r="LY122" s="34"/>
      <c r="LZ122" s="34"/>
      <c r="MA122" s="34"/>
      <c r="MB122" s="34"/>
      <c r="MC122" s="34"/>
      <c r="MD122" s="34"/>
      <c r="ME122" s="34"/>
      <c r="MF122" s="34"/>
      <c r="MG122" s="34"/>
      <c r="MH122" s="34"/>
      <c r="MI122" s="34"/>
      <c r="MK122" s="34"/>
      <c r="ML122" s="34"/>
      <c r="MM122" s="34"/>
      <c r="MN122" s="34"/>
      <c r="MO122" s="34"/>
      <c r="MP122" s="34"/>
      <c r="MQ122" s="34"/>
      <c r="MR122" s="34"/>
      <c r="MS122" s="34"/>
      <c r="MT122" s="34"/>
      <c r="MU122" s="34"/>
      <c r="MV122" s="34"/>
      <c r="MW122" s="34"/>
      <c r="MX122" s="34"/>
      <c r="MY122" s="34"/>
      <c r="MZ122" s="34"/>
      <c r="NA122" s="34"/>
      <c r="NB122" s="34"/>
      <c r="NC122" s="34"/>
      <c r="ND122" s="34"/>
      <c r="NE122" s="34"/>
    </row>
    <row r="123" spans="1:369">
      <c r="A123" s="4" t="s">
        <v>16</v>
      </c>
      <c r="B123" s="38" t="s">
        <v>84</v>
      </c>
      <c r="C123" s="38" t="s">
        <v>192</v>
      </c>
      <c r="E123" s="52"/>
      <c r="F123" s="52"/>
      <c r="G123" s="52">
        <f>AB124</f>
        <v>0</v>
      </c>
      <c r="H123" s="53">
        <f>AJ124/H124</f>
        <v>0</v>
      </c>
      <c r="I123" s="53">
        <f>AS124/I124</f>
        <v>4.5512010113780019E-2</v>
      </c>
      <c r="J123" s="53">
        <f>BB124/J124</f>
        <v>4.504504504504505E-2</v>
      </c>
      <c r="K123" s="504">
        <f>J123</f>
        <v>4.504504504504505E-2</v>
      </c>
      <c r="M123" s="3"/>
      <c r="N123" s="3"/>
      <c r="O123" s="3"/>
      <c r="P123" s="3"/>
      <c r="Q123" s="3"/>
      <c r="R123" s="3"/>
      <c r="T123" s="3"/>
      <c r="U123" s="3"/>
      <c r="V123" s="3"/>
      <c r="W123" s="3"/>
      <c r="X123" s="3"/>
      <c r="Y123" s="3"/>
      <c r="AA123" s="3" t="s">
        <v>175</v>
      </c>
      <c r="AB123" s="3" t="s">
        <v>178</v>
      </c>
      <c r="AC123" s="3" t="s">
        <v>176</v>
      </c>
      <c r="AD123" s="3" t="s">
        <v>177</v>
      </c>
      <c r="AE123" s="3"/>
      <c r="AF123" s="3"/>
      <c r="AG123" s="15"/>
      <c r="AI123" s="3" t="s">
        <v>175</v>
      </c>
      <c r="AJ123" s="3" t="s">
        <v>178</v>
      </c>
      <c r="AK123" s="3" t="s">
        <v>176</v>
      </c>
      <c r="AL123" s="3" t="s">
        <v>177</v>
      </c>
      <c r="AM123" s="3"/>
      <c r="AN123" s="3"/>
      <c r="AO123" s="3"/>
      <c r="AP123" s="15"/>
      <c r="AR123" s="3" t="s">
        <v>175</v>
      </c>
      <c r="AS123" s="3" t="s">
        <v>178</v>
      </c>
      <c r="AT123" s="3" t="s">
        <v>176</v>
      </c>
      <c r="AU123" s="3" t="s">
        <v>177</v>
      </c>
      <c r="AV123" s="3"/>
      <c r="AW123" s="3"/>
      <c r="AX123" s="3"/>
      <c r="AY123" s="15"/>
      <c r="BA123" s="3" t="s">
        <v>175</v>
      </c>
      <c r="BB123" s="3" t="s">
        <v>178</v>
      </c>
      <c r="BC123" s="3" t="s">
        <v>176</v>
      </c>
      <c r="BD123" s="3" t="s">
        <v>177</v>
      </c>
      <c r="BE123" s="3"/>
      <c r="BF123" s="3"/>
      <c r="BG123" s="3"/>
      <c r="BH123" s="15"/>
      <c r="BJ123" s="117"/>
      <c r="BK123" s="117"/>
      <c r="BL123" s="117"/>
      <c r="BM123" s="117"/>
      <c r="BN123" s="117"/>
      <c r="BO123" s="117"/>
      <c r="BP123" s="117"/>
      <c r="BQ123" s="195"/>
      <c r="BR123" s="34"/>
      <c r="BS123" s="489">
        <f>Ouputs!E31</f>
        <v>0</v>
      </c>
      <c r="BT123" s="489">
        <f>Ouputs!F31</f>
        <v>0</v>
      </c>
      <c r="BU123" s="489">
        <f>Ouputs!G31</f>
        <v>0</v>
      </c>
      <c r="BV123" s="34"/>
      <c r="BW123" s="34"/>
      <c r="BX123" s="34"/>
      <c r="BY123" s="34"/>
      <c r="BZ123" s="34"/>
      <c r="CA123" s="34"/>
      <c r="CB123" s="34"/>
      <c r="CC123" s="34"/>
      <c r="CD123" s="34"/>
      <c r="CE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U123" s="34"/>
      <c r="EV123" s="34"/>
      <c r="EW123" s="34"/>
      <c r="EX123" s="34"/>
      <c r="EY123" s="34"/>
      <c r="EZ123" s="34"/>
      <c r="FA123" s="34"/>
      <c r="FB123" s="34"/>
      <c r="FC123" s="34"/>
      <c r="FD123" s="34"/>
      <c r="FE123" s="34"/>
      <c r="FF123" s="34"/>
      <c r="FG123" s="34"/>
      <c r="FH123" s="34"/>
      <c r="FI123" s="34"/>
      <c r="FJ123" s="34"/>
      <c r="FK123" s="34"/>
      <c r="FL123" s="34"/>
      <c r="FM123" s="34"/>
      <c r="FN123" s="34"/>
      <c r="FO123" s="34"/>
      <c r="FQ123" s="34"/>
      <c r="FR123" s="34"/>
      <c r="FS123" s="34"/>
      <c r="FT123" s="34"/>
      <c r="FU123" s="34"/>
      <c r="FV123" s="34"/>
      <c r="FW123" s="34"/>
      <c r="FX123" s="34"/>
      <c r="FY123" s="34"/>
      <c r="FZ123" s="34"/>
      <c r="GA123" s="34"/>
      <c r="GB123" s="34"/>
      <c r="GC123" s="34"/>
      <c r="GD123" s="34"/>
      <c r="GE123" s="34"/>
      <c r="GF123" s="34"/>
      <c r="GG123" s="34"/>
      <c r="GH123" s="34"/>
      <c r="GI123" s="34"/>
      <c r="GJ123" s="34"/>
      <c r="GK123" s="34"/>
      <c r="GM123" s="34"/>
      <c r="GN123" s="34"/>
      <c r="GO123" s="34"/>
      <c r="GP123" s="34"/>
      <c r="GQ123" s="34"/>
      <c r="GR123" s="34"/>
      <c r="GS123" s="34"/>
      <c r="GT123" s="34"/>
      <c r="GU123" s="34"/>
      <c r="GV123" s="34"/>
      <c r="GW123" s="34"/>
      <c r="GX123" s="34"/>
      <c r="GY123" s="34"/>
      <c r="GZ123" s="34"/>
      <c r="HA123" s="34"/>
      <c r="HB123" s="34"/>
      <c r="HC123" s="34"/>
      <c r="HD123" s="34"/>
      <c r="HE123" s="34"/>
      <c r="HF123" s="34"/>
      <c r="HG123" s="34"/>
      <c r="HI123" s="34"/>
      <c r="HJ123" s="34"/>
      <c r="HK123" s="34"/>
      <c r="HL123" s="34"/>
      <c r="HM123" s="34"/>
      <c r="HN123" s="34"/>
      <c r="HO123" s="34"/>
      <c r="HP123" s="34"/>
      <c r="HQ123" s="34"/>
      <c r="HR123" s="34"/>
      <c r="HS123" s="34"/>
      <c r="HT123" s="34"/>
      <c r="HU123" s="34"/>
      <c r="HV123" s="34"/>
      <c r="HW123" s="34"/>
      <c r="HX123" s="34"/>
      <c r="HY123" s="34"/>
      <c r="HZ123" s="34"/>
      <c r="IA123" s="34"/>
      <c r="IB123" s="34"/>
      <c r="IC123" s="34"/>
      <c r="IE123" s="34"/>
      <c r="IF123" s="34"/>
      <c r="IG123" s="34"/>
      <c r="IH123" s="34"/>
      <c r="II123" s="34"/>
      <c r="IJ123" s="34"/>
      <c r="IK123" s="34"/>
      <c r="IL123" s="34"/>
      <c r="IM123" s="34"/>
      <c r="IN123" s="34"/>
      <c r="IO123" s="34"/>
      <c r="IP123" s="34"/>
      <c r="IQ123" s="34"/>
      <c r="IR123" s="34"/>
      <c r="IS123" s="34"/>
      <c r="IT123" s="34"/>
      <c r="IU123" s="34"/>
      <c r="IV123" s="34"/>
      <c r="IW123" s="34"/>
      <c r="IX123" s="34"/>
      <c r="IY123" s="34"/>
      <c r="JA123" s="34"/>
      <c r="JB123" s="34"/>
      <c r="JC123" s="34"/>
      <c r="JD123" s="34"/>
      <c r="JE123" s="34"/>
      <c r="JF123" s="34"/>
      <c r="JG123" s="34"/>
      <c r="JH123" s="34"/>
      <c r="JI123" s="34"/>
      <c r="JJ123" s="34"/>
      <c r="JK123" s="34"/>
      <c r="JL123" s="34"/>
      <c r="JM123" s="34"/>
      <c r="JN123" s="34"/>
      <c r="JO123" s="34"/>
      <c r="JP123" s="34"/>
      <c r="JQ123" s="34"/>
      <c r="JR123" s="34"/>
      <c r="JS123" s="34"/>
      <c r="JT123" s="34"/>
      <c r="JU123" s="34"/>
      <c r="JW123" s="34"/>
      <c r="JX123" s="34"/>
      <c r="JY123" s="34"/>
      <c r="JZ123" s="34"/>
      <c r="KA123" s="34"/>
      <c r="KB123" s="34"/>
      <c r="KC123" s="34"/>
      <c r="KD123" s="34"/>
      <c r="KE123" s="34"/>
      <c r="KF123" s="34"/>
      <c r="KG123" s="34"/>
      <c r="KH123" s="34"/>
      <c r="KI123" s="34"/>
      <c r="KJ123" s="34"/>
      <c r="KK123" s="34"/>
      <c r="KL123" s="34"/>
      <c r="KM123" s="34"/>
      <c r="KN123" s="34"/>
      <c r="KO123" s="34"/>
      <c r="KP123" s="34"/>
      <c r="KQ123" s="34"/>
      <c r="KS123" s="34"/>
      <c r="KT123" s="34"/>
      <c r="KU123" s="34"/>
      <c r="KV123" s="34"/>
      <c r="KW123" s="34"/>
      <c r="KX123" s="34"/>
      <c r="KY123" s="34"/>
      <c r="KZ123" s="34"/>
      <c r="LA123" s="34"/>
      <c r="LB123" s="34"/>
      <c r="LC123" s="34"/>
      <c r="LD123" s="34"/>
      <c r="LE123" s="34"/>
      <c r="LF123" s="34"/>
      <c r="LG123" s="34"/>
      <c r="LH123" s="34"/>
      <c r="LI123" s="34"/>
      <c r="LJ123" s="34"/>
      <c r="LK123" s="34"/>
      <c r="LL123" s="34"/>
      <c r="LM123" s="34"/>
      <c r="LO123" s="34"/>
      <c r="LP123" s="34"/>
      <c r="LQ123" s="34"/>
      <c r="LR123" s="34"/>
      <c r="LS123" s="34"/>
      <c r="LT123" s="34"/>
      <c r="LU123" s="34"/>
      <c r="LV123" s="34"/>
      <c r="LW123" s="34"/>
      <c r="LX123" s="34"/>
      <c r="LY123" s="34"/>
      <c r="LZ123" s="34"/>
      <c r="MA123" s="34"/>
      <c r="MB123" s="34"/>
      <c r="MC123" s="34"/>
      <c r="MD123" s="34"/>
      <c r="ME123" s="34"/>
      <c r="MF123" s="34"/>
      <c r="MG123" s="34"/>
      <c r="MH123" s="34"/>
      <c r="MI123" s="34"/>
      <c r="MK123" s="34"/>
      <c r="ML123" s="34"/>
      <c r="MM123" s="34"/>
      <c r="MN123" s="34"/>
      <c r="MO123" s="34"/>
      <c r="MP123" s="34"/>
      <c r="MQ123" s="34"/>
      <c r="MR123" s="34"/>
      <c r="MS123" s="34"/>
      <c r="MT123" s="34"/>
      <c r="MU123" s="34"/>
      <c r="MV123" s="34"/>
      <c r="MW123" s="34"/>
      <c r="MX123" s="34"/>
      <c r="MY123" s="34"/>
      <c r="MZ123" s="34"/>
      <c r="NA123" s="34"/>
      <c r="NB123" s="34"/>
      <c r="NC123" s="34"/>
      <c r="ND123" s="34"/>
      <c r="NE123" s="34"/>
    </row>
    <row r="124" spans="1:369" s="34" customFormat="1">
      <c r="A124" s="4"/>
      <c r="B124" s="4" t="s">
        <v>149</v>
      </c>
      <c r="C124" s="46" t="s">
        <v>191</v>
      </c>
      <c r="E124" s="51"/>
      <c r="F124" s="51"/>
      <c r="G124" s="51"/>
      <c r="H124" s="51">
        <f>1-AK124</f>
        <v>0.79100000000000004</v>
      </c>
      <c r="I124" s="51">
        <f>1-AT124</f>
        <v>0.79100000000000004</v>
      </c>
      <c r="J124" s="51">
        <f>1-BC124</f>
        <v>0.77700000000000002</v>
      </c>
      <c r="K124" s="60"/>
      <c r="M124" s="36"/>
      <c r="N124" s="36"/>
      <c r="O124" s="36"/>
      <c r="P124" s="36"/>
      <c r="Q124" s="36"/>
      <c r="R124" s="37"/>
      <c r="T124" s="36"/>
      <c r="U124" s="36"/>
      <c r="V124" s="36"/>
      <c r="W124" s="36"/>
      <c r="X124" s="36"/>
      <c r="Y124" s="37"/>
      <c r="AA124" s="36">
        <v>0.72899999999999998</v>
      </c>
      <c r="AB124" s="36"/>
      <c r="AC124" s="36">
        <v>0.19700000000000001</v>
      </c>
      <c r="AD124" s="36">
        <v>7.3999999999999996E-2</v>
      </c>
      <c r="AE124" s="36"/>
      <c r="AF124" s="36"/>
      <c r="AG124" s="37">
        <f>SUM(AA124:AF124)</f>
        <v>0.99999999999999989</v>
      </c>
      <c r="AI124" s="36">
        <v>0.74299999999999999</v>
      </c>
      <c r="AJ124" s="36"/>
      <c r="AK124" s="36">
        <v>0.20899999999999999</v>
      </c>
      <c r="AL124" s="36">
        <v>4.8000000000000001E-2</v>
      </c>
      <c r="AM124" s="36"/>
      <c r="AN124" s="36"/>
      <c r="AO124" s="36"/>
      <c r="AP124" s="37">
        <f>SUM(AI124:AL124)</f>
        <v>1</v>
      </c>
      <c r="AR124" s="36">
        <v>0.72499999999999998</v>
      </c>
      <c r="AS124" s="36">
        <v>3.5999999999999997E-2</v>
      </c>
      <c r="AT124" s="36">
        <v>0.20899999999999999</v>
      </c>
      <c r="AU124" s="36">
        <v>0.03</v>
      </c>
      <c r="AV124" s="36"/>
      <c r="AW124" s="36"/>
      <c r="AX124" s="36"/>
      <c r="AY124" s="37">
        <f>SUM(AR124:AU124)</f>
        <v>1</v>
      </c>
      <c r="BA124" s="36">
        <v>0.71699999999999997</v>
      </c>
      <c r="BB124" s="36">
        <v>3.5000000000000003E-2</v>
      </c>
      <c r="BC124" s="36">
        <v>0.223</v>
      </c>
      <c r="BD124" s="36">
        <v>2.5000000000000001E-2</v>
      </c>
      <c r="BE124" s="36"/>
      <c r="BF124" s="36"/>
      <c r="BG124" s="36"/>
      <c r="BH124" s="37">
        <f>SUM(BA124:BD124)</f>
        <v>1</v>
      </c>
      <c r="BJ124" s="119"/>
      <c r="BK124" s="119"/>
      <c r="BL124" s="119"/>
      <c r="BM124" s="119"/>
      <c r="BN124" s="119"/>
      <c r="BO124" s="119"/>
      <c r="BP124" s="119"/>
      <c r="BQ124" s="195"/>
      <c r="BS124" s="489"/>
      <c r="BT124" s="489"/>
      <c r="BU124" s="489"/>
      <c r="FP124" s="98"/>
    </row>
    <row r="125" spans="1:369" s="43" customFormat="1">
      <c r="A125" s="7"/>
      <c r="B125" s="7" t="s">
        <v>150</v>
      </c>
      <c r="C125" s="7"/>
      <c r="E125" s="7"/>
      <c r="F125" s="7"/>
      <c r="G125" s="7"/>
      <c r="H125" s="7"/>
      <c r="I125" s="7"/>
      <c r="J125" s="7"/>
      <c r="K125" s="4"/>
      <c r="M125" s="44"/>
      <c r="N125" s="44"/>
      <c r="O125" s="44"/>
      <c r="P125" s="44"/>
      <c r="Q125" s="44"/>
      <c r="R125" s="44"/>
      <c r="T125" s="44"/>
      <c r="U125" s="44"/>
      <c r="V125" s="44"/>
      <c r="W125" s="44"/>
      <c r="X125" s="44"/>
      <c r="Y125" s="44"/>
      <c r="AA125" s="44"/>
      <c r="AB125" s="44"/>
      <c r="AC125" s="44"/>
      <c r="AD125" s="44"/>
      <c r="AE125" s="44"/>
      <c r="AF125" s="44"/>
      <c r="AG125" s="44">
        <f>SUM(AA125:AF125)</f>
        <v>0</v>
      </c>
      <c r="AI125" s="44"/>
      <c r="AJ125" s="44"/>
      <c r="AK125" s="44"/>
      <c r="AL125" s="44"/>
      <c r="AM125" s="44"/>
      <c r="AN125" s="44"/>
      <c r="AO125" s="44"/>
      <c r="AP125" s="44">
        <f>SUM(AI125:AO125)</f>
        <v>0</v>
      </c>
      <c r="AR125" s="44"/>
      <c r="AS125" s="44"/>
      <c r="AT125" s="44"/>
      <c r="AU125" s="44"/>
      <c r="AV125" s="44"/>
      <c r="AW125" s="44"/>
      <c r="AX125" s="44"/>
      <c r="AY125" s="44">
        <f>SUM(AR125:AX125)</f>
        <v>0</v>
      </c>
      <c r="BA125" s="44"/>
      <c r="BB125" s="44"/>
      <c r="BC125" s="44"/>
      <c r="BD125" s="44"/>
      <c r="BE125" s="44"/>
      <c r="BF125" s="44"/>
      <c r="BG125" s="44"/>
      <c r="BH125" s="44">
        <f>SUM(BA125:BG125)</f>
        <v>0</v>
      </c>
      <c r="BJ125" s="137"/>
      <c r="BK125" s="137"/>
      <c r="BL125" s="137"/>
      <c r="BM125" s="137"/>
      <c r="BN125" s="137"/>
      <c r="BO125" s="137"/>
      <c r="BP125" s="137"/>
      <c r="BQ125" s="137"/>
      <c r="BS125" s="489"/>
      <c r="BT125" s="489"/>
      <c r="BU125" s="489"/>
      <c r="FP125" s="253"/>
    </row>
    <row r="126" spans="1:369">
      <c r="A126" s="4"/>
      <c r="B126" s="38"/>
      <c r="C126" s="46"/>
      <c r="E126" s="46"/>
      <c r="F126" s="46"/>
      <c r="G126" s="46"/>
      <c r="H126" s="46"/>
      <c r="I126" s="46"/>
      <c r="J126" s="46"/>
      <c r="K126" s="4"/>
      <c r="M126" s="3"/>
      <c r="N126" s="3"/>
      <c r="O126" s="3"/>
      <c r="P126" s="3"/>
      <c r="Q126" s="3"/>
      <c r="R126" s="3"/>
      <c r="T126" s="3"/>
      <c r="U126" s="3"/>
      <c r="V126" s="3"/>
      <c r="W126" s="3"/>
      <c r="X126" s="3"/>
      <c r="Y126" s="3"/>
      <c r="AA126" s="3"/>
      <c r="AB126" s="3"/>
      <c r="AC126" s="3"/>
      <c r="AD126" s="3"/>
      <c r="AE126" s="3"/>
      <c r="AF126" s="3"/>
      <c r="AG126" s="37"/>
      <c r="AI126" s="3"/>
      <c r="AJ126" s="3"/>
      <c r="AK126" s="3"/>
      <c r="AL126" s="3"/>
      <c r="AM126" s="3"/>
      <c r="AN126" s="3"/>
      <c r="AO126" s="3"/>
      <c r="AP126" s="37"/>
      <c r="AR126" s="3"/>
      <c r="AS126" s="3"/>
      <c r="AT126" s="3"/>
      <c r="AU126" s="3"/>
      <c r="AV126" s="3"/>
      <c r="AW126" s="3"/>
      <c r="AX126" s="3"/>
      <c r="AY126" s="37"/>
      <c r="BA126" s="3"/>
      <c r="BB126" s="3"/>
      <c r="BC126" s="3"/>
      <c r="BD126" s="3"/>
      <c r="BE126" s="3"/>
      <c r="BF126" s="3"/>
      <c r="BG126" s="3"/>
      <c r="BH126" s="37"/>
      <c r="BJ126" s="117"/>
      <c r="BK126" s="117"/>
      <c r="BL126" s="117"/>
      <c r="BM126" s="117"/>
      <c r="BN126" s="117"/>
      <c r="BO126" s="117"/>
      <c r="BP126" s="117"/>
      <c r="BQ126" s="195"/>
      <c r="BR126" s="34"/>
      <c r="BS126" s="489"/>
      <c r="BT126" s="489"/>
      <c r="BU126" s="489"/>
      <c r="BV126" s="34"/>
      <c r="BW126" s="34"/>
      <c r="BX126" s="34"/>
      <c r="BY126" s="34"/>
      <c r="BZ126" s="34"/>
      <c r="CA126" s="34"/>
      <c r="CB126" s="34"/>
      <c r="CC126" s="34"/>
      <c r="CD126" s="34"/>
      <c r="CE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U126" s="34"/>
      <c r="EV126" s="34"/>
      <c r="EW126" s="34"/>
      <c r="EX126" s="34"/>
      <c r="EY126" s="34"/>
      <c r="EZ126" s="34"/>
      <c r="FA126" s="34"/>
      <c r="FB126" s="34"/>
      <c r="FC126" s="34"/>
      <c r="FD126" s="34"/>
      <c r="FE126" s="34"/>
      <c r="FF126" s="34"/>
      <c r="FG126" s="34"/>
      <c r="FH126" s="34"/>
      <c r="FI126" s="34"/>
      <c r="FJ126" s="34"/>
      <c r="FK126" s="34"/>
      <c r="FL126" s="34"/>
      <c r="FM126" s="34"/>
      <c r="FN126" s="34"/>
      <c r="FO126" s="34"/>
      <c r="FQ126" s="34"/>
      <c r="FR126" s="34"/>
      <c r="FS126" s="34"/>
      <c r="FT126" s="34"/>
      <c r="FU126" s="34"/>
      <c r="FV126" s="34"/>
      <c r="FW126" s="34"/>
      <c r="FX126" s="34"/>
      <c r="FY126" s="34"/>
      <c r="FZ126" s="34"/>
      <c r="GA126" s="34"/>
      <c r="GB126" s="34"/>
      <c r="GC126" s="34"/>
      <c r="GD126" s="34"/>
      <c r="GE126" s="34"/>
      <c r="GF126" s="34"/>
      <c r="GG126" s="34"/>
      <c r="GH126" s="34"/>
      <c r="GI126" s="34"/>
      <c r="GJ126" s="34"/>
      <c r="GK126" s="34"/>
      <c r="GM126" s="34"/>
      <c r="GN126" s="34"/>
      <c r="GO126" s="34"/>
      <c r="GP126" s="34"/>
      <c r="GQ126" s="34"/>
      <c r="GR126" s="34"/>
      <c r="GS126" s="34"/>
      <c r="GT126" s="34"/>
      <c r="GU126" s="34"/>
      <c r="GV126" s="34"/>
      <c r="GW126" s="34"/>
      <c r="GX126" s="34"/>
      <c r="GY126" s="34"/>
      <c r="GZ126" s="34"/>
      <c r="HA126" s="34"/>
      <c r="HB126" s="34"/>
      <c r="HC126" s="34"/>
      <c r="HD126" s="34"/>
      <c r="HE126" s="34"/>
      <c r="HF126" s="34"/>
      <c r="HG126" s="34"/>
      <c r="HI126" s="34"/>
      <c r="HJ126" s="34"/>
      <c r="HK126" s="34"/>
      <c r="HL126" s="34"/>
      <c r="HM126" s="34"/>
      <c r="HN126" s="34"/>
      <c r="HO126" s="34"/>
      <c r="HP126" s="34"/>
      <c r="HQ126" s="34"/>
      <c r="HR126" s="34"/>
      <c r="HS126" s="34"/>
      <c r="HT126" s="34"/>
      <c r="HU126" s="34"/>
      <c r="HV126" s="34"/>
      <c r="HW126" s="34"/>
      <c r="HX126" s="34"/>
      <c r="HY126" s="34"/>
      <c r="HZ126" s="34"/>
      <c r="IA126" s="34"/>
      <c r="IB126" s="34"/>
      <c r="IC126" s="34"/>
      <c r="IE126" s="34"/>
      <c r="IF126" s="34"/>
      <c r="IG126" s="34"/>
      <c r="IH126" s="34"/>
      <c r="II126" s="34"/>
      <c r="IJ126" s="34"/>
      <c r="IK126" s="34"/>
      <c r="IL126" s="34"/>
      <c r="IM126" s="34"/>
      <c r="IN126" s="34"/>
      <c r="IO126" s="34"/>
      <c r="IP126" s="34"/>
      <c r="IQ126" s="34"/>
      <c r="IR126" s="34"/>
      <c r="IS126" s="34"/>
      <c r="IT126" s="34"/>
      <c r="IU126" s="34"/>
      <c r="IV126" s="34"/>
      <c r="IW126" s="34"/>
      <c r="IX126" s="34"/>
      <c r="IY126" s="34"/>
      <c r="JA126" s="34"/>
      <c r="JB126" s="34"/>
      <c r="JC126" s="34"/>
      <c r="JD126" s="34"/>
      <c r="JE126" s="34"/>
      <c r="JF126" s="34"/>
      <c r="JG126" s="34"/>
      <c r="JH126" s="34"/>
      <c r="JI126" s="34"/>
      <c r="JJ126" s="34"/>
      <c r="JK126" s="34"/>
      <c r="JL126" s="34"/>
      <c r="JM126" s="34"/>
      <c r="JN126" s="34"/>
      <c r="JO126" s="34"/>
      <c r="JP126" s="34"/>
      <c r="JQ126" s="34"/>
      <c r="JR126" s="34"/>
      <c r="JS126" s="34"/>
      <c r="JT126" s="34"/>
      <c r="JU126" s="34"/>
      <c r="JW126" s="34"/>
      <c r="JX126" s="34"/>
      <c r="JY126" s="34"/>
      <c r="JZ126" s="34"/>
      <c r="KA126" s="34"/>
      <c r="KB126" s="34"/>
      <c r="KC126" s="34"/>
      <c r="KD126" s="34"/>
      <c r="KE126" s="34"/>
      <c r="KF126" s="34"/>
      <c r="KG126" s="34"/>
      <c r="KH126" s="34"/>
      <c r="KI126" s="34"/>
      <c r="KJ126" s="34"/>
      <c r="KK126" s="34"/>
      <c r="KL126" s="34"/>
      <c r="KM126" s="34"/>
      <c r="KN126" s="34"/>
      <c r="KO126" s="34"/>
      <c r="KP126" s="34"/>
      <c r="KQ126" s="34"/>
      <c r="KS126" s="34"/>
      <c r="KT126" s="34"/>
      <c r="KU126" s="34"/>
      <c r="KV126" s="34"/>
      <c r="KW126" s="34"/>
      <c r="KX126" s="34"/>
      <c r="KY126" s="34"/>
      <c r="KZ126" s="34"/>
      <c r="LA126" s="34"/>
      <c r="LB126" s="34"/>
      <c r="LC126" s="34"/>
      <c r="LD126" s="34"/>
      <c r="LE126" s="34"/>
      <c r="LF126" s="34"/>
      <c r="LG126" s="34"/>
      <c r="LH126" s="34"/>
      <c r="LI126" s="34"/>
      <c r="LJ126" s="34"/>
      <c r="LK126" s="34"/>
      <c r="LL126" s="34"/>
      <c r="LM126" s="34"/>
      <c r="LO126" s="34"/>
      <c r="LP126" s="34"/>
      <c r="LQ126" s="34"/>
      <c r="LR126" s="34"/>
      <c r="LS126" s="34"/>
      <c r="LT126" s="34"/>
      <c r="LU126" s="34"/>
      <c r="LV126" s="34"/>
      <c r="LW126" s="34"/>
      <c r="LX126" s="34"/>
      <c r="LY126" s="34"/>
      <c r="LZ126" s="34"/>
      <c r="MA126" s="34"/>
      <c r="MB126" s="34"/>
      <c r="MC126" s="34"/>
      <c r="MD126" s="34"/>
      <c r="ME126" s="34"/>
      <c r="MF126" s="34"/>
      <c r="MG126" s="34"/>
      <c r="MH126" s="34"/>
      <c r="MI126" s="34"/>
      <c r="MK126" s="34"/>
      <c r="ML126" s="34"/>
      <c r="MM126" s="34"/>
      <c r="MN126" s="34"/>
      <c r="MO126" s="34"/>
      <c r="MP126" s="34"/>
      <c r="MQ126" s="34"/>
      <c r="MR126" s="34"/>
      <c r="MS126" s="34"/>
      <c r="MT126" s="34"/>
      <c r="MU126" s="34"/>
      <c r="MV126" s="34"/>
      <c r="MW126" s="34"/>
      <c r="MX126" s="34"/>
      <c r="MY126" s="34"/>
      <c r="MZ126" s="34"/>
      <c r="NA126" s="34"/>
      <c r="NB126" s="34"/>
      <c r="NC126" s="34"/>
      <c r="ND126" s="34"/>
      <c r="NE126" s="34"/>
    </row>
    <row r="127" spans="1:369" s="43" customFormat="1">
      <c r="A127" s="7" t="s">
        <v>16</v>
      </c>
      <c r="B127" s="54" t="s">
        <v>82</v>
      </c>
      <c r="C127" s="55" t="s">
        <v>193</v>
      </c>
      <c r="E127" s="52"/>
      <c r="F127" s="52"/>
      <c r="G127" s="52"/>
      <c r="H127" s="52"/>
      <c r="I127" s="52"/>
      <c r="J127" s="52"/>
      <c r="K127" s="60"/>
      <c r="M127" s="7"/>
      <c r="N127" s="7"/>
      <c r="O127" s="7"/>
      <c r="P127" s="7"/>
      <c r="Q127" s="7"/>
      <c r="R127" s="7"/>
      <c r="T127" s="7"/>
      <c r="U127" s="7"/>
      <c r="V127" s="7"/>
      <c r="W127" s="7"/>
      <c r="X127" s="7"/>
      <c r="Y127" s="7"/>
      <c r="AA127" s="7"/>
      <c r="AB127" s="7"/>
      <c r="AC127" s="7"/>
      <c r="AD127" s="7"/>
      <c r="AE127" s="7"/>
      <c r="AF127" s="7"/>
      <c r="AG127" s="7"/>
      <c r="AI127" s="7"/>
      <c r="AJ127" s="7"/>
      <c r="AK127" s="7"/>
      <c r="AL127" s="7"/>
      <c r="AM127" s="7"/>
      <c r="AN127" s="7"/>
      <c r="AO127" s="7"/>
      <c r="AP127" s="7"/>
      <c r="AR127" s="7"/>
      <c r="AS127" s="7"/>
      <c r="AT127" s="7"/>
      <c r="AU127" s="7"/>
      <c r="AV127" s="7"/>
      <c r="AW127" s="7"/>
      <c r="AX127" s="7"/>
      <c r="AY127" s="7"/>
      <c r="BA127" s="7"/>
      <c r="BB127" s="7"/>
      <c r="BC127" s="7"/>
      <c r="BD127" s="7"/>
      <c r="BE127" s="7"/>
      <c r="BF127" s="7"/>
      <c r="BG127" s="7"/>
      <c r="BH127" s="7"/>
      <c r="BJ127" s="137"/>
      <c r="BK127" s="137"/>
      <c r="BL127" s="137"/>
      <c r="BM127" s="137"/>
      <c r="BN127" s="137"/>
      <c r="BO127" s="137"/>
      <c r="BP127" s="137"/>
      <c r="BQ127" s="137"/>
      <c r="BS127" s="489"/>
      <c r="BT127" s="489"/>
      <c r="BU127" s="489"/>
      <c r="FK127" s="253"/>
      <c r="FL127" s="253"/>
      <c r="FM127" s="253"/>
      <c r="FN127" s="253"/>
      <c r="FO127" s="253"/>
      <c r="FP127" s="253"/>
    </row>
    <row r="128" spans="1:369" s="43" customFormat="1">
      <c r="A128" s="7"/>
      <c r="B128" s="7" t="s">
        <v>149</v>
      </c>
      <c r="C128" s="46"/>
      <c r="E128" s="51"/>
      <c r="F128" s="51"/>
      <c r="G128" s="51"/>
      <c r="H128" s="51"/>
      <c r="I128" s="51"/>
      <c r="J128" s="51"/>
      <c r="K128" s="60"/>
      <c r="M128" s="44"/>
      <c r="N128" s="44"/>
      <c r="O128" s="44"/>
      <c r="P128" s="44"/>
      <c r="Q128" s="44"/>
      <c r="R128" s="44"/>
      <c r="T128" s="44"/>
      <c r="U128" s="44"/>
      <c r="V128" s="44"/>
      <c r="W128" s="44"/>
      <c r="X128" s="44"/>
      <c r="Y128" s="44"/>
      <c r="AA128" s="44"/>
      <c r="AB128" s="44"/>
      <c r="AC128" s="44"/>
      <c r="AD128" s="44"/>
      <c r="AE128" s="44"/>
      <c r="AF128" s="44"/>
      <c r="AG128" s="44">
        <f>SUM(AA128:AF128)</f>
        <v>0</v>
      </c>
      <c r="AI128" s="44"/>
      <c r="AJ128" s="44"/>
      <c r="AK128" s="44"/>
      <c r="AL128" s="44"/>
      <c r="AM128" s="44"/>
      <c r="AN128" s="44"/>
      <c r="AO128" s="44"/>
      <c r="AP128" s="44">
        <f>SUM(AI128:AL128)</f>
        <v>0</v>
      </c>
      <c r="AR128" s="44"/>
      <c r="AS128" s="44"/>
      <c r="AT128" s="44"/>
      <c r="AU128" s="44"/>
      <c r="AV128" s="44"/>
      <c r="AW128" s="44"/>
      <c r="AX128" s="44"/>
      <c r="AY128" s="44">
        <f>SUM(AR128:AU128)</f>
        <v>0</v>
      </c>
      <c r="BA128" s="44"/>
      <c r="BB128" s="44"/>
      <c r="BC128" s="44"/>
      <c r="BD128" s="44"/>
      <c r="BE128" s="44"/>
      <c r="BF128" s="44"/>
      <c r="BG128" s="44"/>
      <c r="BH128" s="44">
        <f>SUM(BA128:BD128)</f>
        <v>0</v>
      </c>
      <c r="BJ128" s="137"/>
      <c r="BK128" s="137"/>
      <c r="BL128" s="137"/>
      <c r="BM128" s="137"/>
      <c r="BN128" s="137"/>
      <c r="BO128" s="137"/>
      <c r="BP128" s="137"/>
      <c r="BQ128" s="137"/>
      <c r="BS128" s="489"/>
      <c r="BT128" s="489"/>
      <c r="BU128" s="489"/>
      <c r="FP128" s="253"/>
    </row>
    <row r="129" spans="1:369" s="43" customFormat="1">
      <c r="A129" s="7"/>
      <c r="B129" s="7" t="s">
        <v>150</v>
      </c>
      <c r="C129" s="7"/>
      <c r="E129" s="7"/>
      <c r="F129" s="7"/>
      <c r="G129" s="7"/>
      <c r="H129" s="7"/>
      <c r="I129" s="7"/>
      <c r="J129" s="7"/>
      <c r="K129" s="4"/>
      <c r="M129" s="44"/>
      <c r="N129" s="44"/>
      <c r="O129" s="44"/>
      <c r="P129" s="44"/>
      <c r="Q129" s="44"/>
      <c r="R129" s="44"/>
      <c r="T129" s="44"/>
      <c r="U129" s="44"/>
      <c r="V129" s="44"/>
      <c r="W129" s="44"/>
      <c r="X129" s="44"/>
      <c r="Y129" s="44"/>
      <c r="AA129" s="44"/>
      <c r="AB129" s="44"/>
      <c r="AC129" s="44"/>
      <c r="AD129" s="44"/>
      <c r="AE129" s="44"/>
      <c r="AF129" s="44"/>
      <c r="AG129" s="44">
        <f>SUM(AA129:AF129)</f>
        <v>0</v>
      </c>
      <c r="AI129" s="44"/>
      <c r="AJ129" s="44"/>
      <c r="AK129" s="44"/>
      <c r="AL129" s="44"/>
      <c r="AM129" s="44"/>
      <c r="AN129" s="44"/>
      <c r="AO129" s="44"/>
      <c r="AP129" s="44">
        <f>SUM(AI129:AO129)</f>
        <v>0</v>
      </c>
      <c r="AR129" s="44"/>
      <c r="AS129" s="44"/>
      <c r="AT129" s="44"/>
      <c r="AU129" s="44"/>
      <c r="AV129" s="44"/>
      <c r="AW129" s="44"/>
      <c r="AX129" s="44"/>
      <c r="AY129" s="44">
        <f>SUM(AR129:AX129)</f>
        <v>0</v>
      </c>
      <c r="BA129" s="44"/>
      <c r="BB129" s="44"/>
      <c r="BC129" s="44"/>
      <c r="BD129" s="44"/>
      <c r="BE129" s="44"/>
      <c r="BF129" s="44"/>
      <c r="BG129" s="44"/>
      <c r="BH129" s="44">
        <f>SUM(BA129:BG129)</f>
        <v>0</v>
      </c>
      <c r="BJ129" s="137"/>
      <c r="BK129" s="137"/>
      <c r="BL129" s="137"/>
      <c r="BM129" s="137"/>
      <c r="BN129" s="137"/>
      <c r="BO129" s="137"/>
      <c r="BP129" s="137"/>
      <c r="BQ129" s="137"/>
      <c r="BS129" s="489"/>
      <c r="BT129" s="489"/>
      <c r="BU129" s="489"/>
      <c r="FP129" s="253"/>
    </row>
    <row r="130" spans="1:369">
      <c r="A130" s="4"/>
      <c r="B130" s="38"/>
      <c r="C130" s="46"/>
      <c r="E130" s="46"/>
      <c r="F130" s="46"/>
      <c r="G130" s="46"/>
      <c r="H130" s="46"/>
      <c r="I130" s="46"/>
      <c r="J130" s="46"/>
      <c r="K130" s="4"/>
      <c r="M130" s="3"/>
      <c r="N130" s="3"/>
      <c r="O130" s="3"/>
      <c r="P130" s="3"/>
      <c r="Q130" s="3"/>
      <c r="R130" s="3"/>
      <c r="T130" s="3"/>
      <c r="U130" s="3"/>
      <c r="V130" s="3"/>
      <c r="W130" s="3"/>
      <c r="X130" s="3"/>
      <c r="Y130" s="3"/>
      <c r="AA130" s="3"/>
      <c r="AB130" s="3"/>
      <c r="AC130" s="3"/>
      <c r="AD130" s="3"/>
      <c r="AE130" s="3"/>
      <c r="AF130" s="3"/>
      <c r="AG130" s="37"/>
      <c r="AI130" s="3"/>
      <c r="AJ130" s="3"/>
      <c r="AK130" s="3"/>
      <c r="AL130" s="3"/>
      <c r="AM130" s="3"/>
      <c r="AN130" s="3"/>
      <c r="AO130" s="3"/>
      <c r="AP130" s="37"/>
      <c r="AR130" s="3"/>
      <c r="AS130" s="3"/>
      <c r="AT130" s="3"/>
      <c r="AU130" s="3"/>
      <c r="AV130" s="3"/>
      <c r="AW130" s="3"/>
      <c r="AX130" s="3"/>
      <c r="AY130" s="37"/>
      <c r="BA130" s="3"/>
      <c r="BB130" s="3"/>
      <c r="BC130" s="3"/>
      <c r="BD130" s="3"/>
      <c r="BE130" s="3"/>
      <c r="BF130" s="3"/>
      <c r="BG130" s="3"/>
      <c r="BH130" s="37"/>
      <c r="BJ130" s="117"/>
      <c r="BK130" s="117"/>
      <c r="BL130" s="117"/>
      <c r="BM130" s="117"/>
      <c r="BN130" s="117"/>
      <c r="BO130" s="117"/>
      <c r="BP130" s="117"/>
      <c r="BQ130" s="195"/>
      <c r="BS130" s="489"/>
      <c r="BT130" s="489"/>
      <c r="BU130" s="489"/>
      <c r="JA130" s="33"/>
      <c r="JB130" s="33"/>
      <c r="JC130" s="33"/>
      <c r="JD130" s="33"/>
      <c r="JE130" s="33"/>
      <c r="JF130" s="33"/>
      <c r="JG130" s="33"/>
      <c r="JH130" s="33"/>
      <c r="JI130" s="33"/>
      <c r="JJ130" s="33"/>
      <c r="JK130" s="33"/>
      <c r="JL130" s="33"/>
      <c r="JM130" s="33"/>
      <c r="JN130" s="33"/>
      <c r="JO130" s="33"/>
      <c r="JP130" s="33"/>
    </row>
    <row r="131" spans="1:369">
      <c r="A131" s="4" t="s">
        <v>16</v>
      </c>
      <c r="B131" s="38" t="s">
        <v>12</v>
      </c>
      <c r="C131" s="38" t="s">
        <v>192</v>
      </c>
      <c r="E131" s="52"/>
      <c r="F131" s="52"/>
      <c r="G131" s="52">
        <f>AA132/G132</f>
        <v>0.83371298405466965</v>
      </c>
      <c r="H131" s="496">
        <f>1-AJ132</f>
        <v>0.79285756149022213</v>
      </c>
      <c r="I131" s="496">
        <f>1-AS132</f>
        <v>0.78795039586362903</v>
      </c>
      <c r="J131" s="496">
        <f>1-BB132</f>
        <v>0.75062040776604544</v>
      </c>
      <c r="K131" s="496">
        <f>1-BK132</f>
        <v>0.73973196426190158</v>
      </c>
      <c r="M131" s="3"/>
      <c r="N131" s="3"/>
      <c r="O131" s="3"/>
      <c r="P131" s="3"/>
      <c r="Q131" s="3"/>
      <c r="R131" s="3"/>
      <c r="T131" s="3"/>
      <c r="U131" s="3"/>
      <c r="V131" s="3"/>
      <c r="W131" s="3"/>
      <c r="X131" s="3"/>
      <c r="Y131" s="3"/>
      <c r="AA131" s="4" t="s">
        <v>152</v>
      </c>
      <c r="AB131" s="4" t="s">
        <v>189</v>
      </c>
      <c r="AC131" s="4" t="s">
        <v>135</v>
      </c>
      <c r="AD131" s="4" t="s">
        <v>190</v>
      </c>
      <c r="AE131" s="3"/>
      <c r="AF131" s="3"/>
      <c r="AG131" s="15"/>
      <c r="AI131" s="4"/>
      <c r="AJ131" s="327" t="s">
        <v>541</v>
      </c>
      <c r="AK131" s="4"/>
      <c r="AL131" s="4"/>
      <c r="AM131" s="3"/>
      <c r="AN131" s="3"/>
      <c r="AO131" s="3"/>
      <c r="AP131" s="15"/>
      <c r="AR131" s="4"/>
      <c r="AS131" s="327" t="s">
        <v>541</v>
      </c>
      <c r="AT131" s="4"/>
      <c r="AU131" s="4"/>
      <c r="AV131" s="3"/>
      <c r="AW131" s="3"/>
      <c r="AX131" s="3"/>
      <c r="AY131" s="15"/>
      <c r="BA131" s="4"/>
      <c r="BB131" s="327" t="s">
        <v>541</v>
      </c>
      <c r="BC131" s="4"/>
      <c r="BD131" s="4"/>
      <c r="BE131" s="3"/>
      <c r="BF131" s="3"/>
      <c r="BG131" s="3"/>
      <c r="BH131" s="15"/>
      <c r="BJ131" s="4"/>
      <c r="BK131" s="327" t="s">
        <v>541</v>
      </c>
      <c r="BL131" s="4"/>
      <c r="BM131" s="4"/>
      <c r="BN131" s="3"/>
      <c r="BO131" s="3"/>
      <c r="BP131" s="3"/>
      <c r="BQ131" s="15"/>
      <c r="BS131" s="489">
        <f>Ouputs!E32</f>
        <v>0</v>
      </c>
      <c r="BT131" s="489">
        <f>Ouputs!F32</f>
        <v>0</v>
      </c>
      <c r="BU131" s="489">
        <f>Ouputs!G32</f>
        <v>4.4208636581694036E-2</v>
      </c>
      <c r="JA131" s="33"/>
      <c r="JB131" s="33"/>
      <c r="JC131" s="33"/>
      <c r="JD131" s="33"/>
      <c r="JE131" s="33"/>
      <c r="JF131" s="33"/>
      <c r="JG131" s="33"/>
      <c r="JH131" s="33"/>
      <c r="JI131" s="33"/>
      <c r="JJ131" s="33"/>
      <c r="JK131" s="33"/>
      <c r="JL131" s="33"/>
      <c r="JM131" s="33"/>
      <c r="JN131" s="33"/>
      <c r="JO131" s="33"/>
      <c r="JP131" s="33"/>
    </row>
    <row r="132" spans="1:369" s="34" customFormat="1">
      <c r="A132" s="4"/>
      <c r="B132" s="4" t="s">
        <v>149</v>
      </c>
      <c r="C132" s="46" t="s">
        <v>191</v>
      </c>
      <c r="E132" s="51"/>
      <c r="F132" s="51"/>
      <c r="G132" s="51">
        <f>1-(AC132+AD132)</f>
        <v>0.878</v>
      </c>
      <c r="H132" s="51">
        <f>1-(AK132+AL132)</f>
        <v>1</v>
      </c>
      <c r="I132" s="51">
        <f>1-(AT132+AU132)</f>
        <v>1</v>
      </c>
      <c r="J132" s="51">
        <f>1-(BC132+BD132)</f>
        <v>1</v>
      </c>
      <c r="K132" s="60"/>
      <c r="M132" s="36"/>
      <c r="N132" s="36"/>
      <c r="O132" s="36"/>
      <c r="P132" s="36"/>
      <c r="Q132" s="36"/>
      <c r="R132" s="37"/>
      <c r="T132" s="36"/>
      <c r="U132" s="36"/>
      <c r="V132" s="36"/>
      <c r="W132" s="36"/>
      <c r="X132" s="36"/>
      <c r="Y132" s="37"/>
      <c r="AA132" s="36">
        <v>0.73199999999999998</v>
      </c>
      <c r="AB132" s="36">
        <v>0.14599999999999999</v>
      </c>
      <c r="AC132" s="36">
        <v>0.04</v>
      </c>
      <c r="AD132" s="36">
        <v>8.2000000000000003E-2</v>
      </c>
      <c r="AE132" s="36"/>
      <c r="AF132" s="36"/>
      <c r="AG132" s="37">
        <f>SUM(AA132:AF132)</f>
        <v>1</v>
      </c>
      <c r="AI132" s="36"/>
      <c r="AJ132" s="495">
        <f>AJ133/AP133</f>
        <v>0.20714243850977787</v>
      </c>
      <c r="AK132" s="36"/>
      <c r="AL132" s="36"/>
      <c r="AM132" s="36"/>
      <c r="AN132" s="36"/>
      <c r="AO132" s="36"/>
      <c r="AP132" s="37"/>
      <c r="AR132" s="36"/>
      <c r="AS132" s="495">
        <f>AS133/AY133</f>
        <v>0.21204960413637097</v>
      </c>
      <c r="AT132" s="36"/>
      <c r="AU132" s="36"/>
      <c r="AV132" s="36"/>
      <c r="AW132" s="36"/>
      <c r="AX132" s="36"/>
      <c r="AY132" s="37"/>
      <c r="BA132" s="36"/>
      <c r="BB132" s="495">
        <f>BB133/BH133</f>
        <v>0.24937959223395456</v>
      </c>
      <c r="BC132" s="36"/>
      <c r="BD132" s="36"/>
      <c r="BE132" s="36"/>
      <c r="BF132" s="36"/>
      <c r="BG132" s="36"/>
      <c r="BH132" s="37"/>
      <c r="BJ132" s="36"/>
      <c r="BK132" s="495">
        <f>BK133/BQ133</f>
        <v>0.26026803573809842</v>
      </c>
      <c r="BL132" s="36"/>
      <c r="BM132" s="36"/>
      <c r="BN132" s="36"/>
      <c r="BO132" s="36"/>
      <c r="BP132" s="36"/>
      <c r="BQ132" s="37"/>
      <c r="BS132" s="489"/>
      <c r="BT132" s="489"/>
      <c r="BU132" s="489"/>
      <c r="FP132" s="98"/>
    </row>
    <row r="133" spans="1:369" s="35" customFormat="1">
      <c r="A133" s="15"/>
      <c r="B133" s="15" t="s">
        <v>150</v>
      </c>
      <c r="C133" s="15"/>
      <c r="E133" s="15"/>
      <c r="F133" s="15"/>
      <c r="G133" s="15"/>
      <c r="H133" s="15"/>
      <c r="I133" s="15"/>
      <c r="J133" s="15"/>
      <c r="K133" s="4"/>
      <c r="M133" s="37"/>
      <c r="N133" s="37"/>
      <c r="O133" s="37"/>
      <c r="P133" s="37"/>
      <c r="Q133" s="37"/>
      <c r="R133" s="37"/>
      <c r="T133" s="37"/>
      <c r="U133" s="37"/>
      <c r="V133" s="37"/>
      <c r="W133" s="37"/>
      <c r="X133" s="37"/>
      <c r="Y133" s="37"/>
      <c r="AA133" s="37"/>
      <c r="AB133" s="37"/>
      <c r="AC133" s="37"/>
      <c r="AD133" s="37"/>
      <c r="AE133" s="37"/>
      <c r="AF133" s="37"/>
      <c r="AG133" s="37">
        <f>SUM(AA133:AF133)</f>
        <v>0</v>
      </c>
      <c r="AI133" s="137"/>
      <c r="AJ133" s="137">
        <v>10603</v>
      </c>
      <c r="AK133" s="137"/>
      <c r="AL133" s="137"/>
      <c r="AM133" s="137"/>
      <c r="AN133" s="137"/>
      <c r="AO133" s="137"/>
      <c r="AP133" s="108">
        <v>51187</v>
      </c>
      <c r="AR133" s="137"/>
      <c r="AS133" s="137">
        <v>10499</v>
      </c>
      <c r="AT133" s="137"/>
      <c r="AU133" s="137"/>
      <c r="AV133" s="137"/>
      <c r="AW133" s="137"/>
      <c r="AX133" s="137"/>
      <c r="AY133" s="108">
        <v>49512</v>
      </c>
      <c r="BA133" s="137"/>
      <c r="BB133" s="137">
        <v>10250</v>
      </c>
      <c r="BC133" s="137"/>
      <c r="BD133" s="137"/>
      <c r="BE133" s="137"/>
      <c r="BF133" s="137"/>
      <c r="BG133" s="137"/>
      <c r="BH133" s="108">
        <v>41102</v>
      </c>
      <c r="BJ133" s="137"/>
      <c r="BK133" s="137">
        <v>7807</v>
      </c>
      <c r="BL133" s="137"/>
      <c r="BM133" s="137"/>
      <c r="BN133" s="137"/>
      <c r="BO133" s="137"/>
      <c r="BP133" s="137"/>
      <c r="BQ133" s="108">
        <v>29996</v>
      </c>
      <c r="BS133" s="489"/>
      <c r="BT133" s="489"/>
      <c r="BU133" s="489"/>
      <c r="FP133" s="252"/>
    </row>
    <row r="134" spans="1:369">
      <c r="A134" s="4"/>
      <c r="B134" s="38"/>
      <c r="C134" s="46"/>
      <c r="E134" s="46"/>
      <c r="F134" s="46"/>
      <c r="G134" s="46"/>
      <c r="H134" s="46"/>
      <c r="I134" s="46"/>
      <c r="J134" s="46"/>
      <c r="K134" s="4"/>
      <c r="M134" s="3"/>
      <c r="N134" s="3"/>
      <c r="O134" s="3"/>
      <c r="P134" s="3"/>
      <c r="Q134" s="3"/>
      <c r="R134" s="3"/>
      <c r="T134" s="3"/>
      <c r="U134" s="3"/>
      <c r="V134" s="3"/>
      <c r="W134" s="3"/>
      <c r="X134" s="3"/>
      <c r="Y134" s="3"/>
      <c r="AA134" s="3"/>
      <c r="AB134" s="3"/>
      <c r="AC134" s="3"/>
      <c r="AD134" s="3"/>
      <c r="AE134" s="3"/>
      <c r="AF134" s="3"/>
      <c r="AG134" s="37"/>
      <c r="AI134" s="3"/>
      <c r="AJ134" s="3"/>
      <c r="AK134" s="3"/>
      <c r="AL134" s="3"/>
      <c r="AM134" s="3"/>
      <c r="AN134" s="3"/>
      <c r="AO134" s="3"/>
      <c r="AP134" s="15"/>
      <c r="AR134" s="3"/>
      <c r="AS134" s="3"/>
      <c r="AT134" s="3"/>
      <c r="AU134" s="3"/>
      <c r="AV134" s="3"/>
      <c r="AW134" s="3"/>
      <c r="AX134" s="3"/>
      <c r="AY134" s="15"/>
      <c r="BA134" s="3"/>
      <c r="BB134" s="3"/>
      <c r="BC134" s="3"/>
      <c r="BD134" s="3"/>
      <c r="BE134" s="3"/>
      <c r="BF134" s="3"/>
      <c r="BG134" s="3"/>
      <c r="BH134" s="15"/>
      <c r="BJ134" s="117"/>
      <c r="BK134" s="117"/>
      <c r="BL134" s="117"/>
      <c r="BM134" s="117"/>
      <c r="BN134" s="117"/>
      <c r="BO134" s="117"/>
      <c r="BP134" s="117"/>
      <c r="BQ134" s="195"/>
      <c r="BS134" s="489"/>
      <c r="BT134" s="489"/>
      <c r="BU134" s="489"/>
      <c r="JA134" s="33"/>
      <c r="JB134" s="33"/>
      <c r="JC134" s="33"/>
      <c r="JD134" s="33"/>
      <c r="JE134" s="33"/>
      <c r="JF134" s="33"/>
      <c r="JG134" s="33"/>
      <c r="JH134" s="33"/>
      <c r="JI134" s="33"/>
      <c r="JJ134" s="33"/>
      <c r="JK134" s="33"/>
      <c r="JL134" s="33"/>
      <c r="JM134" s="33"/>
      <c r="JN134" s="33"/>
      <c r="JO134" s="33"/>
      <c r="JP134" s="33"/>
    </row>
    <row r="135" spans="1:369">
      <c r="A135" s="4"/>
      <c r="B135" s="38"/>
      <c r="C135" s="46"/>
      <c r="E135" s="46"/>
      <c r="F135" s="46"/>
      <c r="G135" s="46"/>
      <c r="H135" s="46"/>
      <c r="I135" s="46"/>
      <c r="J135" s="46"/>
      <c r="K135" s="4"/>
      <c r="M135" s="3"/>
      <c r="N135" s="3"/>
      <c r="O135" s="3"/>
      <c r="P135" s="3"/>
      <c r="Q135" s="3"/>
      <c r="R135" s="3"/>
      <c r="T135" s="3"/>
      <c r="U135" s="3"/>
      <c r="V135" s="3"/>
      <c r="W135" s="3"/>
      <c r="X135" s="3"/>
      <c r="Y135" s="3"/>
      <c r="AA135" s="3"/>
      <c r="AB135" s="3"/>
      <c r="AC135" s="3"/>
      <c r="AD135" s="3"/>
      <c r="AE135" s="3"/>
      <c r="AF135" s="3"/>
      <c r="AG135" s="15"/>
      <c r="AI135" s="3"/>
      <c r="AJ135" s="3"/>
      <c r="AK135" s="3"/>
      <c r="AL135" s="3"/>
      <c r="AM135" s="3"/>
      <c r="AN135" s="3"/>
      <c r="AO135" s="3"/>
      <c r="AP135" s="37"/>
      <c r="AR135" s="3"/>
      <c r="AS135" s="3"/>
      <c r="AT135" s="3"/>
      <c r="AU135" s="3"/>
      <c r="AV135" s="3"/>
      <c r="AW135" s="3"/>
      <c r="AX135" s="3"/>
      <c r="AY135" s="37"/>
      <c r="BA135" s="3"/>
      <c r="BB135" s="3"/>
      <c r="BC135" s="3"/>
      <c r="BD135" s="3"/>
      <c r="BE135" s="3"/>
      <c r="BF135" s="3"/>
      <c r="BG135" s="3"/>
      <c r="BH135" s="37"/>
      <c r="BJ135" s="117"/>
      <c r="BK135" s="117"/>
      <c r="BL135" s="117"/>
      <c r="BM135" s="117"/>
      <c r="BN135" s="117"/>
      <c r="BO135" s="117"/>
      <c r="BP135" s="117"/>
      <c r="BQ135" s="195"/>
      <c r="BR135" s="34"/>
      <c r="BS135" s="489"/>
      <c r="BT135" s="489"/>
      <c r="BU135" s="489"/>
      <c r="BV135" s="34"/>
      <c r="BW135" s="34"/>
      <c r="BX135" s="34"/>
      <c r="BY135" s="34"/>
      <c r="BZ135" s="34"/>
      <c r="CA135" s="34"/>
      <c r="CB135" s="34"/>
      <c r="CC135" s="34"/>
      <c r="CD135" s="34"/>
      <c r="CE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U135" s="34"/>
      <c r="EV135" s="34"/>
      <c r="EW135" s="34"/>
      <c r="EX135" s="34"/>
      <c r="EY135" s="34"/>
      <c r="EZ135" s="34"/>
      <c r="FA135" s="34"/>
      <c r="FB135" s="34"/>
      <c r="FC135" s="34"/>
      <c r="FD135" s="34"/>
      <c r="FE135" s="34"/>
      <c r="FF135" s="34"/>
      <c r="FG135" s="34"/>
      <c r="FH135" s="34"/>
      <c r="FI135" s="34"/>
      <c r="FJ135" s="34"/>
      <c r="FK135" s="34"/>
      <c r="FL135" s="34"/>
      <c r="FM135" s="34"/>
      <c r="FN135" s="34"/>
      <c r="FO135" s="34"/>
      <c r="FQ135" s="34"/>
      <c r="FR135" s="34"/>
      <c r="FS135" s="34"/>
      <c r="FT135" s="34"/>
      <c r="FU135" s="34"/>
      <c r="FV135" s="34"/>
      <c r="FW135" s="34"/>
      <c r="FX135" s="34"/>
      <c r="FY135" s="34"/>
      <c r="FZ135" s="34"/>
      <c r="GA135" s="34"/>
      <c r="GB135" s="34"/>
      <c r="GC135" s="34"/>
      <c r="GD135" s="34"/>
      <c r="GE135" s="34"/>
      <c r="GF135" s="34"/>
      <c r="GG135" s="34"/>
      <c r="GH135" s="34"/>
      <c r="GI135" s="34"/>
      <c r="GJ135" s="34"/>
      <c r="GK135" s="34"/>
      <c r="GM135" s="34"/>
      <c r="GN135" s="34"/>
      <c r="GO135" s="34"/>
      <c r="GP135" s="34"/>
      <c r="GQ135" s="34"/>
      <c r="GR135" s="34"/>
      <c r="GS135" s="34"/>
      <c r="GT135" s="34"/>
      <c r="GU135" s="34"/>
      <c r="GV135" s="34"/>
      <c r="GW135" s="34"/>
      <c r="GX135" s="34"/>
      <c r="GY135" s="34"/>
      <c r="GZ135" s="34"/>
      <c r="HA135" s="34"/>
      <c r="HB135" s="34"/>
      <c r="HC135" s="34"/>
      <c r="HD135" s="34"/>
      <c r="HE135" s="34"/>
      <c r="HF135" s="34"/>
      <c r="HG135" s="34"/>
      <c r="HI135" s="34"/>
      <c r="HJ135" s="34"/>
      <c r="HK135" s="34"/>
      <c r="HL135" s="34"/>
      <c r="HM135" s="34"/>
      <c r="HN135" s="34"/>
      <c r="HO135" s="34"/>
      <c r="HP135" s="34"/>
      <c r="HQ135" s="34"/>
      <c r="HR135" s="34"/>
      <c r="HS135" s="34"/>
      <c r="HT135" s="34"/>
      <c r="HU135" s="34"/>
      <c r="HV135" s="34"/>
      <c r="HW135" s="34"/>
      <c r="HX135" s="34"/>
      <c r="HY135" s="34"/>
      <c r="HZ135" s="34"/>
      <c r="IA135" s="34"/>
      <c r="IB135" s="34"/>
      <c r="IC135" s="34"/>
      <c r="IE135" s="34"/>
      <c r="IF135" s="34"/>
      <c r="IG135" s="34"/>
      <c r="IH135" s="34"/>
      <c r="II135" s="34"/>
      <c r="IJ135" s="34"/>
      <c r="IK135" s="34"/>
      <c r="IL135" s="34"/>
      <c r="IM135" s="34"/>
      <c r="IN135" s="34"/>
      <c r="IO135" s="34"/>
      <c r="IP135" s="34"/>
      <c r="IQ135" s="34"/>
      <c r="IR135" s="34"/>
      <c r="IS135" s="34"/>
      <c r="IT135" s="34"/>
      <c r="IU135" s="34"/>
      <c r="IV135" s="34"/>
      <c r="IW135" s="34"/>
      <c r="IX135" s="34"/>
      <c r="IY135" s="34"/>
      <c r="JA135" s="34"/>
      <c r="JB135" s="34"/>
      <c r="JC135" s="34"/>
      <c r="JD135" s="34"/>
      <c r="JE135" s="34"/>
      <c r="JF135" s="34"/>
      <c r="JG135" s="34"/>
      <c r="JH135" s="34"/>
      <c r="JI135" s="34"/>
      <c r="JJ135" s="34"/>
      <c r="JK135" s="34"/>
      <c r="JL135" s="34"/>
      <c r="JM135" s="34"/>
      <c r="JN135" s="34"/>
      <c r="JO135" s="34"/>
      <c r="JP135" s="34"/>
      <c r="JQ135" s="34"/>
      <c r="JR135" s="34"/>
      <c r="JS135" s="34"/>
      <c r="JT135" s="34"/>
      <c r="JU135" s="34"/>
      <c r="JW135" s="34"/>
      <c r="JX135" s="34"/>
      <c r="JY135" s="34"/>
      <c r="JZ135" s="34"/>
      <c r="KA135" s="34"/>
      <c r="KB135" s="34"/>
      <c r="KC135" s="34"/>
      <c r="KD135" s="34"/>
      <c r="KE135" s="34"/>
      <c r="KF135" s="34"/>
      <c r="KG135" s="34"/>
      <c r="KH135" s="34"/>
      <c r="KI135" s="34"/>
      <c r="KJ135" s="34"/>
      <c r="KK135" s="34"/>
      <c r="KL135" s="34"/>
      <c r="KM135" s="34"/>
      <c r="KN135" s="34"/>
      <c r="KO135" s="34"/>
      <c r="KP135" s="34"/>
      <c r="KQ135" s="34"/>
      <c r="KS135" s="34"/>
      <c r="KT135" s="34"/>
      <c r="KU135" s="34"/>
      <c r="KV135" s="34"/>
      <c r="KW135" s="34"/>
      <c r="KX135" s="34"/>
      <c r="KY135" s="34"/>
      <c r="KZ135" s="34"/>
      <c r="LA135" s="34"/>
      <c r="LB135" s="34"/>
      <c r="LC135" s="34"/>
      <c r="LD135" s="34"/>
      <c r="LE135" s="34"/>
      <c r="LF135" s="34"/>
      <c r="LG135" s="34"/>
      <c r="LH135" s="34"/>
      <c r="LI135" s="34"/>
      <c r="LJ135" s="34"/>
      <c r="LK135" s="34"/>
      <c r="LL135" s="34"/>
      <c r="LM135" s="34"/>
      <c r="LO135" s="34"/>
      <c r="LP135" s="34"/>
      <c r="LQ135" s="34"/>
      <c r="LR135" s="34"/>
      <c r="LS135" s="34"/>
      <c r="LT135" s="34"/>
      <c r="LU135" s="34"/>
      <c r="LV135" s="34"/>
      <c r="LW135" s="34"/>
      <c r="LX135" s="34"/>
      <c r="LY135" s="34"/>
      <c r="LZ135" s="34"/>
      <c r="MA135" s="34"/>
      <c r="MB135" s="34"/>
      <c r="MC135" s="34"/>
      <c r="MD135" s="34"/>
      <c r="ME135" s="34"/>
      <c r="MF135" s="34"/>
      <c r="MG135" s="34"/>
      <c r="MH135" s="34"/>
      <c r="MI135" s="34"/>
      <c r="MK135" s="34"/>
      <c r="ML135" s="34"/>
      <c r="MM135" s="34"/>
      <c r="MN135" s="34"/>
      <c r="MO135" s="34"/>
      <c r="MP135" s="34"/>
      <c r="MQ135" s="34"/>
      <c r="MR135" s="34"/>
      <c r="MS135" s="34"/>
      <c r="MT135" s="34"/>
      <c r="MU135" s="34"/>
      <c r="MV135" s="34"/>
      <c r="MW135" s="34"/>
      <c r="MX135" s="34"/>
      <c r="MY135" s="34"/>
      <c r="MZ135" s="34"/>
      <c r="NA135" s="34"/>
      <c r="NB135" s="34"/>
      <c r="NC135" s="34"/>
      <c r="ND135" s="34"/>
      <c r="NE135" s="34"/>
    </row>
    <row r="136" spans="1:369">
      <c r="AG136" s="33"/>
    </row>
    <row r="137" spans="1:369">
      <c r="AG137" s="33"/>
    </row>
    <row r="138" spans="1:369">
      <c r="AG138" s="33"/>
    </row>
    <row r="139" spans="1:369">
      <c r="AG139" s="33"/>
    </row>
    <row r="140" spans="1:369">
      <c r="AG140" s="33"/>
    </row>
    <row r="141" spans="1:369">
      <c r="AG141" s="33"/>
    </row>
    <row r="142" spans="1:369">
      <c r="AG142" s="33"/>
    </row>
    <row r="143" spans="1:369">
      <c r="AG143" s="33"/>
    </row>
    <row r="144" spans="1:369">
      <c r="AG144" s="33"/>
    </row>
    <row r="145" spans="33:33">
      <c r="AG145" s="3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BEFC-A350-4684-A49A-D18058A8F6BF}">
  <sheetPr>
    <tabColor theme="2" tint="-9.9978637043366805E-2"/>
  </sheetPr>
  <dimension ref="A1:AE52"/>
  <sheetViews>
    <sheetView showGridLines="0" zoomScale="90" zoomScaleNormal="90" workbookViewId="0">
      <pane xSplit="2" ySplit="3" topLeftCell="E4" activePane="bottomRight" state="frozen"/>
      <selection pane="topRight" activeCell="C1" sqref="C1"/>
      <selection pane="bottomLeft" activeCell="A4" sqref="A4"/>
      <selection pane="bottomRight" activeCell="H22" sqref="G22:H22"/>
    </sheetView>
  </sheetViews>
  <sheetFormatPr baseColWidth="10" defaultRowHeight="13.2"/>
  <cols>
    <col min="1" max="1" width="11.33203125" style="344" customWidth="1"/>
    <col min="2" max="2" width="17" style="341" customWidth="1"/>
    <col min="3" max="3" width="2.88671875" style="340" customWidth="1"/>
    <col min="4" max="4" width="13.5546875" style="340" customWidth="1"/>
    <col min="5" max="5" width="2.88671875" style="340" customWidth="1"/>
    <col min="6" max="6" width="9.6640625" style="340" customWidth="1"/>
    <col min="7" max="7" width="5.6640625" style="340" customWidth="1"/>
    <col min="8" max="8" width="11.5546875" style="340"/>
    <col min="9" max="9" width="2.88671875" style="340" customWidth="1"/>
    <col min="10" max="10" width="11.5546875" style="340"/>
    <col min="11" max="11" width="9.44140625" style="340" customWidth="1"/>
    <col min="12" max="12" width="6.77734375" style="465" customWidth="1"/>
    <col min="13" max="13" width="10.88671875" style="340" customWidth="1"/>
    <col min="14" max="14" width="2.88671875" style="340" customWidth="1"/>
    <col min="15" max="15" width="7.21875" style="340" customWidth="1"/>
    <col min="16" max="16" width="5.6640625" style="340" customWidth="1"/>
    <col min="17" max="17" width="10.77734375" style="340" customWidth="1"/>
    <col min="18" max="18" width="2.88671875" style="340" customWidth="1"/>
    <col min="19" max="20" width="11.5546875" style="340"/>
    <col min="21" max="22" width="2.88671875" style="340" customWidth="1"/>
    <col min="23" max="23" width="11" style="350" customWidth="1"/>
    <col min="24" max="24" width="2.88671875" style="340" customWidth="1"/>
    <col min="25" max="25" width="11.6640625" style="350" customWidth="1"/>
    <col min="26" max="26" width="2.88671875" style="340" customWidth="1"/>
    <col min="27" max="27" width="16.77734375" style="349" customWidth="1"/>
    <col min="28" max="28" width="2.88671875" style="340" customWidth="1"/>
    <col min="29" max="31" width="11.5546875" style="340"/>
    <col min="32" max="32" width="2.88671875" style="340" customWidth="1"/>
    <col min="33" max="16384" width="11.5546875" style="340"/>
  </cols>
  <sheetData>
    <row r="1" spans="1:31" s="50" customFormat="1" ht="12.6" customHeight="1">
      <c r="A1" s="18" t="s">
        <v>209</v>
      </c>
      <c r="B1" s="19"/>
      <c r="C1" s="340"/>
      <c r="D1" s="339"/>
      <c r="E1" s="340"/>
      <c r="F1" s="339"/>
      <c r="G1"/>
      <c r="H1"/>
      <c r="I1" s="340"/>
      <c r="J1" s="339" t="s">
        <v>457</v>
      </c>
      <c r="K1"/>
      <c r="L1"/>
      <c r="M1"/>
      <c r="N1" s="340"/>
      <c r="O1"/>
      <c r="P1"/>
      <c r="Q1"/>
      <c r="R1" s="340"/>
      <c r="S1"/>
      <c r="T1"/>
      <c r="U1" s="340"/>
      <c r="V1" s="340"/>
      <c r="W1" s="22"/>
      <c r="X1" s="340"/>
      <c r="Y1" s="22"/>
      <c r="Z1" s="340"/>
      <c r="AA1" s="1"/>
      <c r="AB1" s="340"/>
      <c r="AC1"/>
      <c r="AD1"/>
      <c r="AE1"/>
    </row>
    <row r="2" spans="1:31" s="50" customFormat="1">
      <c r="A2" s="4" t="s">
        <v>271</v>
      </c>
      <c r="B2" s="3"/>
      <c r="C2" s="340"/>
      <c r="D2" s="4" t="s">
        <v>196</v>
      </c>
      <c r="E2" s="340"/>
      <c r="F2"/>
      <c r="G2"/>
      <c r="H2"/>
      <c r="I2" s="340"/>
      <c r="J2"/>
      <c r="K2"/>
      <c r="L2" s="339"/>
      <c r="M2"/>
      <c r="N2" s="340"/>
      <c r="O2" s="1"/>
      <c r="P2"/>
      <c r="Q2"/>
      <c r="R2" s="340"/>
      <c r="S2"/>
      <c r="T2"/>
      <c r="U2" s="340"/>
      <c r="V2" s="340"/>
      <c r="W2" s="22"/>
      <c r="X2" s="340"/>
      <c r="Y2" s="367" t="s">
        <v>460</v>
      </c>
      <c r="Z2" s="340"/>
      <c r="AA2" s="103" t="s">
        <v>454</v>
      </c>
      <c r="AB2" s="340"/>
      <c r="AC2" s="539" t="s">
        <v>288</v>
      </c>
      <c r="AD2" s="539"/>
      <c r="AE2" s="539"/>
    </row>
    <row r="3" spans="1:31" s="50" customFormat="1">
      <c r="A3" s="25">
        <v>43430</v>
      </c>
      <c r="B3" s="3"/>
      <c r="C3" s="340"/>
      <c r="D3" s="4" t="s">
        <v>195</v>
      </c>
      <c r="E3" s="340"/>
      <c r="F3" s="22" t="s">
        <v>266</v>
      </c>
      <c r="G3" s="373"/>
      <c r="H3" s="95" t="s">
        <v>267</v>
      </c>
      <c r="I3" s="340"/>
      <c r="J3" s="22" t="s">
        <v>211</v>
      </c>
      <c r="K3" s="83" t="s">
        <v>268</v>
      </c>
      <c r="L3" s="373"/>
      <c r="M3" s="95" t="s">
        <v>267</v>
      </c>
      <c r="N3" s="340"/>
      <c r="O3" s="22" t="s">
        <v>269</v>
      </c>
      <c r="P3" s="373"/>
      <c r="Q3" s="95" t="s">
        <v>267</v>
      </c>
      <c r="R3" s="340"/>
      <c r="S3" s="22" t="s">
        <v>273</v>
      </c>
      <c r="T3" s="95" t="s">
        <v>267</v>
      </c>
      <c r="U3" s="340"/>
      <c r="V3" s="340"/>
      <c r="W3" s="257" t="s">
        <v>270</v>
      </c>
      <c r="X3" s="340"/>
      <c r="Y3" s="367" t="s">
        <v>461</v>
      </c>
      <c r="Z3" s="340"/>
      <c r="AA3" s="104" t="s">
        <v>421</v>
      </c>
      <c r="AB3" s="340"/>
      <c r="AC3" s="1" t="s">
        <v>280</v>
      </c>
      <c r="AD3" s="1" t="s">
        <v>281</v>
      </c>
      <c r="AE3" s="1" t="s">
        <v>283</v>
      </c>
    </row>
    <row r="4" spans="1:31">
      <c r="A4" s="343"/>
      <c r="D4" s="344"/>
      <c r="F4" s="345"/>
      <c r="G4" s="348"/>
      <c r="H4" s="346"/>
      <c r="J4" s="347"/>
      <c r="K4" s="347"/>
      <c r="L4" s="464"/>
      <c r="M4" s="346"/>
      <c r="O4" s="348"/>
      <c r="P4" s="348"/>
      <c r="Q4" s="346"/>
      <c r="S4" s="348"/>
      <c r="T4" s="346"/>
      <c r="W4" s="348"/>
      <c r="Y4" s="348"/>
      <c r="AA4" s="347"/>
      <c r="AD4" s="349"/>
    </row>
    <row r="5" spans="1:31" s="33" customFormat="1">
      <c r="A5" s="235" t="s">
        <v>31</v>
      </c>
      <c r="B5" s="235" t="s">
        <v>114</v>
      </c>
      <c r="C5" s="341"/>
      <c r="D5" s="87">
        <f>'Clean data, inputs, calc.'!L5</f>
        <v>0.94704948153492807</v>
      </c>
      <c r="E5" s="341"/>
      <c r="F5" s="85"/>
      <c r="G5" s="85"/>
      <c r="H5" s="85"/>
      <c r="I5" s="341"/>
      <c r="J5" s="85"/>
      <c r="K5" s="85"/>
      <c r="L5" s="338"/>
      <c r="M5" s="85"/>
      <c r="N5" s="341"/>
      <c r="O5" s="85"/>
      <c r="P5" s="85"/>
      <c r="Q5" s="96"/>
      <c r="R5" s="341"/>
      <c r="S5" s="85"/>
      <c r="T5" s="85"/>
      <c r="U5" s="341"/>
      <c r="V5" s="341"/>
      <c r="W5" s="86" t="s">
        <v>293</v>
      </c>
      <c r="X5" s="341"/>
      <c r="Y5" s="237" t="s">
        <v>255</v>
      </c>
      <c r="Z5" s="341"/>
      <c r="AA5" s="357" t="str">
        <f>Y5</f>
        <v>BBB</v>
      </c>
      <c r="AB5" s="341"/>
      <c r="AC5" s="355" t="s">
        <v>279</v>
      </c>
      <c r="AD5" s="238" t="s">
        <v>407</v>
      </c>
      <c r="AE5" s="236"/>
    </row>
    <row r="6" spans="1:31" s="33" customFormat="1">
      <c r="A6" s="222" t="s">
        <v>31</v>
      </c>
      <c r="B6" s="222" t="s">
        <v>120</v>
      </c>
      <c r="C6" s="341"/>
      <c r="D6" s="87">
        <f>'Clean data, inputs, calc.'!L6</f>
        <v>0.37632766912471949</v>
      </c>
      <c r="E6" s="341"/>
      <c r="F6" s="85" t="s">
        <v>240</v>
      </c>
      <c r="G6" s="86"/>
      <c r="H6" s="224" t="s">
        <v>272</v>
      </c>
      <c r="I6" s="341"/>
      <c r="J6" s="85" t="s">
        <v>235</v>
      </c>
      <c r="K6" s="222" t="s">
        <v>236</v>
      </c>
      <c r="L6" s="338"/>
      <c r="M6" s="224" t="s">
        <v>272</v>
      </c>
      <c r="N6" s="341"/>
      <c r="O6" s="85"/>
      <c r="P6" s="86"/>
      <c r="Q6" s="96"/>
      <c r="R6" s="341"/>
      <c r="S6" s="85"/>
      <c r="T6" s="85"/>
      <c r="U6" s="341"/>
      <c r="V6" s="341"/>
      <c r="W6" s="86" t="s">
        <v>240</v>
      </c>
      <c r="X6" s="341"/>
      <c r="Y6" s="226" t="str">
        <f>W6</f>
        <v>A</v>
      </c>
      <c r="Z6" s="341"/>
      <c r="AA6" s="360" t="str">
        <f>Y6</f>
        <v>A</v>
      </c>
      <c r="AB6" s="341"/>
      <c r="AC6" s="99" t="s">
        <v>276</v>
      </c>
      <c r="AD6" s="223"/>
      <c r="AE6" s="222" t="s">
        <v>244</v>
      </c>
    </row>
    <row r="7" spans="1:31" s="33" customFormat="1">
      <c r="A7" s="222" t="s">
        <v>31</v>
      </c>
      <c r="B7" s="222" t="s">
        <v>13</v>
      </c>
      <c r="C7" s="341"/>
      <c r="D7" s="87">
        <f>'Clean data, inputs, calc.'!L7</f>
        <v>0.25940614739566431</v>
      </c>
      <c r="E7" s="341"/>
      <c r="F7" s="356" t="s">
        <v>398</v>
      </c>
      <c r="G7" s="86"/>
      <c r="H7" s="225" t="s">
        <v>397</v>
      </c>
      <c r="I7" s="341"/>
      <c r="J7" s="356" t="s">
        <v>296</v>
      </c>
      <c r="K7" s="222" t="s">
        <v>295</v>
      </c>
      <c r="L7" s="338"/>
      <c r="M7" s="225" t="s">
        <v>294</v>
      </c>
      <c r="N7" s="341"/>
      <c r="O7" s="356" t="s">
        <v>228</v>
      </c>
      <c r="P7" s="86"/>
      <c r="Q7" s="359" t="s">
        <v>399</v>
      </c>
      <c r="R7" s="341"/>
      <c r="S7" s="85"/>
      <c r="T7" s="85"/>
      <c r="U7" s="341"/>
      <c r="V7" s="341"/>
      <c r="W7" s="86" t="s">
        <v>228</v>
      </c>
      <c r="X7" s="341"/>
      <c r="Y7" s="227" t="s">
        <v>299</v>
      </c>
      <c r="Z7" s="341"/>
      <c r="AA7" s="361" t="str">
        <f>Y7</f>
        <v>BB-/B+</v>
      </c>
      <c r="AB7" s="341"/>
      <c r="AC7" s="355" t="s">
        <v>300</v>
      </c>
      <c r="AD7" s="223"/>
      <c r="AE7" s="222" t="s">
        <v>228</v>
      </c>
    </row>
    <row r="8" spans="1:31" s="198" customFormat="1">
      <c r="A8" s="8"/>
      <c r="B8" s="8" t="s">
        <v>400</v>
      </c>
      <c r="C8" s="342"/>
      <c r="D8" s="8"/>
      <c r="E8" s="342"/>
      <c r="F8" s="39" t="s">
        <v>228</v>
      </c>
      <c r="G8" s="338"/>
      <c r="H8" s="96" t="s">
        <v>272</v>
      </c>
      <c r="I8" s="342"/>
      <c r="J8" s="39" t="s">
        <v>228</v>
      </c>
      <c r="K8" s="8"/>
      <c r="L8" s="338"/>
      <c r="M8" s="96" t="s">
        <v>272</v>
      </c>
      <c r="N8" s="342"/>
      <c r="O8" s="39" t="s">
        <v>228</v>
      </c>
      <c r="P8" s="338" t="s">
        <v>224</v>
      </c>
      <c r="Q8" s="372" t="s">
        <v>450</v>
      </c>
      <c r="R8" s="342"/>
      <c r="S8" s="327" t="s">
        <v>233</v>
      </c>
      <c r="T8" s="8"/>
      <c r="U8" s="342"/>
      <c r="V8" s="342"/>
      <c r="W8" s="8" t="s">
        <v>228</v>
      </c>
      <c r="X8" s="342"/>
      <c r="Y8" s="8" t="str">
        <f>W8</f>
        <v>BB-</v>
      </c>
      <c r="Z8" s="342"/>
      <c r="AA8" s="362" t="str">
        <f>Y8</f>
        <v>BB-</v>
      </c>
      <c r="AB8" s="342"/>
      <c r="AC8" s="8"/>
      <c r="AD8" s="8"/>
      <c r="AE8" s="8"/>
    </row>
    <row r="9" spans="1:31" s="33" customFormat="1">
      <c r="A9" s="84" t="s">
        <v>44</v>
      </c>
      <c r="B9" s="84" t="s">
        <v>2</v>
      </c>
      <c r="C9" s="341"/>
      <c r="D9" s="86"/>
      <c r="E9" s="341"/>
      <c r="F9" s="86" t="s">
        <v>255</v>
      </c>
      <c r="G9" s="86"/>
      <c r="H9" s="96" t="s">
        <v>274</v>
      </c>
      <c r="I9" s="341"/>
      <c r="J9" s="86" t="s">
        <v>249</v>
      </c>
      <c r="K9" s="86" t="s">
        <v>250</v>
      </c>
      <c r="L9" s="338"/>
      <c r="M9" s="338" t="s">
        <v>272</v>
      </c>
      <c r="N9" s="341"/>
      <c r="O9" s="85"/>
      <c r="P9" s="86"/>
      <c r="Q9" s="96"/>
      <c r="R9" s="341"/>
      <c r="S9" s="85"/>
      <c r="T9" s="96"/>
      <c r="U9" s="341"/>
      <c r="V9" s="341"/>
      <c r="W9" s="86" t="s">
        <v>255</v>
      </c>
      <c r="X9" s="341"/>
      <c r="Y9" s="91" t="str">
        <f>W9</f>
        <v>BBB</v>
      </c>
      <c r="Z9" s="341"/>
      <c r="AA9" s="363" t="str">
        <f>Y9</f>
        <v>BBB</v>
      </c>
      <c r="AB9" s="341"/>
      <c r="AC9" s="99" t="s">
        <v>276</v>
      </c>
      <c r="AD9" s="85"/>
      <c r="AE9" s="85"/>
    </row>
    <row r="10" spans="1:31" s="33" customFormat="1">
      <c r="A10" s="86" t="s">
        <v>127</v>
      </c>
      <c r="B10" s="86" t="s">
        <v>123</v>
      </c>
      <c r="C10" s="341"/>
      <c r="D10" s="87">
        <f>'Clean data, inputs, calc.'!L10</f>
        <v>0.70966666666666667</v>
      </c>
      <c r="E10" s="341"/>
      <c r="F10" s="85"/>
      <c r="G10" s="85"/>
      <c r="H10" s="96"/>
      <c r="I10" s="341"/>
      <c r="J10" s="85"/>
      <c r="K10" s="85"/>
      <c r="L10" s="338"/>
      <c r="M10" s="96"/>
      <c r="N10" s="341"/>
      <c r="O10" s="85"/>
      <c r="P10" s="85"/>
      <c r="Q10" s="96"/>
      <c r="R10" s="341"/>
      <c r="S10" s="85"/>
      <c r="T10" s="96"/>
      <c r="U10" s="341"/>
      <c r="V10" s="341"/>
      <c r="W10" s="86" t="s">
        <v>290</v>
      </c>
      <c r="X10" s="341"/>
      <c r="Y10" s="91"/>
      <c r="Z10" s="341"/>
      <c r="AA10" s="363"/>
      <c r="AB10" s="341"/>
      <c r="AC10" s="101" t="s">
        <v>282</v>
      </c>
      <c r="AD10" s="85"/>
      <c r="AE10" s="85"/>
    </row>
    <row r="11" spans="1:31" s="33" customFormat="1">
      <c r="A11" s="86" t="s">
        <v>74</v>
      </c>
      <c r="B11" s="86" t="s">
        <v>9</v>
      </c>
      <c r="C11" s="341"/>
      <c r="D11" s="87">
        <f>'Clean data, inputs, calc.'!L11</f>
        <v>0.3026419764158827</v>
      </c>
      <c r="E11" s="341"/>
      <c r="F11" s="86" t="s">
        <v>259</v>
      </c>
      <c r="G11" s="338" t="s">
        <v>233</v>
      </c>
      <c r="H11" s="372" t="s">
        <v>477</v>
      </c>
      <c r="I11" s="341"/>
      <c r="J11" s="86" t="s">
        <v>258</v>
      </c>
      <c r="K11" s="86" t="s">
        <v>259</v>
      </c>
      <c r="L11" s="338" t="s">
        <v>299</v>
      </c>
      <c r="M11" s="372" t="s">
        <v>476</v>
      </c>
      <c r="N11" s="341"/>
      <c r="O11" s="86" t="s">
        <v>259</v>
      </c>
      <c r="P11" s="86"/>
      <c r="Q11" s="96"/>
      <c r="R11" s="341"/>
      <c r="S11" s="85"/>
      <c r="T11" s="96"/>
      <c r="U11" s="341"/>
      <c r="V11" s="341"/>
      <c r="W11" s="338" t="s">
        <v>233</v>
      </c>
      <c r="X11" s="341"/>
      <c r="Y11" s="472" t="s">
        <v>299</v>
      </c>
      <c r="Z11" s="341"/>
      <c r="AA11" s="363" t="s">
        <v>259</v>
      </c>
      <c r="AB11" s="341"/>
      <c r="AC11" s="100" t="s">
        <v>284</v>
      </c>
      <c r="AD11" s="85"/>
      <c r="AE11" s="85"/>
    </row>
    <row r="12" spans="1:31" s="33" customFormat="1">
      <c r="A12" s="84" t="s">
        <v>23</v>
      </c>
      <c r="B12" s="84" t="s">
        <v>99</v>
      </c>
      <c r="C12" s="341"/>
      <c r="D12" s="87"/>
      <c r="E12" s="341"/>
      <c r="F12" s="86" t="s">
        <v>255</v>
      </c>
      <c r="G12" s="85"/>
      <c r="H12" s="96" t="s">
        <v>272</v>
      </c>
      <c r="I12" s="341"/>
      <c r="J12" s="85"/>
      <c r="K12" s="85"/>
      <c r="L12" s="338"/>
      <c r="M12" s="96"/>
      <c r="N12" s="341"/>
      <c r="O12" s="85"/>
      <c r="P12" s="85"/>
      <c r="Q12" s="96"/>
      <c r="R12" s="341"/>
      <c r="S12" s="85"/>
      <c r="T12" s="96"/>
      <c r="U12" s="341"/>
      <c r="V12" s="341"/>
      <c r="W12" s="86" t="s">
        <v>255</v>
      </c>
      <c r="X12" s="341"/>
      <c r="Y12" s="91" t="str">
        <f t="shared" ref="Y12:Y15" si="0">W12</f>
        <v>BBB</v>
      </c>
      <c r="Z12" s="341"/>
      <c r="AA12" s="363" t="str">
        <f t="shared" ref="AA12:AA15" si="1">Y12</f>
        <v>BBB</v>
      </c>
      <c r="AB12" s="341"/>
      <c r="AC12" s="101" t="s">
        <v>282</v>
      </c>
      <c r="AD12" s="85"/>
      <c r="AE12" s="85"/>
    </row>
    <row r="13" spans="1:31" s="33" customFormat="1">
      <c r="A13" s="86" t="s">
        <v>23</v>
      </c>
      <c r="B13" s="86" t="s">
        <v>121</v>
      </c>
      <c r="C13" s="341"/>
      <c r="D13" s="87">
        <f>'Clean data, inputs, calc.'!L13</f>
        <v>0.62266666666666659</v>
      </c>
      <c r="E13" s="341"/>
      <c r="F13" s="86" t="s">
        <v>250</v>
      </c>
      <c r="G13" s="85"/>
      <c r="H13" s="96" t="s">
        <v>272</v>
      </c>
      <c r="I13" s="341"/>
      <c r="J13" s="86" t="s">
        <v>254</v>
      </c>
      <c r="K13" s="86" t="s">
        <v>255</v>
      </c>
      <c r="L13" s="338"/>
      <c r="M13" s="96" t="s">
        <v>272</v>
      </c>
      <c r="N13" s="341"/>
      <c r="O13" s="85"/>
      <c r="P13" s="85"/>
      <c r="Q13" s="96"/>
      <c r="R13" s="341"/>
      <c r="S13" s="86" t="s">
        <v>236</v>
      </c>
      <c r="T13" s="96" t="s">
        <v>272</v>
      </c>
      <c r="U13" s="341"/>
      <c r="V13" s="341"/>
      <c r="W13" s="86" t="s">
        <v>289</v>
      </c>
      <c r="X13" s="341"/>
      <c r="Y13" s="91" t="s">
        <v>250</v>
      </c>
      <c r="Z13" s="341"/>
      <c r="AA13" s="363" t="str">
        <f t="shared" si="1"/>
        <v>BBB+</v>
      </c>
      <c r="AB13" s="341"/>
      <c r="AC13" s="100" t="s">
        <v>285</v>
      </c>
      <c r="AD13" s="85"/>
      <c r="AE13" s="85"/>
    </row>
    <row r="14" spans="1:31" s="33" customFormat="1">
      <c r="A14" s="86" t="s">
        <v>14</v>
      </c>
      <c r="B14" s="86" t="s">
        <v>17</v>
      </c>
      <c r="C14" s="341"/>
      <c r="D14" s="87">
        <f>'Clean data, inputs, calc.'!L14</f>
        <v>0.44041441815414423</v>
      </c>
      <c r="E14" s="341"/>
      <c r="F14" s="85"/>
      <c r="G14" s="85"/>
      <c r="H14" s="96"/>
      <c r="I14" s="341"/>
      <c r="J14" s="85"/>
      <c r="K14" s="85"/>
      <c r="L14" s="338"/>
      <c r="M14" s="96"/>
      <c r="N14" s="341"/>
      <c r="O14" s="85"/>
      <c r="P14" s="85"/>
      <c r="Q14" s="96"/>
      <c r="R14" s="341"/>
      <c r="S14" s="86" t="s">
        <v>244</v>
      </c>
      <c r="T14" s="96"/>
      <c r="U14" s="341"/>
      <c r="V14" s="341"/>
      <c r="W14" s="86" t="s">
        <v>244</v>
      </c>
      <c r="X14" s="341"/>
      <c r="Y14" s="91" t="str">
        <f t="shared" si="0"/>
        <v>A-</v>
      </c>
      <c r="Z14" s="341"/>
      <c r="AA14" s="363" t="str">
        <f t="shared" si="1"/>
        <v>A-</v>
      </c>
      <c r="AB14" s="341"/>
      <c r="AC14" s="86" t="s">
        <v>279</v>
      </c>
      <c r="AD14" s="91" t="s">
        <v>244</v>
      </c>
      <c r="AE14" s="85"/>
    </row>
    <row r="15" spans="1:31" s="33" customFormat="1">
      <c r="A15" s="86" t="s">
        <v>14</v>
      </c>
      <c r="B15" s="86" t="s">
        <v>24</v>
      </c>
      <c r="C15" s="341"/>
      <c r="D15" s="89">
        <f>'Clean data, inputs, calc.'!L15</f>
        <v>0.41</v>
      </c>
      <c r="E15" s="341"/>
      <c r="F15" s="86" t="s">
        <v>250</v>
      </c>
      <c r="G15" s="86"/>
      <c r="H15" s="96" t="s">
        <v>272</v>
      </c>
      <c r="I15" s="341"/>
      <c r="J15" s="86" t="s">
        <v>249</v>
      </c>
      <c r="K15" s="86" t="s">
        <v>250</v>
      </c>
      <c r="L15" s="338"/>
      <c r="M15" s="96" t="s">
        <v>272</v>
      </c>
      <c r="N15" s="341"/>
      <c r="O15" s="86" t="s">
        <v>250</v>
      </c>
      <c r="P15" s="86"/>
      <c r="Q15" s="96" t="s">
        <v>272</v>
      </c>
      <c r="R15" s="341"/>
      <c r="S15" s="338" t="s">
        <v>240</v>
      </c>
      <c r="T15" s="338" t="s">
        <v>272</v>
      </c>
      <c r="U15" s="341"/>
      <c r="V15" s="341"/>
      <c r="W15" s="86" t="s">
        <v>250</v>
      </c>
      <c r="X15" s="341"/>
      <c r="Y15" s="91" t="str">
        <f t="shared" si="0"/>
        <v>BBB+</v>
      </c>
      <c r="Z15" s="341"/>
      <c r="AA15" s="363" t="str">
        <f t="shared" si="1"/>
        <v>BBB+</v>
      </c>
      <c r="AB15" s="341"/>
      <c r="AC15" s="99" t="s">
        <v>276</v>
      </c>
      <c r="AD15" s="85"/>
      <c r="AE15" s="85"/>
    </row>
    <row r="16" spans="1:31" s="33" customFormat="1">
      <c r="A16" s="88" t="s">
        <v>67</v>
      </c>
      <c r="B16" s="88" t="s">
        <v>86</v>
      </c>
      <c r="C16" s="341"/>
      <c r="D16" s="87"/>
      <c r="E16" s="341"/>
      <c r="F16" s="85"/>
      <c r="G16" s="85"/>
      <c r="H16" s="96"/>
      <c r="I16" s="341"/>
      <c r="J16" s="85"/>
      <c r="K16" s="85"/>
      <c r="L16" s="338"/>
      <c r="M16" s="96"/>
      <c r="N16" s="341"/>
      <c r="O16" s="85"/>
      <c r="P16" s="85"/>
      <c r="Q16" s="96"/>
      <c r="R16" s="341"/>
      <c r="S16" s="85"/>
      <c r="T16" s="96"/>
      <c r="U16" s="341"/>
      <c r="V16" s="341"/>
      <c r="W16" s="86" t="s">
        <v>290</v>
      </c>
      <c r="X16" s="341"/>
      <c r="Y16" s="91"/>
      <c r="Z16" s="341"/>
      <c r="AA16" s="363"/>
      <c r="AB16" s="341"/>
      <c r="AC16" s="101" t="s">
        <v>282</v>
      </c>
      <c r="AD16" s="85"/>
      <c r="AE16" s="85"/>
    </row>
    <row r="17" spans="1:31" s="33" customFormat="1">
      <c r="A17" s="90" t="s">
        <v>67</v>
      </c>
      <c r="B17" s="90" t="s">
        <v>3</v>
      </c>
      <c r="C17" s="341"/>
      <c r="D17" s="87"/>
      <c r="E17" s="341"/>
      <c r="F17" s="86" t="s">
        <v>250</v>
      </c>
      <c r="G17" s="86"/>
      <c r="H17" s="96" t="s">
        <v>272</v>
      </c>
      <c r="I17" s="341"/>
      <c r="J17" s="86" t="s">
        <v>249</v>
      </c>
      <c r="K17" s="86" t="s">
        <v>250</v>
      </c>
      <c r="L17" s="338"/>
      <c r="M17" s="96" t="s">
        <v>272</v>
      </c>
      <c r="N17" s="341"/>
      <c r="O17" s="86" t="s">
        <v>250</v>
      </c>
      <c r="P17" s="86"/>
      <c r="Q17" s="96" t="s">
        <v>272</v>
      </c>
      <c r="R17" s="341"/>
      <c r="S17" s="86"/>
      <c r="T17" s="96"/>
      <c r="U17" s="341"/>
      <c r="V17" s="341"/>
      <c r="W17" s="86" t="s">
        <v>250</v>
      </c>
      <c r="X17" s="341"/>
      <c r="Y17" s="91" t="str">
        <f t="shared" ref="Y17" si="2">W17</f>
        <v>BBB+</v>
      </c>
      <c r="Z17" s="341"/>
      <c r="AA17" s="363" t="str">
        <f t="shared" ref="AA17" si="3">Y17</f>
        <v>BBB+</v>
      </c>
      <c r="AB17" s="341"/>
      <c r="AC17" s="99" t="s">
        <v>276</v>
      </c>
      <c r="AD17" s="85"/>
      <c r="AE17" s="85"/>
    </row>
    <row r="18" spans="1:31" s="33" customFormat="1">
      <c r="A18" s="86" t="s">
        <v>67</v>
      </c>
      <c r="B18" s="85" t="s">
        <v>81</v>
      </c>
      <c r="C18" s="341"/>
      <c r="D18" s="87">
        <f>'Clean data, inputs, calc.'!L18</f>
        <v>0.91657785873617748</v>
      </c>
      <c r="E18" s="341"/>
      <c r="F18" s="85"/>
      <c r="G18" s="85"/>
      <c r="H18" s="96"/>
      <c r="I18" s="341"/>
      <c r="J18" s="85"/>
      <c r="K18" s="85"/>
      <c r="L18" s="338"/>
      <c r="M18" s="96"/>
      <c r="N18" s="341"/>
      <c r="O18" s="85"/>
      <c r="P18" s="85"/>
      <c r="Q18" s="96"/>
      <c r="R18" s="341"/>
      <c r="S18" s="85"/>
      <c r="T18" s="96"/>
      <c r="U18" s="341"/>
      <c r="V18" s="341"/>
      <c r="W18" s="97" t="s">
        <v>293</v>
      </c>
      <c r="X18" s="341"/>
      <c r="Y18" s="364" t="s">
        <v>259</v>
      </c>
      <c r="Z18" s="341"/>
      <c r="AA18" s="357" t="str">
        <f>Y18</f>
        <v>BBB-</v>
      </c>
      <c r="AB18" s="341"/>
      <c r="AC18" s="101" t="s">
        <v>282</v>
      </c>
      <c r="AD18" s="85"/>
      <c r="AE18" s="85"/>
    </row>
    <row r="19" spans="1:31" s="33" customFormat="1">
      <c r="A19" s="86" t="s">
        <v>67</v>
      </c>
      <c r="B19" s="86" t="s">
        <v>87</v>
      </c>
      <c r="C19" s="341"/>
      <c r="D19" s="87">
        <f>'Clean data, inputs, calc.'!L19</f>
        <v>0.88071118593340803</v>
      </c>
      <c r="E19" s="341"/>
      <c r="F19" s="85"/>
      <c r="G19" s="86"/>
      <c r="H19" s="96"/>
      <c r="I19" s="341"/>
      <c r="J19" s="85"/>
      <c r="K19" s="85"/>
      <c r="L19" s="338"/>
      <c r="M19" s="96"/>
      <c r="N19" s="341"/>
      <c r="O19" s="86" t="s">
        <v>255</v>
      </c>
      <c r="P19" s="86"/>
      <c r="Q19" s="96" t="s">
        <v>274</v>
      </c>
      <c r="R19" s="341"/>
      <c r="S19" s="85"/>
      <c r="T19" s="96"/>
      <c r="U19" s="341"/>
      <c r="V19" s="341"/>
      <c r="W19" s="86" t="s">
        <v>255</v>
      </c>
      <c r="X19" s="341"/>
      <c r="Y19" s="91" t="str">
        <f t="shared" ref="Y19" si="4">W19</f>
        <v>BBB</v>
      </c>
      <c r="Z19" s="341"/>
      <c r="AA19" s="363" t="str">
        <f t="shared" ref="AA19:AA22" si="5">Y19</f>
        <v>BBB</v>
      </c>
      <c r="AB19" s="341"/>
      <c r="AC19" s="101" t="s">
        <v>282</v>
      </c>
      <c r="AD19" s="85"/>
      <c r="AE19" s="85"/>
    </row>
    <row r="20" spans="1:31" s="33" customFormat="1">
      <c r="A20" s="88" t="s">
        <v>43</v>
      </c>
      <c r="B20" s="88" t="s">
        <v>4</v>
      </c>
      <c r="C20" s="341"/>
      <c r="D20" s="87"/>
      <c r="E20" s="341"/>
      <c r="F20" s="86" t="s">
        <v>224</v>
      </c>
      <c r="G20" s="86"/>
      <c r="H20" s="96" t="s">
        <v>274</v>
      </c>
      <c r="I20" s="341"/>
      <c r="J20" s="86" t="s">
        <v>232</v>
      </c>
      <c r="K20" s="86" t="s">
        <v>233</v>
      </c>
      <c r="L20" s="338"/>
      <c r="M20" s="96" t="s">
        <v>274</v>
      </c>
      <c r="N20" s="341"/>
      <c r="O20" s="85"/>
      <c r="P20" s="85"/>
      <c r="Q20" s="96"/>
      <c r="R20" s="341"/>
      <c r="S20" s="85"/>
      <c r="T20" s="96"/>
      <c r="U20" s="341"/>
      <c r="V20" s="341"/>
      <c r="W20" s="86" t="s">
        <v>228</v>
      </c>
      <c r="X20" s="341"/>
      <c r="Y20" s="91" t="s">
        <v>299</v>
      </c>
      <c r="Z20" s="341"/>
      <c r="AA20" s="363" t="str">
        <f t="shared" si="5"/>
        <v>BB-/B+</v>
      </c>
      <c r="AB20" s="341"/>
      <c r="AC20" s="100" t="s">
        <v>286</v>
      </c>
      <c r="AD20" s="85"/>
      <c r="AE20" s="85"/>
    </row>
    <row r="21" spans="1:31" s="33" customFormat="1">
      <c r="A21" s="86" t="s">
        <v>68</v>
      </c>
      <c r="B21" s="86" t="s">
        <v>5</v>
      </c>
      <c r="C21" s="341"/>
      <c r="D21" s="87">
        <f>'Clean data, inputs, calc.'!L21</f>
        <v>0.4550738171008008</v>
      </c>
      <c r="E21" s="341"/>
      <c r="F21" s="86" t="s">
        <v>218</v>
      </c>
      <c r="G21" s="86"/>
      <c r="H21" s="338" t="s">
        <v>272</v>
      </c>
      <c r="I21" s="341"/>
      <c r="J21" s="86" t="s">
        <v>217</v>
      </c>
      <c r="K21" s="86" t="s">
        <v>218</v>
      </c>
      <c r="L21" s="338"/>
      <c r="M21" s="96" t="s">
        <v>272</v>
      </c>
      <c r="N21" s="341"/>
      <c r="O21" s="86" t="s">
        <v>259</v>
      </c>
      <c r="P21" s="86"/>
      <c r="Q21" s="338" t="s">
        <v>275</v>
      </c>
      <c r="R21" s="341"/>
      <c r="S21" s="86" t="s">
        <v>233</v>
      </c>
      <c r="T21" s="96"/>
      <c r="U21" s="341"/>
      <c r="V21" s="341"/>
      <c r="W21" s="86" t="s">
        <v>455</v>
      </c>
      <c r="X21" s="341"/>
      <c r="Y21" s="91" t="s">
        <v>218</v>
      </c>
      <c r="Z21" s="341"/>
      <c r="AA21" s="363" t="str">
        <f t="shared" si="5"/>
        <v>BB+</v>
      </c>
      <c r="AB21" s="341"/>
      <c r="AC21" s="100" t="s">
        <v>287</v>
      </c>
      <c r="AD21" s="85"/>
      <c r="AE21" s="85"/>
    </row>
    <row r="22" spans="1:31" s="33" customFormat="1">
      <c r="A22" s="86" t="s">
        <v>70</v>
      </c>
      <c r="B22" s="86" t="s">
        <v>79</v>
      </c>
      <c r="C22" s="341"/>
      <c r="D22" s="87">
        <f>'Clean data, inputs, calc.'!L22</f>
        <v>0.3600803774017507</v>
      </c>
      <c r="E22" s="341"/>
      <c r="F22" s="86" t="s">
        <v>233</v>
      </c>
      <c r="G22" s="338" t="s">
        <v>238</v>
      </c>
      <c r="H22" s="372" t="s">
        <v>462</v>
      </c>
      <c r="I22" s="341"/>
      <c r="J22" s="338"/>
      <c r="K22" s="85"/>
      <c r="L22" s="338" t="s">
        <v>238</v>
      </c>
      <c r="M22" s="96"/>
      <c r="N22" s="341"/>
      <c r="O22" s="85"/>
      <c r="P22" s="85"/>
      <c r="Q22" s="96"/>
      <c r="R22" s="341"/>
      <c r="S22" s="85"/>
      <c r="T22" s="96"/>
      <c r="U22" s="341"/>
      <c r="V22" s="341"/>
      <c r="W22" s="338" t="s">
        <v>238</v>
      </c>
      <c r="X22" s="341"/>
      <c r="Y22" s="358" t="s">
        <v>238</v>
      </c>
      <c r="Z22" s="341"/>
      <c r="AA22" s="366" t="str">
        <f t="shared" si="5"/>
        <v>B</v>
      </c>
      <c r="AB22" s="341"/>
      <c r="AC22" s="101" t="s">
        <v>282</v>
      </c>
      <c r="AD22" s="85"/>
      <c r="AE22" s="85"/>
    </row>
    <row r="23" spans="1:31" s="33" customFormat="1">
      <c r="A23" s="86" t="s">
        <v>70</v>
      </c>
      <c r="B23" s="90" t="s">
        <v>6</v>
      </c>
      <c r="C23" s="341"/>
      <c r="D23" s="92">
        <f>'Clean data, inputs, calc.'!L23</f>
        <v>0.3945078570677763</v>
      </c>
      <c r="E23" s="341"/>
      <c r="F23" s="86" t="s">
        <v>259</v>
      </c>
      <c r="G23" s="86"/>
      <c r="H23" s="96" t="s">
        <v>274</v>
      </c>
      <c r="I23" s="341"/>
      <c r="J23" s="86" t="s">
        <v>258</v>
      </c>
      <c r="K23" s="86" t="s">
        <v>259</v>
      </c>
      <c r="L23" s="338"/>
      <c r="M23" s="96" t="s">
        <v>272</v>
      </c>
      <c r="N23" s="341"/>
      <c r="O23" s="86" t="s">
        <v>255</v>
      </c>
      <c r="P23" s="86"/>
      <c r="Q23" s="96" t="s">
        <v>272</v>
      </c>
      <c r="R23" s="341"/>
      <c r="S23" s="86" t="s">
        <v>224</v>
      </c>
      <c r="T23" s="96"/>
      <c r="U23" s="341"/>
      <c r="V23" s="341"/>
      <c r="W23" s="86" t="s">
        <v>259</v>
      </c>
      <c r="X23" s="341"/>
      <c r="Y23" s="91" t="str">
        <f t="shared" ref="Y23:Y24" si="6">W23</f>
        <v>BBB-</v>
      </c>
      <c r="Z23" s="341"/>
      <c r="AA23" s="363" t="str">
        <f t="shared" ref="AA23:AA24" si="7">Y23</f>
        <v>BBB-</v>
      </c>
      <c r="AB23" s="341"/>
      <c r="AC23" s="99" t="s">
        <v>276</v>
      </c>
      <c r="AD23" s="85"/>
      <c r="AE23" s="85"/>
    </row>
    <row r="24" spans="1:31" s="33" customFormat="1">
      <c r="A24" s="86" t="s">
        <v>69</v>
      </c>
      <c r="B24" s="86" t="s">
        <v>10</v>
      </c>
      <c r="C24" s="341"/>
      <c r="D24" s="87">
        <f>'Clean data, inputs, calc.'!L24</f>
        <v>0.83300000000000007</v>
      </c>
      <c r="E24" s="341"/>
      <c r="F24" s="97" t="s">
        <v>240</v>
      </c>
      <c r="G24" s="85"/>
      <c r="H24" s="96" t="s">
        <v>272</v>
      </c>
      <c r="I24" s="341"/>
      <c r="J24" s="97" t="s">
        <v>243</v>
      </c>
      <c r="K24" s="86" t="s">
        <v>244</v>
      </c>
      <c r="L24" s="338"/>
      <c r="M24" s="96" t="s">
        <v>272</v>
      </c>
      <c r="N24" s="341"/>
      <c r="O24" s="85"/>
      <c r="P24" s="85"/>
      <c r="Q24" s="96"/>
      <c r="R24" s="341"/>
      <c r="S24" s="85"/>
      <c r="T24" s="96"/>
      <c r="U24" s="341"/>
      <c r="V24" s="341"/>
      <c r="W24" s="86" t="s">
        <v>244</v>
      </c>
      <c r="X24" s="341"/>
      <c r="Y24" s="91" t="str">
        <f t="shared" si="6"/>
        <v>A-</v>
      </c>
      <c r="Z24" s="341"/>
      <c r="AA24" s="363" t="str">
        <f t="shared" si="7"/>
        <v>A-</v>
      </c>
      <c r="AB24" s="341"/>
      <c r="AC24" s="99" t="s">
        <v>276</v>
      </c>
      <c r="AD24" s="85"/>
      <c r="AE24" s="85"/>
    </row>
    <row r="25" spans="1:31" s="33" customFormat="1">
      <c r="A25" s="86" t="s">
        <v>71</v>
      </c>
      <c r="B25" s="105" t="s">
        <v>117</v>
      </c>
      <c r="C25" s="341"/>
      <c r="D25" s="87">
        <f>'Clean data, inputs, calc.'!L25</f>
        <v>0.57344599203956459</v>
      </c>
      <c r="E25" s="341"/>
      <c r="F25" s="106" t="s">
        <v>255</v>
      </c>
      <c r="G25" s="85"/>
      <c r="H25" s="96"/>
      <c r="I25" s="351"/>
      <c r="J25" s="107" t="s">
        <v>249</v>
      </c>
      <c r="K25" s="106" t="s">
        <v>250</v>
      </c>
      <c r="L25" s="338"/>
      <c r="M25" s="96"/>
      <c r="N25" s="341"/>
      <c r="O25" s="85"/>
      <c r="P25" s="85"/>
      <c r="Q25" s="96"/>
      <c r="R25" s="341"/>
      <c r="S25" s="85"/>
      <c r="T25" s="96"/>
      <c r="U25" s="341"/>
      <c r="V25" s="341"/>
      <c r="W25" s="97" t="s">
        <v>293</v>
      </c>
      <c r="X25" s="341"/>
      <c r="Y25" s="365" t="s">
        <v>255</v>
      </c>
      <c r="Z25" s="341"/>
      <c r="AA25" s="357" t="str">
        <f>Y25</f>
        <v>BBB</v>
      </c>
      <c r="AB25" s="341"/>
      <c r="AC25" s="86" t="s">
        <v>277</v>
      </c>
      <c r="AD25" s="85"/>
      <c r="AE25" s="85"/>
    </row>
    <row r="26" spans="1:31" s="33" customFormat="1">
      <c r="A26" s="90" t="s">
        <v>15</v>
      </c>
      <c r="B26" s="90" t="s">
        <v>118</v>
      </c>
      <c r="C26" s="341"/>
      <c r="D26" s="87"/>
      <c r="E26" s="341"/>
      <c r="F26" s="86" t="s">
        <v>259</v>
      </c>
      <c r="G26" s="86"/>
      <c r="H26" s="96" t="s">
        <v>272</v>
      </c>
      <c r="I26" s="341"/>
      <c r="J26" s="85"/>
      <c r="K26" s="85"/>
      <c r="L26" s="338"/>
      <c r="M26" s="96"/>
      <c r="N26" s="341"/>
      <c r="O26" s="86" t="s">
        <v>255</v>
      </c>
      <c r="P26" s="86"/>
      <c r="Q26" s="96" t="s">
        <v>272</v>
      </c>
      <c r="R26" s="341"/>
      <c r="S26" s="85"/>
      <c r="T26" s="96"/>
      <c r="U26" s="341"/>
      <c r="V26" s="341"/>
      <c r="W26" s="86" t="s">
        <v>259</v>
      </c>
      <c r="X26" s="341"/>
      <c r="Y26" s="91" t="str">
        <f t="shared" ref="Y26" si="8">W26</f>
        <v>BBB-</v>
      </c>
      <c r="Z26" s="341"/>
      <c r="AA26" s="363" t="str">
        <f t="shared" ref="AA26" si="9">Y26</f>
        <v>BBB-</v>
      </c>
      <c r="AB26" s="341"/>
      <c r="AC26" s="101" t="s">
        <v>282</v>
      </c>
      <c r="AD26" s="85"/>
      <c r="AE26" s="85"/>
    </row>
    <row r="27" spans="1:31" s="33" customFormat="1">
      <c r="A27" s="93" t="s">
        <v>15</v>
      </c>
      <c r="B27" s="93" t="s">
        <v>32</v>
      </c>
      <c r="C27" s="341"/>
      <c r="D27" s="87"/>
      <c r="E27" s="341"/>
      <c r="F27" s="85"/>
      <c r="G27" s="85"/>
      <c r="H27" s="96"/>
      <c r="I27" s="341"/>
      <c r="J27" s="85"/>
      <c r="K27" s="85"/>
      <c r="L27" s="338"/>
      <c r="M27" s="96"/>
      <c r="N27" s="341"/>
      <c r="O27" s="85"/>
      <c r="P27" s="85"/>
      <c r="Q27" s="96"/>
      <c r="R27" s="341"/>
      <c r="S27" s="85"/>
      <c r="T27" s="96"/>
      <c r="U27" s="341"/>
      <c r="V27" s="341"/>
      <c r="W27" s="86" t="s">
        <v>290</v>
      </c>
      <c r="X27" s="341"/>
      <c r="Y27" s="91"/>
      <c r="Z27" s="341"/>
      <c r="AA27" s="363"/>
      <c r="AB27" s="341"/>
      <c r="AC27" s="86" t="s">
        <v>279</v>
      </c>
      <c r="AD27" s="86" t="s">
        <v>224</v>
      </c>
      <c r="AE27" s="85"/>
    </row>
    <row r="28" spans="1:31" s="33" customFormat="1">
      <c r="A28" s="86" t="s">
        <v>76</v>
      </c>
      <c r="B28" s="85" t="s">
        <v>33</v>
      </c>
      <c r="C28" s="341"/>
      <c r="D28" s="87">
        <f>'Clean data, inputs, calc.'!L28</f>
        <v>0.55484940352952783</v>
      </c>
      <c r="E28" s="341"/>
      <c r="F28" s="86" t="s">
        <v>218</v>
      </c>
      <c r="G28" s="85"/>
      <c r="H28" s="96" t="s">
        <v>272</v>
      </c>
      <c r="I28" s="341"/>
      <c r="J28" s="85"/>
      <c r="K28" s="85"/>
      <c r="L28" s="338"/>
      <c r="M28" s="96"/>
      <c r="N28" s="341"/>
      <c r="O28" s="85"/>
      <c r="P28" s="85"/>
      <c r="Q28" s="96"/>
      <c r="R28" s="341"/>
      <c r="S28" s="85"/>
      <c r="T28" s="96"/>
      <c r="U28" s="341"/>
      <c r="V28" s="341"/>
      <c r="W28" s="86" t="s">
        <v>218</v>
      </c>
      <c r="X28" s="341"/>
      <c r="Y28" s="91" t="str">
        <f t="shared" ref="Y28" si="10">W28</f>
        <v>BB+</v>
      </c>
      <c r="Z28" s="341"/>
      <c r="AA28" s="363" t="str">
        <f t="shared" ref="AA28" si="11">Y28</f>
        <v>BB+</v>
      </c>
      <c r="AB28" s="341"/>
      <c r="AC28" s="99" t="s">
        <v>276</v>
      </c>
      <c r="AD28" s="85"/>
      <c r="AE28" s="85"/>
    </row>
    <row r="29" spans="1:31" s="33" customFormat="1">
      <c r="A29" s="94" t="s">
        <v>30</v>
      </c>
      <c r="B29" s="86" t="s">
        <v>7</v>
      </c>
      <c r="C29" s="341"/>
      <c r="D29" s="89">
        <f>'Clean data, inputs, calc.'!L29</f>
        <v>0.72599999999999998</v>
      </c>
      <c r="E29" s="341"/>
      <c r="F29" s="86" t="s">
        <v>255</v>
      </c>
      <c r="G29" s="86"/>
      <c r="H29" s="96" t="s">
        <v>272</v>
      </c>
      <c r="I29" s="341"/>
      <c r="J29" s="86" t="s">
        <v>258</v>
      </c>
      <c r="K29" s="86" t="s">
        <v>259</v>
      </c>
      <c r="L29" s="338"/>
      <c r="M29" s="96" t="s">
        <v>272</v>
      </c>
      <c r="N29" s="341"/>
      <c r="O29" s="86" t="s">
        <v>255</v>
      </c>
      <c r="P29" s="86"/>
      <c r="Q29" s="96" t="s">
        <v>272</v>
      </c>
      <c r="R29" s="341"/>
      <c r="S29" s="86" t="s">
        <v>228</v>
      </c>
      <c r="T29" s="96"/>
      <c r="U29" s="341"/>
      <c r="V29" s="341"/>
      <c r="W29" s="86" t="s">
        <v>259</v>
      </c>
      <c r="X29" s="341"/>
      <c r="Y29" s="91" t="str">
        <f t="shared" ref="Y29:Y30" si="12">W29</f>
        <v>BBB-</v>
      </c>
      <c r="Z29" s="341"/>
      <c r="AA29" s="363" t="str">
        <f t="shared" ref="AA29:AA30" si="13">Y29</f>
        <v>BBB-</v>
      </c>
      <c r="AB29" s="341"/>
      <c r="AC29" s="100" t="s">
        <v>278</v>
      </c>
      <c r="AD29" s="85"/>
      <c r="AE29" s="85"/>
    </row>
    <row r="30" spans="1:31" s="33" customFormat="1">
      <c r="A30" s="86" t="s">
        <v>72</v>
      </c>
      <c r="B30" s="85" t="s">
        <v>11</v>
      </c>
      <c r="C30" s="341"/>
      <c r="D30" s="87">
        <f>'Clean data, inputs, calc.'!L30</f>
        <v>0.85346535795007095</v>
      </c>
      <c r="E30" s="341"/>
      <c r="F30" s="86" t="s">
        <v>464</v>
      </c>
      <c r="G30" s="338" t="s">
        <v>255</v>
      </c>
      <c r="H30" s="372" t="s">
        <v>463</v>
      </c>
      <c r="I30" s="341"/>
      <c r="J30" s="85"/>
      <c r="K30" s="85"/>
      <c r="L30" s="338" t="s">
        <v>255</v>
      </c>
      <c r="M30" s="96"/>
      <c r="N30" s="341"/>
      <c r="O30" s="85"/>
      <c r="P30" s="85"/>
      <c r="Q30" s="96"/>
      <c r="R30" s="341"/>
      <c r="S30" s="86" t="s">
        <v>255</v>
      </c>
      <c r="T30" s="96"/>
      <c r="U30" s="341"/>
      <c r="V30" s="341"/>
      <c r="W30" s="86" t="s">
        <v>255</v>
      </c>
      <c r="X30" s="341"/>
      <c r="Y30" s="91" t="str">
        <f t="shared" si="12"/>
        <v>BBB</v>
      </c>
      <c r="Z30" s="341"/>
      <c r="AA30" s="363" t="str">
        <f t="shared" si="13"/>
        <v>BBB</v>
      </c>
      <c r="AB30" s="341"/>
      <c r="AC30" s="86" t="s">
        <v>279</v>
      </c>
      <c r="AD30" s="86" t="s">
        <v>408</v>
      </c>
      <c r="AE30" s="85"/>
    </row>
    <row r="31" spans="1:31" s="33" customFormat="1">
      <c r="A31" s="86" t="s">
        <v>72</v>
      </c>
      <c r="B31" s="86" t="s">
        <v>116</v>
      </c>
      <c r="C31" s="341"/>
      <c r="D31" s="87">
        <f>'Clean data, inputs, calc.'!L31</f>
        <v>0.54619289340101529</v>
      </c>
      <c r="E31" s="341"/>
      <c r="F31" s="86" t="s">
        <v>244</v>
      </c>
      <c r="G31" s="338" t="s">
        <v>250</v>
      </c>
      <c r="H31" s="372" t="s">
        <v>452</v>
      </c>
      <c r="I31" s="341"/>
      <c r="J31" s="86" t="s">
        <v>249</v>
      </c>
      <c r="K31" s="86" t="s">
        <v>250</v>
      </c>
      <c r="L31" s="338" t="s">
        <v>250</v>
      </c>
      <c r="M31" s="96" t="s">
        <v>272</v>
      </c>
      <c r="N31" s="341"/>
      <c r="O31" s="86" t="s">
        <v>244</v>
      </c>
      <c r="P31" s="338" t="s">
        <v>250</v>
      </c>
      <c r="Q31" s="372" t="s">
        <v>451</v>
      </c>
      <c r="R31" s="341"/>
      <c r="S31" s="85"/>
      <c r="T31" s="96"/>
      <c r="U31" s="341"/>
      <c r="V31" s="341"/>
      <c r="W31" s="338" t="s">
        <v>250</v>
      </c>
      <c r="X31" s="353"/>
      <c r="Y31" s="358" t="str">
        <f>W31</f>
        <v>BBB+</v>
      </c>
      <c r="Z31" s="353"/>
      <c r="AA31" s="366" t="s">
        <v>250</v>
      </c>
      <c r="AB31" s="341"/>
      <c r="AC31" s="354" t="s">
        <v>292</v>
      </c>
      <c r="AD31" s="85"/>
      <c r="AE31" s="85"/>
    </row>
    <row r="32" spans="1:31" s="33" customFormat="1">
      <c r="A32" s="90" t="s">
        <v>73</v>
      </c>
      <c r="B32" s="90" t="s">
        <v>115</v>
      </c>
      <c r="C32" s="341"/>
      <c r="D32" s="89">
        <f>'Clean data, inputs, calc.'!L32</f>
        <v>0.32992743086083109</v>
      </c>
      <c r="E32" s="341"/>
      <c r="F32" s="86" t="s">
        <v>240</v>
      </c>
      <c r="G32" s="85"/>
      <c r="H32" s="96" t="s">
        <v>272</v>
      </c>
      <c r="I32" s="341"/>
      <c r="J32" s="97" t="s">
        <v>239</v>
      </c>
      <c r="K32" s="86" t="s">
        <v>240</v>
      </c>
      <c r="L32" s="338"/>
      <c r="M32" s="96" t="s">
        <v>272</v>
      </c>
      <c r="N32" s="341"/>
      <c r="O32" s="85"/>
      <c r="P32" s="85"/>
      <c r="Q32" s="96"/>
      <c r="R32" s="341"/>
      <c r="S32" s="85"/>
      <c r="T32" s="96"/>
      <c r="U32" s="341"/>
      <c r="V32" s="341"/>
      <c r="W32" s="86" t="s">
        <v>240</v>
      </c>
      <c r="X32" s="341"/>
      <c r="Y32" s="91" t="str">
        <f t="shared" ref="Y32" si="14">W32</f>
        <v>A</v>
      </c>
      <c r="Z32" s="341"/>
      <c r="AA32" s="363" t="str">
        <f t="shared" ref="AA32" si="15">Y32</f>
        <v>A</v>
      </c>
      <c r="AB32" s="341"/>
      <c r="AC32" s="99" t="s">
        <v>276</v>
      </c>
      <c r="AD32" s="85"/>
      <c r="AE32" s="85"/>
    </row>
    <row r="33" spans="1:31" s="33" customFormat="1">
      <c r="A33" s="86" t="s">
        <v>73</v>
      </c>
      <c r="B33" s="86" t="s">
        <v>83</v>
      </c>
      <c r="C33" s="341"/>
      <c r="D33" s="87">
        <f>'Clean data, inputs, calc.'!L33</f>
        <v>0.66820668013409412</v>
      </c>
      <c r="E33" s="341"/>
      <c r="F33" s="85"/>
      <c r="G33" s="85"/>
      <c r="H33" s="96"/>
      <c r="I33" s="341"/>
      <c r="J33" s="86" t="s">
        <v>223</v>
      </c>
      <c r="K33" s="86" t="s">
        <v>224</v>
      </c>
      <c r="L33" s="338"/>
      <c r="M33" s="96" t="s">
        <v>272</v>
      </c>
      <c r="N33" s="341"/>
      <c r="O33" s="85"/>
      <c r="P33" s="85"/>
      <c r="Q33" s="96"/>
      <c r="R33" s="341"/>
      <c r="S33" s="85"/>
      <c r="T33" s="96"/>
      <c r="U33" s="341"/>
      <c r="V33" s="341"/>
      <c r="W33" s="86" t="s">
        <v>224</v>
      </c>
      <c r="X33" s="341"/>
      <c r="Y33" s="91" t="str">
        <f t="shared" ref="Y33:Y34" si="16">W33</f>
        <v>BB</v>
      </c>
      <c r="Z33" s="341"/>
      <c r="AA33" s="363" t="str">
        <f t="shared" ref="AA33:AA35" si="17">Y33</f>
        <v>BB</v>
      </c>
      <c r="AB33" s="341"/>
      <c r="AC33" s="101" t="s">
        <v>282</v>
      </c>
      <c r="AD33" s="85"/>
      <c r="AE33" s="85"/>
    </row>
    <row r="34" spans="1:31" s="33" customFormat="1">
      <c r="A34" s="86" t="s">
        <v>16</v>
      </c>
      <c r="B34" s="86" t="s">
        <v>8</v>
      </c>
      <c r="C34" s="341"/>
      <c r="D34" s="87">
        <f>'Clean data, inputs, calc.'!L34</f>
        <v>0.21601733791484676</v>
      </c>
      <c r="E34" s="341"/>
      <c r="F34" s="86" t="s">
        <v>250</v>
      </c>
      <c r="G34" s="338" t="s">
        <v>255</v>
      </c>
      <c r="H34" s="372" t="s">
        <v>459</v>
      </c>
      <c r="I34" s="341"/>
      <c r="J34" s="86"/>
      <c r="K34" s="85"/>
      <c r="L34" s="338" t="s">
        <v>255</v>
      </c>
      <c r="M34" s="96"/>
      <c r="N34" s="341"/>
      <c r="O34" s="86" t="s">
        <v>250</v>
      </c>
      <c r="P34" s="338" t="s">
        <v>255</v>
      </c>
      <c r="Q34" s="372" t="s">
        <v>458</v>
      </c>
      <c r="R34" s="341"/>
      <c r="S34" s="86" t="s">
        <v>250</v>
      </c>
      <c r="T34" s="96"/>
      <c r="U34" s="341"/>
      <c r="V34" s="341"/>
      <c r="W34" s="338" t="s">
        <v>255</v>
      </c>
      <c r="X34" s="341"/>
      <c r="Y34" s="358" t="str">
        <f t="shared" si="16"/>
        <v>BBB</v>
      </c>
      <c r="Z34" s="341"/>
      <c r="AA34" s="363" t="s">
        <v>250</v>
      </c>
      <c r="AB34" s="341"/>
      <c r="AC34" s="100" t="s">
        <v>291</v>
      </c>
      <c r="AD34" s="85"/>
      <c r="AE34" s="85"/>
    </row>
    <row r="35" spans="1:31" s="33" customFormat="1">
      <c r="A35" s="86" t="s">
        <v>16</v>
      </c>
      <c r="B35" s="86" t="s">
        <v>84</v>
      </c>
      <c r="C35" s="341"/>
      <c r="D35" s="87">
        <f>'Clean data, inputs, calc.'!L35</f>
        <v>4.5200700067956706E-2</v>
      </c>
      <c r="E35" s="341"/>
      <c r="F35" s="86" t="s">
        <v>228</v>
      </c>
      <c r="G35" s="86"/>
      <c r="H35" s="96" t="s">
        <v>272</v>
      </c>
      <c r="I35" s="341"/>
      <c r="J35" s="85"/>
      <c r="K35" s="85"/>
      <c r="L35" s="338"/>
      <c r="M35" s="96"/>
      <c r="N35" s="341"/>
      <c r="O35" s="86" t="s">
        <v>228</v>
      </c>
      <c r="P35" s="86"/>
      <c r="Q35" s="96" t="s">
        <v>272</v>
      </c>
      <c r="R35" s="341"/>
      <c r="S35" s="85"/>
      <c r="T35" s="96"/>
      <c r="U35" s="341"/>
      <c r="V35" s="341"/>
      <c r="W35" s="86" t="s">
        <v>228</v>
      </c>
      <c r="X35" s="341"/>
      <c r="Y35" s="102" t="s">
        <v>299</v>
      </c>
      <c r="Z35" s="341"/>
      <c r="AA35" s="363" t="str">
        <f t="shared" si="17"/>
        <v>BB-/B+</v>
      </c>
      <c r="AB35" s="341"/>
      <c r="AC35" s="101" t="s">
        <v>282</v>
      </c>
      <c r="AD35" s="85"/>
      <c r="AE35" s="85"/>
    </row>
    <row r="36" spans="1:31" s="33" customFormat="1">
      <c r="A36" s="88" t="s">
        <v>16</v>
      </c>
      <c r="B36" s="88" t="s">
        <v>82</v>
      </c>
      <c r="C36" s="341"/>
      <c r="D36" s="87"/>
      <c r="E36" s="341"/>
      <c r="F36" s="85"/>
      <c r="G36" s="85"/>
      <c r="H36" s="96"/>
      <c r="I36" s="341"/>
      <c r="J36" s="85"/>
      <c r="K36" s="85"/>
      <c r="L36" s="338"/>
      <c r="M36" s="96"/>
      <c r="N36" s="341"/>
      <c r="O36" s="85"/>
      <c r="P36" s="85"/>
      <c r="Q36" s="96"/>
      <c r="R36" s="341"/>
      <c r="S36" s="86" t="s">
        <v>244</v>
      </c>
      <c r="T36" s="96"/>
      <c r="U36" s="341"/>
      <c r="V36" s="341"/>
      <c r="W36" s="86" t="s">
        <v>244</v>
      </c>
      <c r="X36" s="341"/>
      <c r="Y36" s="91" t="str">
        <f t="shared" ref="Y36" si="18">W36</f>
        <v>A-</v>
      </c>
      <c r="Z36" s="341"/>
      <c r="AA36" s="363" t="str">
        <f t="shared" ref="AA36" si="19">Y36</f>
        <v>A-</v>
      </c>
      <c r="AB36" s="341"/>
      <c r="AC36" s="101" t="s">
        <v>282</v>
      </c>
      <c r="AD36" s="85"/>
      <c r="AE36" s="85"/>
    </row>
    <row r="37" spans="1:31" s="33" customFormat="1">
      <c r="A37" s="86" t="s">
        <v>16</v>
      </c>
      <c r="B37" s="86" t="s">
        <v>12</v>
      </c>
      <c r="C37" s="341"/>
      <c r="D37" s="87">
        <f>'Clean data, inputs, calc.'!L37</f>
        <v>0.75943425596385872</v>
      </c>
      <c r="E37" s="341"/>
      <c r="F37" s="86" t="s">
        <v>250</v>
      </c>
      <c r="G37" s="86"/>
      <c r="H37" s="338" t="s">
        <v>275</v>
      </c>
      <c r="I37" s="341"/>
      <c r="J37" s="86" t="s">
        <v>249</v>
      </c>
      <c r="K37" s="86" t="s">
        <v>250</v>
      </c>
      <c r="L37" s="338"/>
      <c r="M37" s="96" t="s">
        <v>272</v>
      </c>
      <c r="N37" s="341"/>
      <c r="O37" s="86" t="s">
        <v>250</v>
      </c>
      <c r="P37" s="86"/>
      <c r="Q37" s="96" t="s">
        <v>272</v>
      </c>
      <c r="R37" s="341"/>
      <c r="S37" s="86" t="s">
        <v>255</v>
      </c>
      <c r="T37" s="96"/>
      <c r="U37" s="341"/>
      <c r="V37" s="341"/>
      <c r="W37" s="86" t="s">
        <v>250</v>
      </c>
      <c r="X37" s="341"/>
      <c r="Y37" s="91" t="str">
        <f t="shared" ref="Y37" si="20">W37</f>
        <v>BBB+</v>
      </c>
      <c r="Z37" s="341"/>
      <c r="AA37" s="363" t="str">
        <f t="shared" ref="AA37" si="21">Y37</f>
        <v>BBB+</v>
      </c>
      <c r="AB37" s="341"/>
      <c r="AC37" s="100" t="s">
        <v>292</v>
      </c>
      <c r="AD37" s="85"/>
      <c r="AE37" s="85"/>
    </row>
    <row r="38" spans="1:31" s="50" customFormat="1">
      <c r="A38" s="4"/>
      <c r="B38" s="4"/>
      <c r="C38" s="340"/>
      <c r="D38"/>
      <c r="E38" s="340"/>
      <c r="F38"/>
      <c r="G38"/>
      <c r="H38" s="26"/>
      <c r="I38" s="340"/>
      <c r="J38"/>
      <c r="K38"/>
      <c r="L38" s="339"/>
      <c r="M38" s="26"/>
      <c r="N38" s="340"/>
      <c r="O38"/>
      <c r="P38"/>
      <c r="Q38" s="26"/>
      <c r="R38" s="340"/>
      <c r="S38"/>
      <c r="T38" s="26"/>
      <c r="U38" s="340"/>
      <c r="V38" s="340"/>
      <c r="W38" s="22"/>
      <c r="X38" s="340"/>
      <c r="Y38" s="22"/>
      <c r="Z38" s="340"/>
      <c r="AA38" s="1"/>
      <c r="AB38" s="340"/>
      <c r="AC38"/>
      <c r="AD38"/>
      <c r="AE38"/>
    </row>
    <row r="39" spans="1:31">
      <c r="B39" s="344"/>
    </row>
    <row r="40" spans="1:31">
      <c r="A40" s="352"/>
    </row>
    <row r="41" spans="1:31">
      <c r="A41" s="352"/>
      <c r="F41" s="76" t="s">
        <v>210</v>
      </c>
      <c r="G41" s="76"/>
      <c r="H41" s="76"/>
      <c r="J41" s="76" t="s">
        <v>211</v>
      </c>
      <c r="K41" s="76" t="s">
        <v>212</v>
      </c>
      <c r="L41" s="466"/>
      <c r="M41" s="77"/>
      <c r="O41" s="76" t="s">
        <v>210</v>
      </c>
      <c r="P41" s="76"/>
      <c r="Q41" s="76"/>
      <c r="S41" s="76" t="s">
        <v>211</v>
      </c>
      <c r="T41" s="76" t="s">
        <v>212</v>
      </c>
    </row>
    <row r="42" spans="1:31">
      <c r="A42" s="352"/>
      <c r="F42" s="78" t="s">
        <v>213</v>
      </c>
      <c r="G42" s="228"/>
      <c r="H42" s="78"/>
      <c r="J42" s="78" t="s">
        <v>214</v>
      </c>
      <c r="K42" s="78" t="s">
        <v>215</v>
      </c>
      <c r="L42" s="467"/>
      <c r="M42" s="77"/>
      <c r="O42" s="228" t="s">
        <v>216</v>
      </c>
      <c r="P42" s="228"/>
      <c r="Q42" s="229"/>
      <c r="S42" s="228" t="s">
        <v>217</v>
      </c>
      <c r="T42" s="229" t="s">
        <v>218</v>
      </c>
    </row>
    <row r="43" spans="1:31">
      <c r="A43" s="352"/>
      <c r="F43" s="79" t="s">
        <v>219</v>
      </c>
      <c r="G43" s="78"/>
      <c r="H43" s="79"/>
      <c r="J43" s="79" t="s">
        <v>220</v>
      </c>
      <c r="K43" s="79" t="s">
        <v>221</v>
      </c>
      <c r="L43" s="468"/>
      <c r="M43" s="77"/>
      <c r="O43" s="78" t="s">
        <v>222</v>
      </c>
      <c r="P43" s="78"/>
      <c r="Q43" s="78"/>
      <c r="S43" s="230" t="s">
        <v>223</v>
      </c>
      <c r="T43" s="78" t="s">
        <v>224</v>
      </c>
    </row>
    <row r="44" spans="1:31">
      <c r="A44" s="352"/>
      <c r="F44" s="78"/>
      <c r="G44" s="230"/>
      <c r="H44" s="78"/>
      <c r="J44" s="78" t="s">
        <v>225</v>
      </c>
      <c r="K44" s="78" t="s">
        <v>226</v>
      </c>
      <c r="L44" s="468"/>
      <c r="M44" s="77"/>
      <c r="O44" s="230"/>
      <c r="P44" s="230"/>
      <c r="Q44" s="78"/>
      <c r="S44" s="230" t="s">
        <v>227</v>
      </c>
      <c r="T44" s="78" t="s">
        <v>228</v>
      </c>
    </row>
    <row r="45" spans="1:31">
      <c r="A45" s="352"/>
      <c r="F45" s="80"/>
      <c r="G45" s="80"/>
      <c r="H45" s="80"/>
      <c r="J45" s="80" t="s">
        <v>229</v>
      </c>
      <c r="K45" s="80" t="s">
        <v>230</v>
      </c>
      <c r="L45" s="469"/>
      <c r="M45" s="77"/>
      <c r="O45" s="78" t="s">
        <v>231</v>
      </c>
      <c r="P45" s="78"/>
      <c r="Q45" s="78"/>
      <c r="S45" s="230" t="s">
        <v>232</v>
      </c>
      <c r="T45" s="78" t="s">
        <v>233</v>
      </c>
    </row>
    <row r="46" spans="1:31">
      <c r="F46" s="78" t="s">
        <v>234</v>
      </c>
      <c r="G46" s="78"/>
      <c r="H46" s="78"/>
      <c r="J46" s="78" t="s">
        <v>235</v>
      </c>
      <c r="K46" s="78" t="s">
        <v>236</v>
      </c>
      <c r="L46" s="468"/>
      <c r="M46" s="77"/>
      <c r="O46" s="230"/>
      <c r="P46" s="230"/>
      <c r="Q46" s="78"/>
      <c r="S46" s="230" t="s">
        <v>237</v>
      </c>
      <c r="T46" s="78" t="s">
        <v>238</v>
      </c>
    </row>
    <row r="47" spans="1:31">
      <c r="B47" s="344"/>
      <c r="F47" s="78"/>
      <c r="G47" s="230"/>
      <c r="H47" s="78"/>
      <c r="J47" s="78" t="s">
        <v>239</v>
      </c>
      <c r="K47" s="78" t="s">
        <v>240</v>
      </c>
      <c r="L47" s="468"/>
      <c r="M47" s="77"/>
      <c r="O47" s="230"/>
      <c r="P47" s="230"/>
      <c r="Q47" s="78"/>
      <c r="S47" s="230" t="s">
        <v>241</v>
      </c>
      <c r="T47" s="78" t="s">
        <v>242</v>
      </c>
    </row>
    <row r="48" spans="1:31">
      <c r="F48" s="78"/>
      <c r="G48" s="78"/>
      <c r="H48" s="78"/>
      <c r="J48" s="78" t="s">
        <v>243</v>
      </c>
      <c r="K48" s="78" t="s">
        <v>244</v>
      </c>
      <c r="L48" s="468"/>
      <c r="M48" s="77"/>
      <c r="O48" s="231" t="s">
        <v>245</v>
      </c>
      <c r="P48" s="231"/>
      <c r="Q48" s="231"/>
      <c r="S48" s="232" t="s">
        <v>246</v>
      </c>
      <c r="T48" s="231" t="s">
        <v>247</v>
      </c>
    </row>
    <row r="49" spans="6:20">
      <c r="F49" s="79" t="s">
        <v>248</v>
      </c>
      <c r="G49" s="368"/>
      <c r="H49" s="79"/>
      <c r="J49" s="79" t="s">
        <v>249</v>
      </c>
      <c r="K49" s="79" t="s">
        <v>250</v>
      </c>
      <c r="L49" s="470"/>
      <c r="M49" s="77"/>
      <c r="O49" s="232" t="s">
        <v>251</v>
      </c>
      <c r="P49" s="232"/>
      <c r="Q49" s="231"/>
      <c r="S49" s="232" t="s">
        <v>252</v>
      </c>
      <c r="T49" s="231" t="s">
        <v>253</v>
      </c>
    </row>
    <row r="50" spans="6:20">
      <c r="F50" s="78"/>
      <c r="G50" s="230"/>
      <c r="H50" s="78"/>
      <c r="J50" s="78" t="s">
        <v>254</v>
      </c>
      <c r="K50" s="78" t="s">
        <v>255</v>
      </c>
      <c r="L50" s="468"/>
      <c r="M50" s="77"/>
      <c r="O50" s="230"/>
      <c r="P50" s="230"/>
      <c r="Q50" s="78"/>
      <c r="S50" s="230" t="s">
        <v>256</v>
      </c>
      <c r="T50" s="78" t="s">
        <v>257</v>
      </c>
    </row>
    <row r="51" spans="6:20">
      <c r="F51" s="81"/>
      <c r="G51" s="81"/>
      <c r="H51" s="81"/>
      <c r="J51" s="81" t="s">
        <v>258</v>
      </c>
      <c r="K51" s="81" t="s">
        <v>259</v>
      </c>
      <c r="L51" s="471"/>
      <c r="M51" s="77"/>
      <c r="O51" s="233" t="s">
        <v>260</v>
      </c>
      <c r="P51" s="233"/>
      <c r="Q51" s="234"/>
      <c r="S51" s="233" t="s">
        <v>261</v>
      </c>
      <c r="T51" s="234" t="s">
        <v>262</v>
      </c>
    </row>
    <row r="52" spans="6:20">
      <c r="F52" s="79" t="s">
        <v>456</v>
      </c>
      <c r="G52" s="368"/>
      <c r="H52" s="369"/>
      <c r="J52" s="77"/>
      <c r="K52" s="82" t="s">
        <v>263</v>
      </c>
      <c r="L52" s="470"/>
      <c r="M52" s="77"/>
      <c r="O52" s="232" t="s">
        <v>264</v>
      </c>
      <c r="P52" s="232"/>
      <c r="Q52" s="231"/>
      <c r="S52" s="232" t="s">
        <v>265</v>
      </c>
      <c r="T52" s="231" t="s">
        <v>262</v>
      </c>
    </row>
  </sheetData>
  <mergeCells count="1">
    <mergeCell ref="AC2:AE2"/>
  </mergeCells>
  <hyperlinks>
    <hyperlink ref="J25" r:id="rId1" xr:uid="{FFF92DDA-D6A1-4855-8BE9-60F7E9F73238}"/>
    <hyperlink ref="B25" r:id="rId2" xr:uid="{6A32D6A9-9BEF-481D-93C1-687A6916DADA}"/>
    <hyperlink ref="J7" r:id="rId3" xr:uid="{B5F7E39C-1E99-46AA-A30E-7207B0A6FC6F}"/>
    <hyperlink ref="O7" r:id="rId4" xr:uid="{E123F897-E5E0-43BE-8E0B-CA2FE55E2F2F}"/>
    <hyperlink ref="F7" r:id="rId5" xr:uid="{97A70C98-01C6-489B-B39D-F89AC3C74A84}"/>
    <hyperlink ref="Q7" r:id="rId6" xr:uid="{2032A7C0-AD0D-4E34-B174-1269DE4FE99A}"/>
    <hyperlink ref="Q8" r:id="rId7" display="02//10/18" xr:uid="{0BC2AEBB-BFCF-4E22-9A7B-3AEC474BEAF5}"/>
    <hyperlink ref="Q31" r:id="rId8" xr:uid="{0D676835-D4C5-492E-8A29-68A85F1AAF88}"/>
    <hyperlink ref="H31" r:id="rId9" xr:uid="{8E583EA9-87EE-40FF-8E5B-ECFD1F88702F}"/>
    <hyperlink ref="Q34" r:id="rId10" display="17/10/18" xr:uid="{71720F00-94CD-4554-8EBB-35E4CF62311B}"/>
    <hyperlink ref="H34" r:id="rId11" xr:uid="{817CF4D7-E038-4FB7-BA60-CA8FB95C3AFD}"/>
    <hyperlink ref="H22" r:id="rId12" xr:uid="{A7CCAD75-DC71-4C2C-997E-B035A9A68EFB}"/>
    <hyperlink ref="H30" r:id="rId13" xr:uid="{EAFB3D65-F2D2-4B08-8D6D-E0F7B949937C}"/>
    <hyperlink ref="M11" r:id="rId14" xr:uid="{4E07DE5F-B5FC-44A7-89A8-62BBB48B0780}"/>
    <hyperlink ref="H11" r:id="rId15" xr:uid="{2E3BDBDA-F0DF-4FD5-8B84-200E4602D750}"/>
  </hyperlinks>
  <pageMargins left="0.7" right="0.7" top="0.75" bottom="0.75" header="0.3" footer="0.3"/>
  <pageSetup orientation="portrait" r:id="rId16"/>
  <legacyDrawing r:id="rId1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A687-993F-42F0-A40C-45EE46A13F23}">
  <dimension ref="A1:JC101"/>
  <sheetViews>
    <sheetView showGridLines="0" showZeros="0" zoomScale="90" zoomScaleNormal="90" zoomScaleSheetLayoutView="100" workbookViewId="0">
      <pane xSplit="2" ySplit="3" topLeftCell="AC11" activePane="bottomRight" state="frozen"/>
      <selection pane="topRight" activeCell="C1" sqref="C1"/>
      <selection pane="bottomLeft" activeCell="A4" sqref="A4"/>
      <selection pane="bottomRight" activeCell="AS42" sqref="AS42"/>
    </sheetView>
  </sheetViews>
  <sheetFormatPr baseColWidth="10" defaultColWidth="11.44140625" defaultRowHeight="13.2" outlineLevelCol="1"/>
  <cols>
    <col min="1" max="1" width="11.33203125" style="34" customWidth="1"/>
    <col min="2" max="2" width="16.44140625" style="33" customWidth="1"/>
    <col min="3" max="3" width="5.77734375" style="33" hidden="1" customWidth="1"/>
    <col min="4" max="6" width="12.44140625" style="33" hidden="1" customWidth="1"/>
    <col min="7" max="8" width="12.44140625" style="33" customWidth="1"/>
    <col min="9" max="9" width="12.44140625" style="49" customWidth="1"/>
    <col min="10" max="10" width="12.44140625" style="34" customWidth="1"/>
    <col min="11" max="11" width="2.88671875" style="34" customWidth="1"/>
    <col min="12" max="13" width="12.44140625" style="34" customWidth="1"/>
    <col min="14" max="14" width="6.77734375" style="75" hidden="1" customWidth="1" outlineLevel="1"/>
    <col min="15" max="22" width="11.44140625" style="33" hidden="1" customWidth="1" outlineLevel="1"/>
    <col min="23" max="23" width="11.44140625" style="33" customWidth="1" collapsed="1"/>
    <col min="24" max="35" width="11.44140625" style="33" customWidth="1"/>
    <col min="36" max="36" width="2.109375" style="33" customWidth="1"/>
    <col min="37" max="37" width="12.44140625" style="49" customWidth="1"/>
    <col min="38" max="38" width="11.44140625" style="33" customWidth="1"/>
    <col min="39" max="39" width="5.5546875" style="33" customWidth="1"/>
    <col min="40" max="40" width="7" style="43" bestFit="1" customWidth="1"/>
    <col min="41" max="41" width="8.21875" style="545" bestFit="1" customWidth="1"/>
    <col min="42" max="42" width="7" style="545" customWidth="1"/>
    <col min="43" max="45" width="7" style="550" customWidth="1"/>
    <col min="46" max="46" width="12.44140625" style="49" customWidth="1" outlineLevel="1"/>
    <col min="47" max="49" width="11.44140625" style="33"/>
    <col min="50" max="50" width="11.44140625" style="329"/>
    <col min="51" max="51" width="12.44140625" style="49" customWidth="1"/>
    <col min="52" max="52" width="12.5546875" style="49" customWidth="1"/>
    <col min="53" max="53" width="12.44140625" style="49" hidden="1" customWidth="1" outlineLevel="1"/>
    <col min="54" max="54" width="12.44140625" style="49" customWidth="1" collapsed="1"/>
    <col min="55" max="57" width="12.44140625" style="49" customWidth="1"/>
    <col min="58" max="58" width="16" style="49" bestFit="1" customWidth="1"/>
    <col min="59" max="62" width="12.44140625" style="49" hidden="1" customWidth="1" outlineLevel="1"/>
    <col min="63" max="63" width="12.44140625" style="49" customWidth="1" collapsed="1"/>
    <col min="64" max="71" width="12.44140625" style="49" customWidth="1"/>
    <col min="72" max="76" width="12.44140625" style="385" customWidth="1"/>
    <col min="77" max="81" width="11.44140625" style="33" hidden="1" customWidth="1" outlineLevel="1"/>
    <col min="82" max="82" width="11.44140625" style="33" customWidth="1" collapsed="1"/>
    <col min="83" max="84" width="11.44140625" style="33" customWidth="1"/>
    <col min="85" max="95" width="11.44140625" style="33"/>
    <col min="96" max="99" width="11.44140625" style="33" hidden="1" customWidth="1" outlineLevel="1"/>
    <col min="100" max="100" width="11.44140625" style="33" collapsed="1"/>
    <col min="101" max="112" width="11.44140625" style="33"/>
    <col min="113" max="113" width="2.77734375" style="33" customWidth="1"/>
    <col min="114" max="116" width="11.44140625" style="33"/>
    <col min="117" max="117" width="11.44140625" style="33" customWidth="1"/>
    <col min="118" max="118" width="12.21875" style="33" hidden="1" customWidth="1" outlineLevel="1"/>
    <col min="119" max="121" width="11.44140625" style="33" hidden="1" customWidth="1" outlineLevel="1"/>
    <col min="122" max="122" width="11.44140625" style="33" collapsed="1"/>
    <col min="123" max="135" width="11.44140625" style="33"/>
    <col min="136" max="139" width="11.44140625" style="33" hidden="1" customWidth="1" outlineLevel="1"/>
    <col min="140" max="140" width="11.44140625" style="33" collapsed="1"/>
    <col min="141" max="153" width="11.44140625" style="33"/>
    <col min="154" max="154" width="12.21875" style="33" hidden="1" customWidth="1" outlineLevel="1"/>
    <col min="155" max="157" width="11.44140625" style="33" hidden="1" customWidth="1" outlineLevel="1"/>
    <col min="158" max="158" width="11.44140625" style="33" collapsed="1"/>
    <col min="159" max="170" width="11.44140625" style="33"/>
    <col min="171" max="171" width="2.109375" style="33" customWidth="1"/>
    <col min="172" max="175" width="11.44140625" style="33"/>
    <col min="176" max="179" width="11.44140625" style="33" hidden="1" customWidth="1" outlineLevel="1"/>
    <col min="180" max="180" width="11.44140625" style="33" collapsed="1"/>
    <col min="181" max="192" width="11.44140625" style="33"/>
    <col min="193" max="193" width="3.109375" style="33" customWidth="1"/>
    <col min="194" max="194" width="11.44140625" style="33"/>
    <col min="195" max="195" width="11.33203125" style="33" customWidth="1"/>
    <col min="196" max="200" width="11.44140625" style="33"/>
    <col min="201" max="201" width="11.44140625" style="33" customWidth="1"/>
    <col min="202" max="205" width="11.44140625" style="33" hidden="1" customWidth="1" outlineLevel="1"/>
    <col min="206" max="206" width="11.44140625" style="33" collapsed="1"/>
    <col min="207" max="218" width="11.44140625" style="33"/>
    <col min="219" max="219" width="3.21875" style="33" customWidth="1"/>
    <col min="220" max="220" width="9.6640625" style="34" bestFit="1" customWidth="1"/>
    <col min="221" max="221" width="9.6640625" style="34" customWidth="1"/>
    <col min="222" max="222" width="11.44140625" style="33"/>
    <col min="223" max="223" width="11.33203125" style="33" hidden="1" customWidth="1" outlineLevel="1"/>
    <col min="224" max="226" width="11.44140625" style="33" hidden="1" customWidth="1" outlineLevel="1"/>
    <col min="227" max="227" width="11.44140625" style="33" collapsed="1"/>
    <col min="228" max="239" width="11.44140625" style="33"/>
    <col min="240" max="240" width="4.44140625" style="33" customWidth="1"/>
    <col min="241" max="243" width="11.44140625" style="33"/>
    <col min="244" max="262" width="11.44140625" style="33" hidden="1" customWidth="1" outlineLevel="1"/>
    <col min="263" max="263" width="11.44140625" style="33" collapsed="1"/>
    <col min="264" max="16384" width="11.44140625" style="33"/>
  </cols>
  <sheetData>
    <row r="1" spans="1:262">
      <c r="A1" s="18" t="s">
        <v>465</v>
      </c>
      <c r="B1" s="18"/>
      <c r="C1" s="19"/>
      <c r="D1" s="3"/>
      <c r="E1" s="3"/>
      <c r="F1" s="3"/>
      <c r="G1" s="3"/>
      <c r="H1" s="3"/>
      <c r="I1" s="38"/>
      <c r="J1" s="4"/>
      <c r="K1" s="4"/>
      <c r="L1" s="4"/>
      <c r="M1" s="4"/>
      <c r="N1" s="69"/>
      <c r="O1" s="4" t="s">
        <v>204</v>
      </c>
      <c r="P1" s="4" t="s">
        <v>204</v>
      </c>
      <c r="Q1" s="4" t="s">
        <v>204</v>
      </c>
      <c r="R1" s="4" t="s">
        <v>204</v>
      </c>
      <c r="S1" s="4" t="s">
        <v>204</v>
      </c>
      <c r="T1" s="4" t="s">
        <v>204</v>
      </c>
      <c r="U1" s="4" t="s">
        <v>204</v>
      </c>
      <c r="V1" s="4" t="s">
        <v>204</v>
      </c>
      <c r="W1" s="4"/>
      <c r="X1" s="4"/>
      <c r="Y1" s="4"/>
      <c r="Z1" s="4"/>
      <c r="AA1" s="4"/>
      <c r="AB1" s="4"/>
      <c r="AC1" s="4"/>
      <c r="AD1" s="4"/>
      <c r="AE1" s="4"/>
      <c r="AF1" s="4"/>
      <c r="AG1" s="4"/>
      <c r="AH1" s="4"/>
      <c r="AI1" s="4"/>
      <c r="AJ1" s="4"/>
      <c r="AK1" s="4"/>
      <c r="AL1" s="4" t="s">
        <v>472</v>
      </c>
      <c r="AM1" s="4"/>
      <c r="AN1" s="7"/>
      <c r="AO1" s="7"/>
      <c r="AP1" s="7"/>
      <c r="AQ1" s="394"/>
      <c r="AR1" s="394"/>
      <c r="AS1" s="394"/>
      <c r="AT1" s="4"/>
      <c r="AU1" s="3"/>
      <c r="AV1" s="3"/>
      <c r="AW1" s="3"/>
      <c r="AX1" s="327"/>
      <c r="AY1" s="121"/>
      <c r="AZ1" s="121">
        <v>1</v>
      </c>
      <c r="BA1" s="121">
        <v>2</v>
      </c>
      <c r="BB1" s="121">
        <v>3</v>
      </c>
      <c r="BC1" s="121">
        <v>4</v>
      </c>
      <c r="BD1" s="121">
        <v>5</v>
      </c>
      <c r="BE1" s="121">
        <v>6</v>
      </c>
      <c r="BF1" s="129">
        <v>10</v>
      </c>
      <c r="BG1" s="38"/>
      <c r="BH1" s="121">
        <v>1</v>
      </c>
      <c r="BI1" s="121">
        <v>2</v>
      </c>
      <c r="BJ1" s="121">
        <v>3</v>
      </c>
      <c r="BK1" s="3"/>
      <c r="BL1" s="121">
        <v>1</v>
      </c>
      <c r="BM1" s="121">
        <v>2</v>
      </c>
      <c r="BN1" s="121">
        <v>3</v>
      </c>
      <c r="BO1" s="121"/>
      <c r="BP1" s="121">
        <v>1</v>
      </c>
      <c r="BQ1" s="121">
        <v>2</v>
      </c>
      <c r="BR1" s="121">
        <v>3</v>
      </c>
      <c r="BS1" s="3"/>
      <c r="BT1" s="121">
        <v>1</v>
      </c>
      <c r="BU1" s="121">
        <v>2</v>
      </c>
      <c r="BV1" s="121">
        <v>3</v>
      </c>
      <c r="BW1" s="327" t="s">
        <v>467</v>
      </c>
      <c r="BX1" s="327"/>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90"/>
      <c r="DK1" s="391" t="s">
        <v>468</v>
      </c>
      <c r="DL1" s="390"/>
      <c r="DM1" s="3"/>
      <c r="DN1" s="4"/>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94" t="s">
        <v>470</v>
      </c>
      <c r="ET1" s="3"/>
      <c r="EU1" s="3"/>
      <c r="EV1" s="3"/>
      <c r="EW1" s="3"/>
      <c r="EX1" s="3"/>
      <c r="EY1" s="3"/>
      <c r="EZ1" s="3"/>
      <c r="FA1" s="3"/>
      <c r="FB1" s="3"/>
      <c r="FC1" s="3"/>
      <c r="FD1" s="3"/>
      <c r="FE1" s="3"/>
      <c r="FF1" s="3"/>
      <c r="FG1" s="3"/>
      <c r="FH1" s="3"/>
      <c r="FI1" s="3"/>
      <c r="FJ1" s="3"/>
      <c r="FK1" s="3"/>
      <c r="FL1" s="3"/>
      <c r="FM1" s="3"/>
      <c r="FN1" s="3"/>
      <c r="FO1" s="4"/>
      <c r="FP1" s="3"/>
      <c r="FQ1" s="4"/>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4"/>
      <c r="HM1" s="4"/>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row>
    <row r="2" spans="1:262">
      <c r="A2" s="4" t="s">
        <v>473</v>
      </c>
      <c r="B2" s="240" t="s">
        <v>453</v>
      </c>
      <c r="C2" s="3"/>
      <c r="D2" s="2">
        <v>41274</v>
      </c>
      <c r="E2" s="2">
        <v>41639</v>
      </c>
      <c r="F2" s="2">
        <v>42004</v>
      </c>
      <c r="G2" s="9">
        <v>42369</v>
      </c>
      <c r="H2" s="9">
        <v>42735</v>
      </c>
      <c r="I2" s="9">
        <v>43100</v>
      </c>
      <c r="J2" s="9" t="s">
        <v>487</v>
      </c>
      <c r="K2" s="4"/>
      <c r="L2" s="4" t="s">
        <v>466</v>
      </c>
      <c r="M2" s="9" t="str">
        <f>J2</f>
        <v>9M 2018</v>
      </c>
      <c r="N2" s="69"/>
      <c r="O2" s="2">
        <v>41639</v>
      </c>
      <c r="P2" s="2">
        <v>41729</v>
      </c>
      <c r="Q2" s="2">
        <v>41820</v>
      </c>
      <c r="R2" s="2">
        <v>41912</v>
      </c>
      <c r="S2" s="2">
        <v>42004</v>
      </c>
      <c r="T2" s="2">
        <v>42094</v>
      </c>
      <c r="U2" s="2">
        <v>42185</v>
      </c>
      <c r="V2" s="2">
        <v>42277</v>
      </c>
      <c r="W2" s="2">
        <v>42369</v>
      </c>
      <c r="X2" s="2">
        <v>42460</v>
      </c>
      <c r="Y2" s="2">
        <v>42551</v>
      </c>
      <c r="Z2" s="2">
        <v>42643</v>
      </c>
      <c r="AA2" s="2">
        <v>42735</v>
      </c>
      <c r="AB2" s="2">
        <v>42825</v>
      </c>
      <c r="AC2" s="2">
        <v>42916</v>
      </c>
      <c r="AD2" s="2">
        <v>43008</v>
      </c>
      <c r="AE2" s="2">
        <v>43100</v>
      </c>
      <c r="AF2" s="2">
        <v>43190</v>
      </c>
      <c r="AG2" s="2">
        <v>43281</v>
      </c>
      <c r="AH2" s="2">
        <v>43373</v>
      </c>
      <c r="AI2" s="2">
        <v>43465</v>
      </c>
      <c r="AJ2" s="2"/>
      <c r="AK2" s="4" t="s">
        <v>466</v>
      </c>
      <c r="AL2" s="9" t="str">
        <f>$B$2</f>
        <v>Q3 2018</v>
      </c>
      <c r="AM2" s="9"/>
      <c r="AN2" s="25"/>
      <c r="AO2" s="524"/>
      <c r="AP2" s="524"/>
      <c r="AQ2" s="547"/>
      <c r="AR2" s="547"/>
      <c r="AS2" s="547"/>
      <c r="AT2" s="2">
        <v>42004</v>
      </c>
      <c r="AU2" s="2">
        <v>42369</v>
      </c>
      <c r="AV2" s="2">
        <v>42735</v>
      </c>
      <c r="AW2" s="2">
        <v>43100</v>
      </c>
      <c r="AX2" s="326">
        <v>43373</v>
      </c>
      <c r="AY2" s="2"/>
      <c r="AZ2" s="38"/>
      <c r="BA2" s="2">
        <v>42004</v>
      </c>
      <c r="BB2" s="2">
        <v>42369</v>
      </c>
      <c r="BC2" s="2">
        <v>42735</v>
      </c>
      <c r="BD2" s="2">
        <v>43100</v>
      </c>
      <c r="BE2" s="9">
        <v>43373</v>
      </c>
      <c r="BF2" s="389" t="s">
        <v>305</v>
      </c>
      <c r="BG2" s="2">
        <v>42004</v>
      </c>
      <c r="BH2" s="70">
        <v>42094</v>
      </c>
      <c r="BI2" s="70">
        <v>42185</v>
      </c>
      <c r="BJ2" s="70">
        <v>42277</v>
      </c>
      <c r="BK2" s="2">
        <v>42369</v>
      </c>
      <c r="BL2" s="70">
        <v>42460</v>
      </c>
      <c r="BM2" s="70">
        <v>42551</v>
      </c>
      <c r="BN2" s="70">
        <v>42643</v>
      </c>
      <c r="BO2" s="2">
        <v>42735</v>
      </c>
      <c r="BP2" s="70">
        <v>42825</v>
      </c>
      <c r="BQ2" s="70">
        <v>42916</v>
      </c>
      <c r="BR2" s="70">
        <v>43008</v>
      </c>
      <c r="BS2" s="2">
        <v>43100</v>
      </c>
      <c r="BT2" s="70">
        <v>43190</v>
      </c>
      <c r="BU2" s="70">
        <v>43281</v>
      </c>
      <c r="BV2" s="70">
        <v>43373</v>
      </c>
      <c r="BW2" s="383">
        <v>43465</v>
      </c>
      <c r="BX2" s="383"/>
      <c r="BY2" s="2"/>
      <c r="BZ2" s="2">
        <v>42004</v>
      </c>
      <c r="CA2" s="2">
        <v>42094</v>
      </c>
      <c r="CB2" s="2">
        <v>42185</v>
      </c>
      <c r="CC2" s="2">
        <v>42277</v>
      </c>
      <c r="CD2" s="2">
        <v>42369</v>
      </c>
      <c r="CE2" s="2">
        <v>42460</v>
      </c>
      <c r="CF2" s="2">
        <v>42551</v>
      </c>
      <c r="CG2" s="2">
        <v>42643</v>
      </c>
      <c r="CH2" s="2">
        <v>42735</v>
      </c>
      <c r="CI2" s="2">
        <v>42825</v>
      </c>
      <c r="CJ2" s="2">
        <v>42916</v>
      </c>
      <c r="CK2" s="2">
        <v>43008</v>
      </c>
      <c r="CL2" s="2">
        <v>43100</v>
      </c>
      <c r="CM2" s="2">
        <v>43190</v>
      </c>
      <c r="CN2" s="2">
        <v>43281</v>
      </c>
      <c r="CO2" s="2">
        <v>43373</v>
      </c>
      <c r="CP2" s="2">
        <v>43465</v>
      </c>
      <c r="CQ2" s="2"/>
      <c r="CR2" s="2">
        <v>42004</v>
      </c>
      <c r="CS2" s="2">
        <v>42094</v>
      </c>
      <c r="CT2" s="2">
        <v>42185</v>
      </c>
      <c r="CU2" s="2">
        <v>42277</v>
      </c>
      <c r="CV2" s="2">
        <v>42369</v>
      </c>
      <c r="CW2" s="2">
        <v>42460</v>
      </c>
      <c r="CX2" s="2">
        <v>42551</v>
      </c>
      <c r="CY2" s="2">
        <v>42643</v>
      </c>
      <c r="CZ2" s="2">
        <v>42735</v>
      </c>
      <c r="DA2" s="2">
        <v>42825</v>
      </c>
      <c r="DB2" s="2">
        <v>42916</v>
      </c>
      <c r="DC2" s="2">
        <v>43008</v>
      </c>
      <c r="DD2" s="2">
        <v>43100</v>
      </c>
      <c r="DE2" s="2">
        <v>43190</v>
      </c>
      <c r="DF2" s="2">
        <v>43281</v>
      </c>
      <c r="DG2" s="2">
        <v>43373</v>
      </c>
      <c r="DH2" s="2">
        <v>43465</v>
      </c>
      <c r="DI2" s="2"/>
      <c r="DJ2" s="9" t="s">
        <v>328</v>
      </c>
      <c r="DK2" s="9" t="s">
        <v>328</v>
      </c>
      <c r="DL2" s="9" t="s">
        <v>328</v>
      </c>
      <c r="DM2" s="2"/>
      <c r="DN2" s="2">
        <v>42004</v>
      </c>
      <c r="DO2" s="2">
        <v>42094</v>
      </c>
      <c r="DP2" s="2">
        <v>42185</v>
      </c>
      <c r="DQ2" s="2">
        <v>42277</v>
      </c>
      <c r="DR2" s="2">
        <v>42369</v>
      </c>
      <c r="DS2" s="2">
        <v>42460</v>
      </c>
      <c r="DT2" s="2">
        <v>42551</v>
      </c>
      <c r="DU2" s="2">
        <v>42643</v>
      </c>
      <c r="DV2" s="2">
        <v>42735</v>
      </c>
      <c r="DW2" s="2">
        <v>42825</v>
      </c>
      <c r="DX2" s="2">
        <v>42916</v>
      </c>
      <c r="DY2" s="2">
        <v>43008</v>
      </c>
      <c r="DZ2" s="2">
        <v>43100</v>
      </c>
      <c r="EA2" s="2">
        <v>43190</v>
      </c>
      <c r="EB2" s="2">
        <v>43281</v>
      </c>
      <c r="EC2" s="2">
        <v>43373</v>
      </c>
      <c r="ED2" s="2">
        <v>43465</v>
      </c>
      <c r="EE2" s="2"/>
      <c r="EF2" s="2">
        <v>42004</v>
      </c>
      <c r="EG2" s="2">
        <v>42094</v>
      </c>
      <c r="EH2" s="2">
        <v>42185</v>
      </c>
      <c r="EI2" s="2">
        <v>42277</v>
      </c>
      <c r="EJ2" s="2">
        <v>42369</v>
      </c>
      <c r="EK2" s="2">
        <v>42460</v>
      </c>
      <c r="EL2" s="2">
        <v>42551</v>
      </c>
      <c r="EM2" s="2">
        <v>42643</v>
      </c>
      <c r="EN2" s="2">
        <v>42735</v>
      </c>
      <c r="EO2" s="2">
        <v>42825</v>
      </c>
      <c r="EP2" s="2">
        <v>42916</v>
      </c>
      <c r="EQ2" s="2">
        <v>43008</v>
      </c>
      <c r="ER2" s="2">
        <v>43100</v>
      </c>
      <c r="ES2" s="2">
        <v>43190</v>
      </c>
      <c r="ET2" s="2">
        <v>43281</v>
      </c>
      <c r="EU2" s="2">
        <v>43373</v>
      </c>
      <c r="EV2" s="2">
        <v>43465</v>
      </c>
      <c r="EW2" s="2"/>
      <c r="EX2" s="2">
        <v>42004</v>
      </c>
      <c r="EY2" s="2">
        <v>42094</v>
      </c>
      <c r="EZ2" s="2">
        <v>42185</v>
      </c>
      <c r="FA2" s="2">
        <v>42277</v>
      </c>
      <c r="FB2" s="2">
        <v>42369</v>
      </c>
      <c r="FC2" s="2">
        <v>42460</v>
      </c>
      <c r="FD2" s="2">
        <v>42551</v>
      </c>
      <c r="FE2" s="2">
        <v>42643</v>
      </c>
      <c r="FF2" s="2">
        <v>42735</v>
      </c>
      <c r="FG2" s="2">
        <v>42825</v>
      </c>
      <c r="FH2" s="2">
        <v>42916</v>
      </c>
      <c r="FI2" s="2">
        <v>43008</v>
      </c>
      <c r="FJ2" s="2">
        <v>43100</v>
      </c>
      <c r="FK2" s="2">
        <v>43190</v>
      </c>
      <c r="FL2" s="2">
        <v>43281</v>
      </c>
      <c r="FM2" s="2">
        <v>43373</v>
      </c>
      <c r="FN2" s="2">
        <v>43465</v>
      </c>
      <c r="FO2" s="2"/>
      <c r="FP2" s="9" t="s">
        <v>466</v>
      </c>
      <c r="FQ2" s="9" t="str">
        <f>$B$2</f>
        <v>Q3 2018</v>
      </c>
      <c r="FR2" s="9"/>
      <c r="FS2" s="2"/>
      <c r="FT2" s="2">
        <v>42004</v>
      </c>
      <c r="FU2" s="2">
        <v>42094</v>
      </c>
      <c r="FV2" s="2">
        <v>42185</v>
      </c>
      <c r="FW2" s="2">
        <v>42277</v>
      </c>
      <c r="FX2" s="2">
        <v>42369</v>
      </c>
      <c r="FY2" s="2">
        <v>42460</v>
      </c>
      <c r="FZ2" s="2">
        <v>42551</v>
      </c>
      <c r="GA2" s="2">
        <v>42643</v>
      </c>
      <c r="GB2" s="2">
        <v>42735</v>
      </c>
      <c r="GC2" s="2">
        <v>42825</v>
      </c>
      <c r="GD2" s="2">
        <v>42916</v>
      </c>
      <c r="GE2" s="2">
        <v>43008</v>
      </c>
      <c r="GF2" s="2">
        <v>43100</v>
      </c>
      <c r="GG2" s="2">
        <v>43190</v>
      </c>
      <c r="GH2" s="2">
        <v>43281</v>
      </c>
      <c r="GI2" s="2">
        <v>43373</v>
      </c>
      <c r="GJ2" s="2">
        <v>43465</v>
      </c>
      <c r="GK2" s="2"/>
      <c r="GL2" s="9" t="s">
        <v>466</v>
      </c>
      <c r="GM2" s="2" t="s">
        <v>328</v>
      </c>
      <c r="GN2" s="2"/>
      <c r="GO2" s="9"/>
      <c r="GP2" s="9"/>
      <c r="GQ2" s="9"/>
      <c r="GR2" s="9"/>
      <c r="GS2" s="2"/>
      <c r="GT2" s="2">
        <v>42004</v>
      </c>
      <c r="GU2" s="2">
        <v>42094</v>
      </c>
      <c r="GV2" s="2">
        <v>42185</v>
      </c>
      <c r="GW2" s="2">
        <v>42277</v>
      </c>
      <c r="GX2" s="2">
        <v>42369</v>
      </c>
      <c r="GY2" s="2">
        <v>42460</v>
      </c>
      <c r="GZ2" s="2">
        <v>42551</v>
      </c>
      <c r="HA2" s="2">
        <v>42643</v>
      </c>
      <c r="HB2" s="2">
        <v>42735</v>
      </c>
      <c r="HC2" s="2">
        <v>42825</v>
      </c>
      <c r="HD2" s="2">
        <v>42916</v>
      </c>
      <c r="HE2" s="2">
        <v>43008</v>
      </c>
      <c r="HF2" s="2">
        <v>43100</v>
      </c>
      <c r="HG2" s="2">
        <v>43190</v>
      </c>
      <c r="HH2" s="2">
        <v>43281</v>
      </c>
      <c r="HI2" s="2">
        <v>43373</v>
      </c>
      <c r="HJ2" s="2">
        <v>43465</v>
      </c>
      <c r="HK2" s="2"/>
      <c r="HL2" s="9"/>
      <c r="HM2" s="9"/>
      <c r="HN2" s="2"/>
      <c r="HO2" s="2">
        <v>42004</v>
      </c>
      <c r="HP2" s="2">
        <v>42094</v>
      </c>
      <c r="HQ2" s="2">
        <v>42185</v>
      </c>
      <c r="HR2" s="2">
        <v>42277</v>
      </c>
      <c r="HS2" s="2">
        <v>42369</v>
      </c>
      <c r="HT2" s="2">
        <v>42460</v>
      </c>
      <c r="HU2" s="2">
        <v>42551</v>
      </c>
      <c r="HV2" s="2">
        <v>42643</v>
      </c>
      <c r="HW2" s="2">
        <v>42735</v>
      </c>
      <c r="HX2" s="2">
        <v>42825</v>
      </c>
      <c r="HY2" s="2">
        <v>42916</v>
      </c>
      <c r="HZ2" s="2">
        <v>43008</v>
      </c>
      <c r="IA2" s="2">
        <v>43100</v>
      </c>
      <c r="IB2" s="2">
        <v>43190</v>
      </c>
      <c r="IC2" s="2">
        <v>43281</v>
      </c>
      <c r="ID2" s="2">
        <v>43373</v>
      </c>
      <c r="IE2" s="2">
        <v>43465</v>
      </c>
      <c r="IF2" s="2"/>
      <c r="IG2" s="9" t="s">
        <v>466</v>
      </c>
      <c r="IH2" s="9" t="str">
        <f>$B$2</f>
        <v>Q3 2018</v>
      </c>
      <c r="II2" s="9"/>
      <c r="IJ2" s="3"/>
      <c r="IK2" s="2">
        <v>42004</v>
      </c>
      <c r="IL2" s="2">
        <v>42094</v>
      </c>
      <c r="IM2" s="2">
        <v>42185</v>
      </c>
      <c r="IN2" s="2">
        <v>42277</v>
      </c>
      <c r="IO2" s="2">
        <v>42369</v>
      </c>
      <c r="IP2" s="2">
        <v>42460</v>
      </c>
      <c r="IQ2" s="2">
        <v>42551</v>
      </c>
      <c r="IR2" s="2">
        <v>42643</v>
      </c>
      <c r="IS2" s="2">
        <v>42735</v>
      </c>
      <c r="IT2" s="2">
        <v>42825</v>
      </c>
      <c r="IU2" s="2">
        <v>42916</v>
      </c>
      <c r="IV2" s="2">
        <v>43008</v>
      </c>
      <c r="IW2" s="2">
        <v>43100</v>
      </c>
      <c r="IX2" s="2">
        <v>43190</v>
      </c>
      <c r="IY2" s="2">
        <v>43281</v>
      </c>
      <c r="IZ2" s="2">
        <v>43373</v>
      </c>
      <c r="JA2" s="2">
        <v>43465</v>
      </c>
      <c r="JB2" s="3"/>
    </row>
    <row r="3" spans="1:262" s="34" customFormat="1">
      <c r="A3" s="7" t="s">
        <v>474</v>
      </c>
      <c r="B3" s="4"/>
      <c r="C3" s="4"/>
      <c r="D3" s="4" t="s">
        <v>195</v>
      </c>
      <c r="E3" s="4" t="s">
        <v>195</v>
      </c>
      <c r="F3" s="4" t="s">
        <v>195</v>
      </c>
      <c r="G3" s="4" t="s">
        <v>195</v>
      </c>
      <c r="H3" s="4" t="s">
        <v>195</v>
      </c>
      <c r="I3" s="4" t="s">
        <v>195</v>
      </c>
      <c r="J3" s="4" t="s">
        <v>195</v>
      </c>
      <c r="K3" s="4"/>
      <c r="L3" s="4" t="s">
        <v>195</v>
      </c>
      <c r="M3" s="4" t="str">
        <f t="shared" ref="M3:M37" si="0">J3</f>
        <v>% Mobile</v>
      </c>
      <c r="N3" s="69"/>
      <c r="O3" s="4" t="s">
        <v>205</v>
      </c>
      <c r="P3" s="4" t="s">
        <v>205</v>
      </c>
      <c r="Q3" s="4" t="s">
        <v>205</v>
      </c>
      <c r="R3" s="4" t="s">
        <v>205</v>
      </c>
      <c r="S3" s="4" t="s">
        <v>205</v>
      </c>
      <c r="T3" s="4" t="s">
        <v>205</v>
      </c>
      <c r="U3" s="4" t="s">
        <v>205</v>
      </c>
      <c r="V3" s="4" t="s">
        <v>205</v>
      </c>
      <c r="W3" s="4" t="s">
        <v>342</v>
      </c>
      <c r="X3" s="4" t="s">
        <v>342</v>
      </c>
      <c r="Y3" s="4" t="s">
        <v>342</v>
      </c>
      <c r="Z3" s="4" t="s">
        <v>342</v>
      </c>
      <c r="AA3" s="4" t="s">
        <v>342</v>
      </c>
      <c r="AB3" s="4" t="s">
        <v>342</v>
      </c>
      <c r="AC3" s="4" t="s">
        <v>342</v>
      </c>
      <c r="AD3" s="4" t="s">
        <v>342</v>
      </c>
      <c r="AE3" s="4" t="s">
        <v>342</v>
      </c>
      <c r="AF3" s="4" t="s">
        <v>342</v>
      </c>
      <c r="AG3" s="4" t="s">
        <v>342</v>
      </c>
      <c r="AH3" s="4" t="s">
        <v>342</v>
      </c>
      <c r="AI3" s="4" t="s">
        <v>342</v>
      </c>
      <c r="AJ3" s="4"/>
      <c r="AK3" s="4" t="s">
        <v>342</v>
      </c>
      <c r="AL3" s="4" t="str">
        <f>AI3</f>
        <v>Market Cap €</v>
      </c>
      <c r="AM3" s="4"/>
      <c r="AN3" s="7" t="s">
        <v>557</v>
      </c>
      <c r="AO3" s="7" t="s">
        <v>558</v>
      </c>
      <c r="AP3" s="7" t="s">
        <v>558</v>
      </c>
      <c r="AQ3" s="7" t="s">
        <v>558</v>
      </c>
      <c r="AR3" s="7" t="s">
        <v>558</v>
      </c>
      <c r="AS3" s="7" t="s">
        <v>558</v>
      </c>
      <c r="AT3" s="4" t="s">
        <v>301</v>
      </c>
      <c r="AU3" s="4" t="s">
        <v>301</v>
      </c>
      <c r="AV3" s="4" t="s">
        <v>301</v>
      </c>
      <c r="AW3" s="4" t="s">
        <v>301</v>
      </c>
      <c r="AX3" s="327" t="s">
        <v>301</v>
      </c>
      <c r="AY3" s="4"/>
      <c r="AZ3" s="4" t="s">
        <v>297</v>
      </c>
      <c r="BA3" s="4" t="s">
        <v>298</v>
      </c>
      <c r="BB3" s="4" t="s">
        <v>298</v>
      </c>
      <c r="BC3" s="4" t="s">
        <v>298</v>
      </c>
      <c r="BD3" s="4" t="s">
        <v>298</v>
      </c>
      <c r="BE3" s="4" t="s">
        <v>298</v>
      </c>
      <c r="BF3" s="4"/>
      <c r="BG3" s="4" t="s">
        <v>302</v>
      </c>
      <c r="BH3" s="12" t="s">
        <v>302</v>
      </c>
      <c r="BI3" s="12" t="s">
        <v>302</v>
      </c>
      <c r="BJ3" s="12" t="s">
        <v>302</v>
      </c>
      <c r="BK3" s="4" t="s">
        <v>302</v>
      </c>
      <c r="BL3" s="12" t="s">
        <v>302</v>
      </c>
      <c r="BM3" s="12" t="s">
        <v>302</v>
      </c>
      <c r="BN3" s="12" t="s">
        <v>302</v>
      </c>
      <c r="BO3" s="4" t="s">
        <v>302</v>
      </c>
      <c r="BP3" s="12" t="s">
        <v>302</v>
      </c>
      <c r="BQ3" s="12" t="s">
        <v>302</v>
      </c>
      <c r="BR3" s="12" t="s">
        <v>302</v>
      </c>
      <c r="BS3" s="4" t="s">
        <v>302</v>
      </c>
      <c r="BT3" s="12" t="s">
        <v>302</v>
      </c>
      <c r="BU3" s="12" t="s">
        <v>302</v>
      </c>
      <c r="BV3" s="12" t="s">
        <v>302</v>
      </c>
      <c r="BW3" s="10" t="s">
        <v>302</v>
      </c>
      <c r="BX3" s="10"/>
      <c r="BY3" s="4"/>
      <c r="BZ3" s="4" t="s">
        <v>303</v>
      </c>
      <c r="CA3" s="4" t="s">
        <v>303</v>
      </c>
      <c r="CB3" s="4" t="s">
        <v>303</v>
      </c>
      <c r="CC3" s="4" t="s">
        <v>303</v>
      </c>
      <c r="CD3" s="4" t="s">
        <v>303</v>
      </c>
      <c r="CE3" s="4" t="s">
        <v>303</v>
      </c>
      <c r="CF3" s="4" t="s">
        <v>303</v>
      </c>
      <c r="CG3" s="4" t="s">
        <v>303</v>
      </c>
      <c r="CH3" s="4" t="s">
        <v>303</v>
      </c>
      <c r="CI3" s="4" t="s">
        <v>303</v>
      </c>
      <c r="CJ3" s="4" t="s">
        <v>303</v>
      </c>
      <c r="CK3" s="4" t="s">
        <v>303</v>
      </c>
      <c r="CL3" s="4" t="s">
        <v>303</v>
      </c>
      <c r="CM3" s="4" t="s">
        <v>303</v>
      </c>
      <c r="CN3" s="4" t="s">
        <v>303</v>
      </c>
      <c r="CO3" s="4" t="s">
        <v>303</v>
      </c>
      <c r="CP3" s="4" t="s">
        <v>303</v>
      </c>
      <c r="CQ3" s="4"/>
      <c r="CR3" s="4" t="s">
        <v>379</v>
      </c>
      <c r="CS3" s="4" t="s">
        <v>379</v>
      </c>
      <c r="CT3" s="4" t="s">
        <v>379</v>
      </c>
      <c r="CU3" s="4" t="s">
        <v>379</v>
      </c>
      <c r="CV3" s="4" t="s">
        <v>379</v>
      </c>
      <c r="CW3" s="4" t="s">
        <v>379</v>
      </c>
      <c r="CX3" s="4" t="s">
        <v>379</v>
      </c>
      <c r="CY3" s="4" t="s">
        <v>379</v>
      </c>
      <c r="CZ3" s="4" t="s">
        <v>379</v>
      </c>
      <c r="DA3" s="4" t="s">
        <v>379</v>
      </c>
      <c r="DB3" s="4" t="s">
        <v>379</v>
      </c>
      <c r="DC3" s="4" t="s">
        <v>379</v>
      </c>
      <c r="DD3" s="4" t="s">
        <v>379</v>
      </c>
      <c r="DE3" s="4" t="s">
        <v>379</v>
      </c>
      <c r="DF3" s="4" t="s">
        <v>379</v>
      </c>
      <c r="DG3" s="4" t="s">
        <v>379</v>
      </c>
      <c r="DH3" s="4" t="s">
        <v>379</v>
      </c>
      <c r="DI3" s="4"/>
      <c r="DJ3" s="4" t="s">
        <v>379</v>
      </c>
      <c r="DK3" s="4" t="s">
        <v>347</v>
      </c>
      <c r="DL3" s="4" t="s">
        <v>403</v>
      </c>
      <c r="DM3" s="4"/>
      <c r="DN3" s="4" t="s">
        <v>327</v>
      </c>
      <c r="DO3" s="4" t="s">
        <v>327</v>
      </c>
      <c r="DP3" s="4" t="s">
        <v>327</v>
      </c>
      <c r="DQ3" s="4" t="s">
        <v>327</v>
      </c>
      <c r="DR3" s="4" t="s">
        <v>327</v>
      </c>
      <c r="DS3" s="4" t="s">
        <v>327</v>
      </c>
      <c r="DT3" s="4" t="s">
        <v>327</v>
      </c>
      <c r="DU3" s="4" t="s">
        <v>327</v>
      </c>
      <c r="DV3" s="4" t="s">
        <v>327</v>
      </c>
      <c r="DW3" s="4" t="s">
        <v>327</v>
      </c>
      <c r="DX3" s="4" t="s">
        <v>327</v>
      </c>
      <c r="DY3" s="4" t="s">
        <v>327</v>
      </c>
      <c r="DZ3" s="4" t="s">
        <v>327</v>
      </c>
      <c r="EA3" s="4" t="s">
        <v>327</v>
      </c>
      <c r="EB3" s="4" t="s">
        <v>327</v>
      </c>
      <c r="EC3" s="4" t="s">
        <v>327</v>
      </c>
      <c r="ED3" s="4" t="s">
        <v>327</v>
      </c>
      <c r="EE3" s="4"/>
      <c r="EF3" s="4" t="s">
        <v>309</v>
      </c>
      <c r="EG3" s="4" t="s">
        <v>309</v>
      </c>
      <c r="EH3" s="4" t="s">
        <v>309</v>
      </c>
      <c r="EI3" s="4" t="s">
        <v>309</v>
      </c>
      <c r="EJ3" s="4" t="s">
        <v>309</v>
      </c>
      <c r="EK3" s="4" t="s">
        <v>309</v>
      </c>
      <c r="EL3" s="4" t="s">
        <v>309</v>
      </c>
      <c r="EM3" s="4" t="s">
        <v>309</v>
      </c>
      <c r="EN3" s="4" t="s">
        <v>309</v>
      </c>
      <c r="EO3" s="4" t="s">
        <v>309</v>
      </c>
      <c r="EP3" s="4" t="s">
        <v>309</v>
      </c>
      <c r="EQ3" s="4" t="s">
        <v>309</v>
      </c>
      <c r="ER3" s="4" t="s">
        <v>309</v>
      </c>
      <c r="ES3" s="4" t="s">
        <v>309</v>
      </c>
      <c r="ET3" s="4" t="s">
        <v>309</v>
      </c>
      <c r="EU3" s="4" t="s">
        <v>309</v>
      </c>
      <c r="EV3" s="4" t="s">
        <v>309</v>
      </c>
      <c r="EW3" s="4"/>
      <c r="EX3" s="4" t="s">
        <v>314</v>
      </c>
      <c r="EY3" s="4" t="s">
        <v>314</v>
      </c>
      <c r="EZ3" s="4" t="s">
        <v>314</v>
      </c>
      <c r="FA3" s="4" t="s">
        <v>314</v>
      </c>
      <c r="FB3" s="4" t="s">
        <v>314</v>
      </c>
      <c r="FC3" s="4" t="s">
        <v>314</v>
      </c>
      <c r="FD3" s="4" t="s">
        <v>314</v>
      </c>
      <c r="FE3" s="4" t="s">
        <v>314</v>
      </c>
      <c r="FF3" s="4" t="s">
        <v>314</v>
      </c>
      <c r="FG3" s="4" t="s">
        <v>314</v>
      </c>
      <c r="FH3" s="4" t="s">
        <v>314</v>
      </c>
      <c r="FI3" s="4" t="s">
        <v>314</v>
      </c>
      <c r="FJ3" s="4" t="s">
        <v>314</v>
      </c>
      <c r="FK3" s="4" t="s">
        <v>314</v>
      </c>
      <c r="FL3" s="4" t="s">
        <v>314</v>
      </c>
      <c r="FM3" s="4" t="s">
        <v>314</v>
      </c>
      <c r="FN3" s="4" t="s">
        <v>314</v>
      </c>
      <c r="FO3" s="4"/>
      <c r="FP3" s="4" t="str">
        <f>FN3</f>
        <v>EV*/Ea*</v>
      </c>
      <c r="FQ3" s="4" t="str">
        <f>FP3</f>
        <v>EV*/Ea*</v>
      </c>
      <c r="FR3" s="4"/>
      <c r="FS3" s="4"/>
      <c r="FT3" s="4" t="s">
        <v>346</v>
      </c>
      <c r="FU3" s="4" t="s">
        <v>346</v>
      </c>
      <c r="FV3" s="4" t="s">
        <v>346</v>
      </c>
      <c r="FW3" s="4" t="s">
        <v>346</v>
      </c>
      <c r="FX3" s="4" t="s">
        <v>346</v>
      </c>
      <c r="FY3" s="4" t="s">
        <v>346</v>
      </c>
      <c r="FZ3" s="4" t="s">
        <v>346</v>
      </c>
      <c r="GA3" s="4" t="s">
        <v>346</v>
      </c>
      <c r="GB3" s="4" t="s">
        <v>346</v>
      </c>
      <c r="GC3" s="4" t="s">
        <v>346</v>
      </c>
      <c r="GD3" s="4" t="s">
        <v>346</v>
      </c>
      <c r="GE3" s="4" t="s">
        <v>346</v>
      </c>
      <c r="GF3" s="4" t="s">
        <v>346</v>
      </c>
      <c r="GG3" s="4" t="s">
        <v>346</v>
      </c>
      <c r="GH3" s="4" t="s">
        <v>346</v>
      </c>
      <c r="GI3" s="4" t="s">
        <v>346</v>
      </c>
      <c r="GJ3" s="4" t="s">
        <v>346</v>
      </c>
      <c r="GK3" s="4"/>
      <c r="GL3" s="4" t="s">
        <v>346</v>
      </c>
      <c r="GM3" s="4" t="s">
        <v>346</v>
      </c>
      <c r="GN3" s="4"/>
      <c r="GO3" s="4"/>
      <c r="GP3" s="4"/>
      <c r="GQ3" s="4"/>
      <c r="GR3" s="4"/>
      <c r="GS3" s="4"/>
      <c r="GT3" s="4" t="s">
        <v>349</v>
      </c>
      <c r="GU3" s="4" t="s">
        <v>349</v>
      </c>
      <c r="GV3" s="4" t="s">
        <v>349</v>
      </c>
      <c r="GW3" s="4" t="s">
        <v>349</v>
      </c>
      <c r="GX3" s="4" t="s">
        <v>349</v>
      </c>
      <c r="GY3" s="4" t="s">
        <v>349</v>
      </c>
      <c r="GZ3" s="4" t="s">
        <v>349</v>
      </c>
      <c r="HA3" s="4" t="s">
        <v>349</v>
      </c>
      <c r="HB3" s="4" t="s">
        <v>349</v>
      </c>
      <c r="HC3" s="4" t="s">
        <v>349</v>
      </c>
      <c r="HD3" s="4" t="s">
        <v>349</v>
      </c>
      <c r="HE3" s="4" t="s">
        <v>349</v>
      </c>
      <c r="HF3" s="4" t="s">
        <v>349</v>
      </c>
      <c r="HG3" s="4" t="s">
        <v>349</v>
      </c>
      <c r="HH3" s="4" t="s">
        <v>349</v>
      </c>
      <c r="HI3" s="4" t="s">
        <v>349</v>
      </c>
      <c r="HJ3" s="4" t="s">
        <v>349</v>
      </c>
      <c r="HK3" s="4"/>
      <c r="HL3" s="4"/>
      <c r="HM3" s="4"/>
      <c r="HN3" s="4"/>
      <c r="HO3" s="4" t="s">
        <v>353</v>
      </c>
      <c r="HP3" s="4" t="s">
        <v>353</v>
      </c>
      <c r="HQ3" s="4" t="s">
        <v>353</v>
      </c>
      <c r="HR3" s="4" t="s">
        <v>353</v>
      </c>
      <c r="HS3" s="4" t="s">
        <v>353</v>
      </c>
      <c r="HT3" s="4" t="s">
        <v>353</v>
      </c>
      <c r="HU3" s="4" t="s">
        <v>353</v>
      </c>
      <c r="HV3" s="4" t="s">
        <v>353</v>
      </c>
      <c r="HW3" s="4" t="s">
        <v>353</v>
      </c>
      <c r="HX3" s="4" t="s">
        <v>353</v>
      </c>
      <c r="HY3" s="4" t="s">
        <v>353</v>
      </c>
      <c r="HZ3" s="4" t="s">
        <v>353</v>
      </c>
      <c r="IA3" s="4" t="s">
        <v>353</v>
      </c>
      <c r="IB3" s="4" t="s">
        <v>353</v>
      </c>
      <c r="IC3" s="4" t="s">
        <v>353</v>
      </c>
      <c r="ID3" s="4" t="s">
        <v>353</v>
      </c>
      <c r="IE3" s="4" t="s">
        <v>353</v>
      </c>
      <c r="IF3" s="4"/>
      <c r="IG3" s="4" t="str">
        <f>IE3</f>
        <v>tD*/Ea*</v>
      </c>
      <c r="IH3" s="4" t="str">
        <f>IG3</f>
        <v>tD*/Ea*</v>
      </c>
      <c r="II3" s="4"/>
      <c r="IJ3" s="4"/>
      <c r="IK3" s="4" t="s">
        <v>77</v>
      </c>
      <c r="IL3" s="4" t="s">
        <v>77</v>
      </c>
      <c r="IM3" s="4" t="s">
        <v>77</v>
      </c>
      <c r="IN3" s="4" t="s">
        <v>77</v>
      </c>
      <c r="IO3" s="4" t="s">
        <v>77</v>
      </c>
      <c r="IP3" s="4" t="s">
        <v>77</v>
      </c>
      <c r="IQ3" s="4" t="s">
        <v>77</v>
      </c>
      <c r="IR3" s="4" t="s">
        <v>77</v>
      </c>
      <c r="IS3" s="4" t="s">
        <v>77</v>
      </c>
      <c r="IT3" s="4" t="s">
        <v>77</v>
      </c>
      <c r="IU3" s="4" t="s">
        <v>77</v>
      </c>
      <c r="IV3" s="4" t="s">
        <v>77</v>
      </c>
      <c r="IW3" s="4" t="s">
        <v>77</v>
      </c>
      <c r="IX3" s="4" t="s">
        <v>77</v>
      </c>
      <c r="IY3" s="4" t="s">
        <v>77</v>
      </c>
      <c r="IZ3" s="4" t="s">
        <v>77</v>
      </c>
      <c r="JA3" s="4" t="s">
        <v>77</v>
      </c>
      <c r="JB3" s="4"/>
    </row>
    <row r="4" spans="1:262">
      <c r="A4" s="4"/>
      <c r="B4" s="3"/>
      <c r="C4" s="3"/>
      <c r="D4" s="3"/>
      <c r="E4" s="3"/>
      <c r="F4" s="3"/>
      <c r="G4" s="3"/>
      <c r="H4" s="3"/>
      <c r="I4" s="4"/>
      <c r="J4" s="4"/>
      <c r="K4" s="4"/>
      <c r="L4" s="4"/>
      <c r="M4" s="4">
        <f t="shared" si="0"/>
        <v>0</v>
      </c>
      <c r="N4" s="69"/>
      <c r="O4" s="3"/>
      <c r="P4" s="3"/>
      <c r="Q4" s="3"/>
      <c r="R4" s="3"/>
      <c r="S4" s="3"/>
      <c r="T4" s="3"/>
      <c r="U4" s="3"/>
      <c r="V4" s="3"/>
      <c r="W4" s="3"/>
      <c r="X4" s="3"/>
      <c r="Y4" s="3"/>
      <c r="Z4" s="3"/>
      <c r="AA4" s="3"/>
      <c r="AB4" s="3"/>
      <c r="AC4" s="3"/>
      <c r="AD4" s="3"/>
      <c r="AE4" s="3"/>
      <c r="AF4" s="3"/>
      <c r="AG4" s="3"/>
      <c r="AH4" s="3"/>
      <c r="AI4" s="3"/>
      <c r="AJ4" s="3"/>
      <c r="AK4" s="38"/>
      <c r="AL4" s="3"/>
      <c r="AM4" s="3"/>
      <c r="AN4" s="7"/>
      <c r="AO4" s="524"/>
      <c r="AP4" s="524"/>
      <c r="AQ4" s="547"/>
      <c r="AR4" s="547"/>
      <c r="AS4" s="547"/>
      <c r="AT4" s="38"/>
      <c r="AU4" s="66"/>
      <c r="AV4" s="66"/>
      <c r="AW4" s="66"/>
      <c r="AX4" s="122"/>
      <c r="AY4" s="38"/>
      <c r="AZ4" s="38"/>
      <c r="BA4" s="38"/>
      <c r="BB4" s="38"/>
      <c r="BC4" s="38"/>
      <c r="BD4" s="38"/>
      <c r="BE4" s="38"/>
      <c r="BF4" s="38"/>
      <c r="BG4" s="38"/>
      <c r="BH4" s="123"/>
      <c r="BI4" s="123"/>
      <c r="BJ4" s="123"/>
      <c r="BK4" s="38"/>
      <c r="BL4" s="38"/>
      <c r="BM4" s="38"/>
      <c r="BN4" s="38"/>
      <c r="BO4" s="38"/>
      <c r="BP4" s="38"/>
      <c r="BQ4" s="38"/>
      <c r="BR4" s="38"/>
      <c r="BS4" s="38"/>
      <c r="BT4" s="386"/>
      <c r="BU4" s="382"/>
      <c r="BV4" s="382"/>
      <c r="BW4" s="382"/>
      <c r="BX4" s="382"/>
      <c r="BY4" s="3"/>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3"/>
      <c r="EF4" s="66"/>
      <c r="EG4" s="66"/>
      <c r="EH4" s="66"/>
      <c r="EI4" s="66"/>
      <c r="EJ4" s="3"/>
      <c r="EK4" s="66"/>
      <c r="EL4" s="66"/>
      <c r="EM4" s="66"/>
      <c r="EN4" s="66"/>
      <c r="EO4" s="66"/>
      <c r="EP4" s="66"/>
      <c r="EQ4" s="66"/>
      <c r="ER4" s="66"/>
      <c r="ES4" s="66"/>
      <c r="ET4" s="66"/>
      <c r="EU4" s="66"/>
      <c r="EV4" s="66"/>
      <c r="EW4" s="66"/>
      <c r="EX4" s="3"/>
      <c r="EY4" s="3"/>
      <c r="EZ4" s="3"/>
      <c r="FA4" s="3"/>
      <c r="FB4" s="3"/>
      <c r="FC4" s="3"/>
      <c r="FD4" s="3"/>
      <c r="FE4" s="3"/>
      <c r="FF4" s="3"/>
      <c r="FG4" s="3"/>
      <c r="FH4" s="3"/>
      <c r="FI4" s="3"/>
      <c r="FJ4" s="3"/>
      <c r="FK4" s="3"/>
      <c r="FL4" s="3"/>
      <c r="FM4" s="3"/>
      <c r="FN4" s="3"/>
      <c r="FO4" s="3"/>
      <c r="FP4" s="66"/>
      <c r="FQ4" s="3"/>
      <c r="FR4" s="66"/>
      <c r="FS4" s="66"/>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4"/>
      <c r="HM4" s="4"/>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row>
    <row r="5" spans="1:262" s="34" customFormat="1">
      <c r="A5" s="239" t="s">
        <v>31</v>
      </c>
      <c r="B5" s="239" t="s">
        <v>114</v>
      </c>
      <c r="C5" s="239"/>
      <c r="D5" s="215">
        <f>'Segments '!E4</f>
        <v>0.96250000000000002</v>
      </c>
      <c r="E5" s="215">
        <f>'Segments '!F4</f>
        <v>0.92900000000000005</v>
      </c>
      <c r="F5" s="215">
        <f>'Segments '!G4</f>
        <v>0.93065326633165835</v>
      </c>
      <c r="G5" s="215">
        <f>'Segments '!H4</f>
        <v>0.95218718209562558</v>
      </c>
      <c r="H5" s="215">
        <f>'Segments '!I4</f>
        <v>0.96216768916155426</v>
      </c>
      <c r="I5" s="215">
        <f>'Segments '!J4</f>
        <v>0.94699286442405717</v>
      </c>
      <c r="J5" s="215">
        <f>'Segments '!K4</f>
        <v>0.93198789101917257</v>
      </c>
      <c r="K5" s="288"/>
      <c r="L5" s="215">
        <f>AVERAGE(H5:J5)</f>
        <v>0.94704948153492807</v>
      </c>
      <c r="M5" s="215">
        <f t="shared" si="0"/>
        <v>0.93198789101917257</v>
      </c>
      <c r="N5" s="284"/>
      <c r="O5" s="283">
        <f>'(2018 Bloom Raw Data)'!E5</f>
        <v>828.19889999999998</v>
      </c>
      <c r="P5" s="287">
        <f>'(2018 Bloom Raw Data)'!F5</f>
        <v>832.3999</v>
      </c>
      <c r="Q5" s="283">
        <f>'(2018 Bloom Raw Data)'!G5</f>
        <v>836.60090000000002</v>
      </c>
      <c r="R5" s="287">
        <f>'(2018 Bloom Raw Data)'!H5</f>
        <v>1006.59175</v>
      </c>
      <c r="S5" s="283">
        <f>'(2018 Bloom Raw Data)'!I5</f>
        <v>1176.5826</v>
      </c>
      <c r="T5" s="287">
        <f>'(2018 Bloom Raw Data)'!J5</f>
        <v>1097.8136500000001</v>
      </c>
      <c r="U5" s="283">
        <f>'(2018 Bloom Raw Data)'!K5</f>
        <v>1019.0447</v>
      </c>
      <c r="V5" s="287">
        <f>'(2018 Bloom Raw Data)'!L5</f>
        <v>1179.5833</v>
      </c>
      <c r="W5" s="283">
        <f>'(2018 Bloom Raw Data)'!M5</f>
        <v>1340.1219000000001</v>
      </c>
      <c r="X5" s="287">
        <f>'(2018 Bloom Raw Data)'!N5</f>
        <v>1292.5604499999999</v>
      </c>
      <c r="Y5" s="283">
        <f>'(2018 Bloom Raw Data)'!O5</f>
        <v>1244.999</v>
      </c>
      <c r="Z5" s="287">
        <f>'(2018 Bloom Raw Data)'!P5</f>
        <v>1218.2926</v>
      </c>
      <c r="AA5" s="283">
        <f>'(2018 Bloom Raw Data)'!Q5</f>
        <v>1191.5862</v>
      </c>
      <c r="AB5" s="287">
        <f>'(2018 Bloom Raw Data)'!R5</f>
        <v>1210.94085</v>
      </c>
      <c r="AC5" s="283">
        <f>'(2018 Bloom Raw Data)'!S5</f>
        <v>1230.2954999999999</v>
      </c>
      <c r="AD5" s="287">
        <f>'(2018 Bloom Raw Data)'!T5</f>
        <v>1140.27385</v>
      </c>
      <c r="AE5" s="283">
        <f>'(2018 Bloom Raw Data)'!U5</f>
        <v>1050.2521999999999</v>
      </c>
      <c r="AF5" s="287">
        <f>'(2018 Bloom Raw Data)'!V5</f>
        <v>959.0302999999999</v>
      </c>
      <c r="AG5" s="283">
        <f>'(2018 Bloom Raw Data)'!W5</f>
        <v>867.80840000000001</v>
      </c>
      <c r="AH5" s="325">
        <f>'(2018 Bloom Raw Data)'!X5</f>
        <v>810.67672727272725</v>
      </c>
      <c r="AI5" s="325">
        <f>'(2018 Bloom Raw Data)'!Y5</f>
        <v>1032.2058181818181</v>
      </c>
      <c r="AJ5" s="283"/>
      <c r="AK5" s="283">
        <f>AVERAGE(V5:AH5)</f>
        <v>1133.5708674825173</v>
      </c>
      <c r="AL5" s="325">
        <f>AH5</f>
        <v>810.67672727272725</v>
      </c>
      <c r="AM5" s="526">
        <f>(AI5-AE5)/AE5</f>
        <v>-1.7182903133344328E-2</v>
      </c>
      <c r="AN5" s="526"/>
      <c r="AO5" s="540"/>
      <c r="AP5" s="526">
        <v>0.2504551306986359</v>
      </c>
      <c r="AQ5" s="540">
        <f>AP5*AL5</f>
        <v>203.0381456834333</v>
      </c>
      <c r="AR5" s="526"/>
      <c r="AS5" s="526"/>
      <c r="AT5" s="283">
        <f>'(2018 Bloom Raw Data)'!BA5</f>
        <v>466.44200000000001</v>
      </c>
      <c r="AU5" s="283">
        <f>'(2018 Bloom Raw Data)'!BE5</f>
        <v>464.91300000000001</v>
      </c>
      <c r="AV5" s="283">
        <f>'(2018 Bloom Raw Data)'!BI5</f>
        <v>463.41500000000002</v>
      </c>
      <c r="AW5" s="283">
        <f>'(2018 Bloom Raw Data)'!BM5</f>
        <v>545.65300000000002</v>
      </c>
      <c r="AX5" s="287">
        <f>AW5</f>
        <v>545.65300000000002</v>
      </c>
      <c r="AY5" s="452"/>
      <c r="AZ5" s="283" t="str">
        <f>Ratings!AA5</f>
        <v>BBB</v>
      </c>
      <c r="BA5" s="453">
        <f>VLOOKUP($AZ5,$AZ$43:$BE$51,BA$1,FALSE)</f>
        <v>2.0949999999999996E-2</v>
      </c>
      <c r="BB5" s="453">
        <f t="shared" ref="BB5:BE20" si="1">VLOOKUP($AZ5,$AZ$43:$BE$51,BB$1,FALSE)</f>
        <v>2.725E-2</v>
      </c>
      <c r="BC5" s="453">
        <f t="shared" si="1"/>
        <v>1.72E-2</v>
      </c>
      <c r="BD5" s="453">
        <f t="shared" si="1"/>
        <v>1.6749999999999998E-2</v>
      </c>
      <c r="BE5" s="453">
        <f>VLOOKUP($AZ5,$AZ$43:$BE$51,BE$1,FALSE)</f>
        <v>2.12E-2</v>
      </c>
      <c r="BF5" s="452"/>
      <c r="BG5" s="283">
        <f>(1-1/(1+BA5)^$BF$1)/BA5*AT5/$BF$1</f>
        <v>416.91054748089482</v>
      </c>
      <c r="BH5" s="285">
        <f>$BG5+($BK5-$BG5)*BH$1/4</f>
        <v>413.23404985141804</v>
      </c>
      <c r="BI5" s="285">
        <f t="shared" ref="BI5:BJ20" si="2">$BG5+($BK5-$BG5)*BI$1/4</f>
        <v>409.55755222194131</v>
      </c>
      <c r="BJ5" s="285">
        <f t="shared" si="2"/>
        <v>405.88105459246458</v>
      </c>
      <c r="BK5" s="283">
        <f>(1-1/(1+BB5)^$BF$1)/BB5*AU5/$BF$1</f>
        <v>402.20455696298779</v>
      </c>
      <c r="BL5" s="285">
        <f>$BK5+($BO5-$BK5)*BL$1/4</f>
        <v>407.26123039287438</v>
      </c>
      <c r="BM5" s="285">
        <f t="shared" ref="BM5:BN20" si="3">$BK5+($BO5-$BK5)*BM$1/4</f>
        <v>412.31790382276097</v>
      </c>
      <c r="BN5" s="285">
        <f t="shared" si="3"/>
        <v>417.37457725264755</v>
      </c>
      <c r="BO5" s="283">
        <f>(1-1/(1+BC5)^$BF$1)/BC5*AV5/$BF$1</f>
        <v>422.43125068253414</v>
      </c>
      <c r="BP5" s="285">
        <f>$BO5+($BS5-$BO5)*BP$1/4</f>
        <v>441.46783807436697</v>
      </c>
      <c r="BQ5" s="285">
        <f>$BO5+($BS5-$BO5)*BQ$1/4</f>
        <v>460.50442546619979</v>
      </c>
      <c r="BR5" s="285">
        <f t="shared" ref="BQ5:BR20" si="4">$BO5+($BS5-$BO5)*BR$1/4</f>
        <v>479.54101285803256</v>
      </c>
      <c r="BS5" s="283">
        <f>(1-1/(1+BD5)^$BF$1)/BD5*AW5/$BF$1</f>
        <v>498.57760024986538</v>
      </c>
      <c r="BT5" s="283">
        <f t="shared" ref="BT5:BV7" si="5">$BS5+($BW5-$BS5)*BT$1/4</f>
        <v>495.70178043964069</v>
      </c>
      <c r="BU5" s="283">
        <f t="shared" si="5"/>
        <v>492.82596062941599</v>
      </c>
      <c r="BV5" s="283">
        <f t="shared" si="5"/>
        <v>489.95014081919129</v>
      </c>
      <c r="BW5" s="283">
        <f>(1-1/(1+BE5)^$BF$1)/BE5*AW5/$BF$1</f>
        <v>487.07432100896659</v>
      </c>
      <c r="BX5" s="283"/>
      <c r="BY5" s="239"/>
      <c r="BZ5" s="283">
        <f>'(2018 Bloom Raw Data)'!AE5</f>
        <v>531.82100000000003</v>
      </c>
      <c r="CA5" s="287">
        <f>AVERAGE(BZ5,CB5)</f>
        <v>515.46050000000002</v>
      </c>
      <c r="CB5" s="283">
        <f>'(2018 Bloom Raw Data)'!AG5</f>
        <v>499.1</v>
      </c>
      <c r="CC5" s="283">
        <f>AVERAGE(CB5,CD5)</f>
        <v>452.72500000000002</v>
      </c>
      <c r="CD5" s="283">
        <f>'(2018 Bloom Raw Data)'!AI5</f>
        <v>406.35</v>
      </c>
      <c r="CE5" s="283">
        <f>AVERAGE(CD5,CF5)</f>
        <v>387.92500000000001</v>
      </c>
      <c r="CF5" s="283">
        <f>'(2018 Bloom Raw Data)'!AK5</f>
        <v>369.5</v>
      </c>
      <c r="CG5" s="283">
        <f>AVERAGE(CF5,CH5)</f>
        <v>353.44150000000002</v>
      </c>
      <c r="CH5" s="283">
        <f>'(2018 Bloom Raw Data)'!AM5</f>
        <v>337.38299999999998</v>
      </c>
      <c r="CI5" s="283">
        <f>AVERAGE(CH5,CJ5)</f>
        <v>333.24149999999997</v>
      </c>
      <c r="CJ5" s="283">
        <f>'(2018 Bloom Raw Data)'!AO5</f>
        <v>329.1</v>
      </c>
      <c r="CK5" s="287">
        <f>AVERAGE(CJ5,CL5)</f>
        <v>320.64999999999998</v>
      </c>
      <c r="CL5" s="283">
        <f>'(2018 Bloom Raw Data)'!AQ5</f>
        <v>312.2</v>
      </c>
      <c r="CM5" s="287">
        <f>AVERAGE(CL5,CN5)</f>
        <v>308.35000000000002</v>
      </c>
      <c r="CN5" s="283">
        <f>'(2018 Bloom Raw Data)'!AS5</f>
        <v>304.5</v>
      </c>
      <c r="CO5" s="287">
        <f>CN5</f>
        <v>304.5</v>
      </c>
      <c r="CP5" s="283" t="str">
        <f>'(2018 Bloom Raw Data)'!AU5</f>
        <v>#N/A N/A</v>
      </c>
      <c r="CQ5" s="283"/>
      <c r="CR5" s="215">
        <f>BZ5/(BZ5+'(2018 Bloom Raw Data)'!I5)</f>
        <v>0.31129704947940873</v>
      </c>
      <c r="CS5" s="215">
        <f>CA5/(CA5+'(2018 Bloom Raw Data)'!J5)</f>
        <v>0.31951203085972707</v>
      </c>
      <c r="CT5" s="215">
        <f>CB5/(CB5+'(2018 Bloom Raw Data)'!K5)</f>
        <v>0.32875654079614414</v>
      </c>
      <c r="CU5" s="215">
        <f>CC5/(CC5+'(2018 Bloom Raw Data)'!L5)</f>
        <v>0.27735263001480787</v>
      </c>
      <c r="CV5" s="215">
        <f>CD5/(CD5+'(2018 Bloom Raw Data)'!M5)</f>
        <v>0.23266907414885979</v>
      </c>
      <c r="CW5" s="215">
        <f>CE5/(CE5+'(2018 Bloom Raw Data)'!N5)</f>
        <v>0.23084103465459938</v>
      </c>
      <c r="CX5" s="215">
        <f>CF5/(CF5+'(2018 Bloom Raw Data)'!O5)</f>
        <v>0.22886356696411703</v>
      </c>
      <c r="CY5" s="215">
        <f>CG5/(CG5+'(2018 Bloom Raw Data)'!P5)</f>
        <v>0.22487359662171863</v>
      </c>
      <c r="CZ5" s="215">
        <f>CH5/(CH5+'(2018 Bloom Raw Data)'!Q5)</f>
        <v>0.22066042926175358</v>
      </c>
      <c r="DA5" s="215">
        <f>CI5/(CI5+'(2018 Bloom Raw Data)'!R5)</f>
        <v>0.21580450003200721</v>
      </c>
      <c r="DB5" s="215">
        <f>CJ5/(CJ5+'(2018 Bloom Raw Data)'!S5)</f>
        <v>0.2110433177471655</v>
      </c>
      <c r="DC5" s="215">
        <f>CK5/(CK5+'(2018 Bloom Raw Data)'!T5)</f>
        <v>0.21948440365320887</v>
      </c>
      <c r="DD5" s="215">
        <f>CL5/(CL5+'(2018 Bloom Raw Data)'!U5)</f>
        <v>0.2291456536970618</v>
      </c>
      <c r="DE5" s="215">
        <f>CM5/(CM5+'(2018 Bloom Raw Data)'!V5)</f>
        <v>0.24329713819916568</v>
      </c>
      <c r="DF5" s="215">
        <f>CN5/(CN5+'(2018 Bloom Raw Data)'!W5)</f>
        <v>0.25974393768738674</v>
      </c>
      <c r="DG5" s="215">
        <f>CO5/(CO5+'(2018 Bloom Raw Data)'!X5)</f>
        <v>0.27305089189287896</v>
      </c>
      <c r="DH5" s="215" t="e">
        <f>CP5/(CP5+'(2018 Bloom Raw Data)'!Y5)</f>
        <v>#VALUE!</v>
      </c>
      <c r="DI5" s="215"/>
      <c r="DJ5" s="215">
        <f>AVERAGE(CR5:DD5)</f>
        <v>0.25002337137927538</v>
      </c>
      <c r="DK5" s="215">
        <f>DJ43-DJ5</f>
        <v>0.16122314175532393</v>
      </c>
      <c r="DL5" s="215">
        <f>DK5/DJ5</f>
        <v>0.64483228454173158</v>
      </c>
      <c r="DM5" s="283"/>
      <c r="DN5" s="215">
        <f>BZ43/'(2018 Bloom Raw Data)'!I5</f>
        <v>0.80634504324719314</v>
      </c>
      <c r="DO5" s="215">
        <f>CA43/'(2018 Bloom Raw Data)'!J5</f>
        <v>0.84594917347895793</v>
      </c>
      <c r="DP5" s="215">
        <f>CB43/'(2018 Bloom Raw Data)'!K5</f>
        <v>0.89167585310236275</v>
      </c>
      <c r="DQ5" s="215">
        <f>CC43/'(2018 Bloom Raw Data)'!L5</f>
        <v>0.72788929327200935</v>
      </c>
      <c r="DR5" s="215">
        <f>CD43/'(2018 Bloom Raw Data)'!M5</f>
        <v>0.60334403680962734</v>
      </c>
      <c r="DS5" s="215">
        <f>CE43/'(2018 Bloom Raw Data)'!N5</f>
        <v>0.61520235312234295</v>
      </c>
      <c r="DT5" s="215">
        <f>CF43/'(2018 Bloom Raw Data)'!O5</f>
        <v>0.62796669220036394</v>
      </c>
      <c r="DU5" s="215">
        <f>CG43/'(2018 Bloom Raw Data)'!P5</f>
        <v>0.63270192829920135</v>
      </c>
      <c r="DV5" s="215">
        <f>CH43/'(2018 Bloom Raw Data)'!Q5</f>
        <v>0.6376494211518513</v>
      </c>
      <c r="DW5" s="215">
        <f>CI43/'(2018 Bloom Raw Data)'!R5</f>
        <v>0.63975819964647074</v>
      </c>
      <c r="DX5" s="215">
        <f>CJ43/'(2018 Bloom Raw Data)'!S5</f>
        <v>0.64180062876455279</v>
      </c>
      <c r="DY5" s="215">
        <f>CK43/'(2018 Bloom Raw Data)'!T5</f>
        <v>0.70175336640231867</v>
      </c>
      <c r="DZ5" s="215">
        <f>CL43/'(2018 Bloom Raw Data)'!U5</f>
        <v>0.77198371995780202</v>
      </c>
      <c r="EA5" s="215">
        <f>CM43/'(2018 Bloom Raw Data)'!V5</f>
        <v>0.83840081010958756</v>
      </c>
      <c r="EB5" s="215">
        <f>CN43/'(2018 Bloom Raw Data)'!W5</f>
        <v>0.91878110494138554</v>
      </c>
      <c r="EC5" s="215">
        <f>CO43/'(2018 Bloom Raw Data)'!X5</f>
        <v>0.97998389998424495</v>
      </c>
      <c r="ED5" s="215" t="e">
        <f>CP43/'(2018 Bloom Raw Data)'!Y5</f>
        <v>#VALUE!</v>
      </c>
      <c r="EE5" s="293" t="s">
        <v>312</v>
      </c>
      <c r="EF5" s="395">
        <f>'(2018 Bloom Raw Data)'!HU5+'(2018 Bloom Raw Data)'!HS5</f>
        <v>255.404</v>
      </c>
      <c r="EG5" s="398">
        <f>'(2018 Bloom Raw Data)'!CT5/'(2018 Bloom Raw Data)'!DP5</f>
        <v>259.45420604269879</v>
      </c>
      <c r="EH5" s="395">
        <f>'(2018 Bloom Raw Data)'!HW5+'(2018 Bloom Raw Data)'!HU5</f>
        <v>263.30400000000003</v>
      </c>
      <c r="EI5" s="398">
        <f>'(2018 Bloom Raw Data)'!CV5/'(2018 Bloom Raw Data)'!DR5</f>
        <v>291.35535020758005</v>
      </c>
      <c r="EJ5" s="395">
        <f>'(2018 Bloom Raw Data)'!HY5+'(2018 Bloom Raw Data)'!HW5</f>
        <v>321.34900000000005</v>
      </c>
      <c r="EK5" s="398">
        <f>'(2018 Bloom Raw Data)'!CX5/'(2018 Bloom Raw Data)'!DT5</f>
        <v>324.24202342876958</v>
      </c>
      <c r="EL5" s="395">
        <f>'(2018 Bloom Raw Data)'!IA5+'(2018 Bloom Raw Data)'!HY5</f>
        <v>326.44900000000001</v>
      </c>
      <c r="EM5" s="398">
        <f>'(2018 Bloom Raw Data)'!CZ5/'(2018 Bloom Raw Data)'!DV5</f>
        <v>325.59502457002458</v>
      </c>
      <c r="EN5" s="398">
        <f>'(2018 Bloom Raw Data)'!IC5+'(2018 Bloom Raw Data)'!IA5</f>
        <v>317.05399999999997</v>
      </c>
      <c r="EO5" s="395">
        <f>'(2018 Bloom Raw Data)'!DB5/'(2018 Bloom Raw Data)'!DX5</f>
        <v>319.10524112963134</v>
      </c>
      <c r="EP5" s="395">
        <f>'(2018 Bloom Raw Data)'!IE5+'(2018 Bloom Raw Data)'!IC5</f>
        <v>329.35399999999998</v>
      </c>
      <c r="EQ5" s="398">
        <f>'(2018 Bloom Raw Data)'!DD5/'(2018 Bloom Raw Data)'!DZ5</f>
        <v>311.96255885210377</v>
      </c>
      <c r="ER5" s="283">
        <f>SUM('(2018 Bloom Raw Data)'!ID4:IG4)</f>
        <v>305.60000000000002</v>
      </c>
      <c r="ES5" s="283">
        <f>SUM('(2018 Bloom Raw Data)'!IE4:IH4)</f>
        <v>296.5</v>
      </c>
      <c r="ET5" s="283">
        <f>SUM('(2018 Bloom Raw Data)'!IF4:II4)</f>
        <v>282.10000000000002</v>
      </c>
      <c r="EU5" s="283">
        <f>SUM('(2018 Bloom Raw Data)'!IG4:IJ4)</f>
        <v>271.7</v>
      </c>
      <c r="EV5" s="283" t="e">
        <f>'(2018 Bloom Raw Data)'!DI5/'(2018 Bloom Raw Data)'!EE5</f>
        <v>#VALUE!</v>
      </c>
      <c r="EW5" s="283"/>
      <c r="EX5" s="212">
        <f t="shared" ref="EX5:FJ7" si="6">DN43/EF43</f>
        <v>7.0363410458360445</v>
      </c>
      <c r="EY5" s="212">
        <f t="shared" si="6"/>
        <v>6.6292393637719176</v>
      </c>
      <c r="EZ5" s="212">
        <f t="shared" si="6"/>
        <v>6.2209680366859557</v>
      </c>
      <c r="FA5" s="212">
        <f t="shared" si="6"/>
        <v>6.0302902085827217</v>
      </c>
      <c r="FB5" s="212">
        <f t="shared" si="6"/>
        <v>5.841329666605283</v>
      </c>
      <c r="FC5" s="212">
        <f t="shared" si="6"/>
        <v>5.6384285076065241</v>
      </c>
      <c r="FD5" s="212">
        <f t="shared" si="6"/>
        <v>5.4357870261567873</v>
      </c>
      <c r="FE5" s="212">
        <f t="shared" si="6"/>
        <v>5.3970998362809333</v>
      </c>
      <c r="FF5" s="212">
        <f t="shared" si="6"/>
        <v>5.3699081322760858</v>
      </c>
      <c r="FG5" s="212">
        <f t="shared" si="6"/>
        <v>5.3505137119683637</v>
      </c>
      <c r="FH5" s="212">
        <f t="shared" si="6"/>
        <v>5.3182216182891642</v>
      </c>
      <c r="FI5" s="212">
        <f t="shared" si="6"/>
        <v>5.3243358835796641</v>
      </c>
      <c r="FJ5" s="212">
        <f t="shared" si="6"/>
        <v>5.1671546377451278</v>
      </c>
      <c r="FK5" s="212">
        <f t="shared" ref="FK5:FN5" si="7">EA43/ES43</f>
        <v>5.0299077705476467</v>
      </c>
      <c r="FL5" s="212">
        <f t="shared" si="7"/>
        <v>4.9459637231084281</v>
      </c>
      <c r="FM5" s="212">
        <f t="shared" si="7"/>
        <v>4.9196983807101722</v>
      </c>
      <c r="FN5" s="212" t="e">
        <f t="shared" si="7"/>
        <v>#VALUE!</v>
      </c>
      <c r="FO5" s="283"/>
      <c r="FP5" s="212">
        <f>AVERAGE(FA5:FM5)</f>
        <v>5.3668183925736077</v>
      </c>
      <c r="FQ5" s="212">
        <f>FM5</f>
        <v>4.9196983807101722</v>
      </c>
      <c r="FR5" s="212"/>
      <c r="FS5" s="283"/>
      <c r="FT5" s="212">
        <f t="shared" ref="FT5:GC7" si="8">BZ5/EF5</f>
        <v>2.0822735744154359</v>
      </c>
      <c r="FU5" s="212">
        <f t="shared" si="8"/>
        <v>1.9867109030992924</v>
      </c>
      <c r="FV5" s="212">
        <f t="shared" si="8"/>
        <v>1.8955276030747727</v>
      </c>
      <c r="FW5" s="212">
        <f t="shared" si="8"/>
        <v>1.5538585431070684</v>
      </c>
      <c r="FX5" s="212">
        <f t="shared" si="8"/>
        <v>1.264513037227438</v>
      </c>
      <c r="FY5" s="212">
        <f t="shared" si="8"/>
        <v>1.1964056845494628</v>
      </c>
      <c r="FZ5" s="212">
        <f t="shared" si="8"/>
        <v>1.1318766484198144</v>
      </c>
      <c r="GA5" s="212">
        <f t="shared" si="8"/>
        <v>1.0855248800768655</v>
      </c>
      <c r="GB5" s="212">
        <f t="shared" si="8"/>
        <v>1.0641184151595628</v>
      </c>
      <c r="GC5" s="212">
        <f t="shared" si="8"/>
        <v>1.0442996762457624</v>
      </c>
      <c r="GD5" s="212">
        <f t="shared" ref="GD5:GJ7" si="9">CJ5/EP5</f>
        <v>0.99922879333483128</v>
      </c>
      <c r="GE5" s="212">
        <f t="shared" si="9"/>
        <v>1.0278477044805072</v>
      </c>
      <c r="GF5" s="212">
        <f t="shared" si="9"/>
        <v>1.0215968586387434</v>
      </c>
      <c r="GG5" s="212">
        <f t="shared" si="9"/>
        <v>1.0399662731871839</v>
      </c>
      <c r="GH5" s="212">
        <f t="shared" si="9"/>
        <v>1.0794044665012406</v>
      </c>
      <c r="GI5" s="212">
        <f t="shared" si="9"/>
        <v>1.1207213838792787</v>
      </c>
      <c r="GJ5" s="212" t="e">
        <f t="shared" si="9"/>
        <v>#VALUE!</v>
      </c>
      <c r="GK5" s="212"/>
      <c r="GL5" s="212">
        <f>AVERAGE(FW5:GI5)</f>
        <v>1.1253355665236737</v>
      </c>
      <c r="GM5" s="212">
        <f>AVERAGE(FT5:GF5)</f>
        <v>1.3349063324484274</v>
      </c>
      <c r="GN5" s="212"/>
      <c r="GO5" s="212"/>
      <c r="GP5" s="212"/>
      <c r="GQ5" s="212"/>
      <c r="GR5" s="212"/>
      <c r="GS5" s="239"/>
      <c r="GT5" s="283">
        <f>'(2018 Bloom Raw Data)'!GC5</f>
        <v>6.1239999999999997</v>
      </c>
      <c r="GU5" s="287">
        <f>AVERAGE(GT5,GV5)</f>
        <v>8.5619999999999994</v>
      </c>
      <c r="GV5" s="283">
        <f>'(2018 Bloom Raw Data)'!GE5</f>
        <v>11</v>
      </c>
      <c r="GW5" s="287">
        <f>AVERAGE(GV5,GX5)</f>
        <v>10.3545</v>
      </c>
      <c r="GX5" s="283">
        <f>'(2018 Bloom Raw Data)'!GG5</f>
        <v>9.7089999999999996</v>
      </c>
      <c r="GY5" s="287">
        <f>AVERAGE(GX5,GZ5)</f>
        <v>12.1045</v>
      </c>
      <c r="GZ5" s="283">
        <f>'(2018 Bloom Raw Data)'!GI5</f>
        <v>14.5</v>
      </c>
      <c r="HA5" s="287">
        <f>AVERAGE(GZ5,HB5)</f>
        <v>32.972000000000001</v>
      </c>
      <c r="HB5" s="283">
        <f>'(2018 Bloom Raw Data)'!GK5</f>
        <v>51.444000000000003</v>
      </c>
      <c r="HC5" s="287">
        <f>AVERAGE(HB5,HD5)</f>
        <v>32.122</v>
      </c>
      <c r="HD5" s="283">
        <f>'(2018 Bloom Raw Data)'!GM5</f>
        <v>12.8</v>
      </c>
      <c r="HE5" s="287">
        <f>AVERAGE(HD5,HF5)</f>
        <v>12.906000000000001</v>
      </c>
      <c r="HF5" s="283">
        <f>'(2018 Bloom Raw Data)'!GO5</f>
        <v>13.012</v>
      </c>
      <c r="HG5" s="287">
        <f>AVERAGE(HF5,HH5)</f>
        <v>15.756</v>
      </c>
      <c r="HH5" s="283">
        <f>'(2018 Bloom Raw Data)'!GQ5</f>
        <v>18.5</v>
      </c>
      <c r="HI5" s="287">
        <f>HH5</f>
        <v>18.5</v>
      </c>
      <c r="HJ5" s="283" t="str">
        <f>'(2018 Bloom Raw Data)'!GS5</f>
        <v>#N/A N/A</v>
      </c>
      <c r="HK5" s="283"/>
      <c r="HL5" s="239"/>
      <c r="HM5" s="239"/>
      <c r="HN5" s="239"/>
      <c r="HO5" s="212">
        <f t="shared" ref="HO5:HX7" si="10">FT43+GT43</f>
        <v>3.1612687891564817</v>
      </c>
      <c r="HP5" s="212">
        <f t="shared" si="10"/>
        <v>3.0623276332724263</v>
      </c>
      <c r="HQ5" s="212">
        <f t="shared" si="10"/>
        <v>2.9678650997451084</v>
      </c>
      <c r="HR5" s="212">
        <f t="shared" si="10"/>
        <v>2.5717651731484508</v>
      </c>
      <c r="HS5" s="212">
        <f t="shared" si="10"/>
        <v>2.2245076381326014</v>
      </c>
      <c r="HT5" s="212">
        <f t="shared" si="10"/>
        <v>2.1777710200164879</v>
      </c>
      <c r="HU5" s="212">
        <f t="shared" si="10"/>
        <v>2.1356712202922581</v>
      </c>
      <c r="HV5" s="212">
        <f t="shared" si="10"/>
        <v>2.1608718141686376</v>
      </c>
      <c r="HW5" s="212">
        <f t="shared" si="10"/>
        <v>2.2324389010940813</v>
      </c>
      <c r="HX5" s="212">
        <f t="shared" si="10"/>
        <v>2.1954433465353014</v>
      </c>
      <c r="HY5" s="212">
        <f t="shared" ref="HY5:IE7" si="11">GD43+HD43</f>
        <v>2.1126613790731827</v>
      </c>
      <c r="HZ5" s="212">
        <f t="shared" si="11"/>
        <v>2.2308907575864039</v>
      </c>
      <c r="IA5" s="212">
        <f t="shared" si="11"/>
        <v>2.2872542142451406</v>
      </c>
      <c r="IB5" s="212">
        <f t="shared" si="11"/>
        <v>2.3352002617166683</v>
      </c>
      <c r="IC5" s="212">
        <f t="shared" si="11"/>
        <v>2.4232552645889434</v>
      </c>
      <c r="ID5" s="212">
        <f t="shared" si="11"/>
        <v>2.4916843465093939</v>
      </c>
      <c r="IE5" s="212" t="e">
        <f t="shared" si="11"/>
        <v>#VALUE!</v>
      </c>
      <c r="IF5" s="212"/>
      <c r="IG5" s="212">
        <f>AVERAGE(HR5:ID5)</f>
        <v>2.2753396413159654</v>
      </c>
      <c r="IH5" s="212">
        <f>ID5</f>
        <v>2.4916843465093939</v>
      </c>
      <c r="II5" s="212"/>
      <c r="IJ5" s="239"/>
      <c r="IK5" s="283">
        <v>383.65300000000002</v>
      </c>
      <c r="IL5" s="287">
        <f>AVERAGE(IK5,IM5)</f>
        <v>395.62650000000002</v>
      </c>
      <c r="IM5" s="283">
        <v>407.6</v>
      </c>
      <c r="IN5" s="287">
        <f>AVERAGE(IM5,IO5)</f>
        <v>432.35350000000005</v>
      </c>
      <c r="IO5" s="283">
        <v>457.10700000000003</v>
      </c>
      <c r="IP5" s="287">
        <f>AVERAGE(IO5,IQ5)</f>
        <v>468.95350000000002</v>
      </c>
      <c r="IQ5" s="283">
        <v>480.8</v>
      </c>
      <c r="IR5" s="287">
        <f>AVERAGE(IQ5,IS5)</f>
        <v>506.60900000000004</v>
      </c>
      <c r="IS5" s="283">
        <v>532.41800000000001</v>
      </c>
      <c r="IT5" s="287">
        <f>AVERAGE(IS5,IU5)</f>
        <v>531.40899999999999</v>
      </c>
      <c r="IU5" s="283">
        <v>530.4</v>
      </c>
      <c r="IV5" s="287">
        <f>AVERAGE(IU5,IW5)</f>
        <v>536.21199999999999</v>
      </c>
      <c r="IW5" s="283">
        <v>542.024</v>
      </c>
      <c r="IX5" s="287">
        <f>AVERAGE(IW5,IY5)</f>
        <v>549.06200000000001</v>
      </c>
      <c r="IY5" s="283">
        <f>'(2018 Bloom Raw Data)'!HM5</f>
        <v>556.1</v>
      </c>
      <c r="IZ5" s="287">
        <f>AVERAGE(IY5,JA5)</f>
        <v>556.1</v>
      </c>
      <c r="JA5" s="283" t="str">
        <f>'(2018 Bloom Raw Data)'!HO5</f>
        <v>#N/A N/A</v>
      </c>
      <c r="JB5" s="4"/>
    </row>
    <row r="6" spans="1:262" s="34" customFormat="1">
      <c r="A6" s="239" t="s">
        <v>31</v>
      </c>
      <c r="B6" s="239" t="s">
        <v>120</v>
      </c>
      <c r="C6" s="239"/>
      <c r="D6" s="215">
        <f>'Segments '!E8</f>
        <v>0.39400000000000002</v>
      </c>
      <c r="E6" s="215">
        <f>'Segments '!F8</f>
        <v>0.36599999999999999</v>
      </c>
      <c r="F6" s="215">
        <f>'Segments '!G8</f>
        <v>0.39600000000000002</v>
      </c>
      <c r="G6" s="215">
        <f>'Segments '!H8</f>
        <v>0.378</v>
      </c>
      <c r="H6" s="215">
        <f>'Segments '!I8</f>
        <v>0.372</v>
      </c>
      <c r="I6" s="215">
        <f>'Segments '!J8</f>
        <v>0.37</v>
      </c>
      <c r="J6" s="215">
        <f>'Segments '!K8</f>
        <v>0.38698300737415842</v>
      </c>
      <c r="K6" s="288"/>
      <c r="L6" s="215">
        <f>AVERAGE(H6:J6)</f>
        <v>0.37632766912471949</v>
      </c>
      <c r="M6" s="215">
        <f t="shared" si="0"/>
        <v>0.38698300737415842</v>
      </c>
      <c r="N6" s="284"/>
      <c r="O6" s="283">
        <f>'(2018 Bloom Raw Data)'!E6</f>
        <v>6864.4858999999997</v>
      </c>
      <c r="P6" s="283">
        <f>'(2018 Bloom Raw Data)'!F6</f>
        <v>7257.5883000000003</v>
      </c>
      <c r="Q6" s="283">
        <f>'(2018 Bloom Raw Data)'!G6</f>
        <v>7743.2524999999996</v>
      </c>
      <c r="R6" s="283">
        <f>'(2018 Bloom Raw Data)'!H6</f>
        <v>8813.8052000000007</v>
      </c>
      <c r="S6" s="283">
        <f>'(2018 Bloom Raw Data)'!I6</f>
        <v>9635.5851000000002</v>
      </c>
      <c r="T6" s="283">
        <f>'(2018 Bloom Raw Data)'!J6</f>
        <v>10469.760200000001</v>
      </c>
      <c r="U6" s="283">
        <f>'(2018 Bloom Raw Data)'!K6</f>
        <v>10118.787200000001</v>
      </c>
      <c r="V6" s="283">
        <f>'(2018 Bloom Raw Data)'!L6</f>
        <v>9927.3384000000005</v>
      </c>
      <c r="W6" s="283">
        <f>'(2018 Bloom Raw Data)'!M6</f>
        <v>9660.1124999999993</v>
      </c>
      <c r="X6" s="283">
        <f>'(2018 Bloom Raw Data)'!N6</f>
        <v>9674.2841000000008</v>
      </c>
      <c r="Y6" s="283">
        <f>'(2018 Bloom Raw Data)'!O6</f>
        <v>9175.3536999999997</v>
      </c>
      <c r="Z6" s="283">
        <f>'(2018 Bloom Raw Data)'!P6</f>
        <v>8568.2273000000005</v>
      </c>
      <c r="AA6" s="283">
        <f>'(2018 Bloom Raw Data)'!Q6</f>
        <v>8827.3510999999999</v>
      </c>
      <c r="AB6" s="283">
        <f>'(2018 Bloom Raw Data)'!R6</f>
        <v>9491.0637999999999</v>
      </c>
      <c r="AC6" s="283">
        <f>'(2018 Bloom Raw Data)'!S6</f>
        <v>9885.6198999999997</v>
      </c>
      <c r="AD6" s="283">
        <f>'(2018 Bloom Raw Data)'!T6</f>
        <v>9410.7312000000002</v>
      </c>
      <c r="AE6" s="283">
        <f>'(2018 Bloom Raw Data)'!U6</f>
        <v>8824.1762999999992</v>
      </c>
      <c r="AF6" s="283">
        <f>'(2018 Bloom Raw Data)'!V6</f>
        <v>8139.0807999999997</v>
      </c>
      <c r="AG6" s="283">
        <f>'(2018 Bloom Raw Data)'!W6</f>
        <v>6229.2969000000003</v>
      </c>
      <c r="AH6" s="283">
        <f>'(2018 Bloom Raw Data)'!X6</f>
        <v>6639.5369000000001</v>
      </c>
      <c r="AI6" s="325">
        <f>'(2018 Bloom Raw Data)'!Y6</f>
        <v>7620.3042554907688</v>
      </c>
      <c r="AJ6" s="283"/>
      <c r="AK6" s="283">
        <f>AVERAGE(V6:AH6)</f>
        <v>8804.0132999999987</v>
      </c>
      <c r="AL6" s="283">
        <f>AH6</f>
        <v>6639.5369000000001</v>
      </c>
      <c r="AM6" s="526">
        <f>(AI6-AE6)/AE6</f>
        <v>-0.1364288295678352</v>
      </c>
      <c r="AN6" s="540">
        <v>1</v>
      </c>
      <c r="AO6" s="540"/>
      <c r="AP6" s="540"/>
      <c r="AQ6" s="540">
        <f t="shared" ref="AQ6:AQ37" si="12">AP6*AL6</f>
        <v>0</v>
      </c>
      <c r="AR6" s="540"/>
      <c r="AS6" s="540"/>
      <c r="AT6" s="287">
        <f>AVERAGE('(2018 Bloom Raw Data)'!AW6,'Clean data, inputs, calc.'!AU6)</f>
        <v>251.5</v>
      </c>
      <c r="AU6" s="283">
        <f>'(2018 Bloom Raw Data)'!BE6</f>
        <v>177</v>
      </c>
      <c r="AV6" s="283">
        <f>'(2018 Bloom Raw Data)'!BI6</f>
        <v>146</v>
      </c>
      <c r="AW6" s="283">
        <f>'(2018 Bloom Raw Data)'!BM6</f>
        <v>205</v>
      </c>
      <c r="AX6" s="287">
        <f t="shared" ref="AX6" si="13">AW6</f>
        <v>205</v>
      </c>
      <c r="AY6" s="452"/>
      <c r="AZ6" s="283" t="str">
        <f>Ratings!AA6</f>
        <v>A</v>
      </c>
      <c r="BA6" s="453">
        <f t="shared" ref="BA6:BE21" si="14">VLOOKUP($AZ6,$AZ$43:$BE$51,BA$1,FALSE)</f>
        <v>1.1474999999999999E-2</v>
      </c>
      <c r="BB6" s="453">
        <f t="shared" si="1"/>
        <v>1.5007999999999999E-2</v>
      </c>
      <c r="BC6" s="453">
        <f t="shared" si="1"/>
        <v>1.0377000000000001E-2</v>
      </c>
      <c r="BD6" s="453">
        <f t="shared" si="1"/>
        <v>1.1443000000000002E-2</v>
      </c>
      <c r="BE6" s="453">
        <f t="shared" si="1"/>
        <v>1.3795999999999999E-2</v>
      </c>
      <c r="BF6" s="452"/>
      <c r="BG6" s="283">
        <f>(1-1/(1+BA6)^$BF$1)/BA6*AT6/$BF$1</f>
        <v>236.32944529692008</v>
      </c>
      <c r="BH6" s="285">
        <f t="shared" ref="BH6:BJ21" si="15">$BG6+($BK6-$BG6)*BH$1/4</f>
        <v>218.05352113731789</v>
      </c>
      <c r="BI6" s="285">
        <f t="shared" si="2"/>
        <v>199.77759697771566</v>
      </c>
      <c r="BJ6" s="285">
        <f t="shared" si="2"/>
        <v>181.50167281811343</v>
      </c>
      <c r="BK6" s="283">
        <f>(1-1/(1+BB6)^$BF$1)/BB6*AU6/$BF$1</f>
        <v>163.22574865851124</v>
      </c>
      <c r="BL6" s="285">
        <f t="shared" ref="BL6:BN37" si="16">$BK6+($BO6-$BK6)*BL$1/4</f>
        <v>156.91976389750681</v>
      </c>
      <c r="BM6" s="285">
        <f t="shared" si="3"/>
        <v>150.61377913650239</v>
      </c>
      <c r="BN6" s="285">
        <f t="shared" si="3"/>
        <v>144.30779437549799</v>
      </c>
      <c r="BO6" s="283">
        <f>(1-1/(1+BC6)^$BF$1)/BC6*AV6/$BF$1</f>
        <v>138.00180961449357</v>
      </c>
      <c r="BP6" s="285">
        <f t="shared" ref="BP6:BR21" si="17">$BO6+($BS6-$BO6)*BP$1/4</f>
        <v>151.6681793909342</v>
      </c>
      <c r="BQ6" s="285">
        <f t="shared" si="4"/>
        <v>165.33454916737486</v>
      </c>
      <c r="BR6" s="285">
        <f t="shared" si="4"/>
        <v>179.00091894381552</v>
      </c>
      <c r="BS6" s="283">
        <f>(1-1/(1+BD6)^$BF$1)/BD6*AW6/$BF$1</f>
        <v>192.66728872025615</v>
      </c>
      <c r="BT6" s="283">
        <f t="shared" si="5"/>
        <v>192.06705306729077</v>
      </c>
      <c r="BU6" s="283">
        <f t="shared" si="5"/>
        <v>191.46681741432539</v>
      </c>
      <c r="BV6" s="283">
        <f t="shared" si="5"/>
        <v>190.86658176136001</v>
      </c>
      <c r="BW6" s="283">
        <f t="shared" ref="BW6:BW37" si="18">(1-1/(1+BE6)^$BF$1)/BE6*AW6/$BF$1</f>
        <v>190.26634610839463</v>
      </c>
      <c r="BX6" s="283"/>
      <c r="BY6" s="239"/>
      <c r="BZ6" s="283">
        <f>'(2018 Bloom Raw Data)'!AE6</f>
        <v>1838</v>
      </c>
      <c r="CA6" s="283">
        <f>'(2018 Bloom Raw Data)'!AF6</f>
        <v>1832</v>
      </c>
      <c r="CB6" s="283">
        <f>'(2018 Bloom Raw Data)'!AG6</f>
        <v>1940</v>
      </c>
      <c r="CC6" s="283">
        <f>'(2018 Bloom Raw Data)'!AH6</f>
        <v>1654</v>
      </c>
      <c r="CD6" s="283">
        <f>'(2018 Bloom Raw Data)'!AI6</f>
        <v>1919</v>
      </c>
      <c r="CE6" s="283">
        <f>'(2018 Bloom Raw Data)'!AJ6</f>
        <v>1783</v>
      </c>
      <c r="CF6" s="283">
        <f>'(2018 Bloom Raw Data)'!AK6</f>
        <v>2014</v>
      </c>
      <c r="CG6" s="283">
        <f>'(2018 Bloom Raw Data)'!AL6</f>
        <v>1719</v>
      </c>
      <c r="CH6" s="283">
        <f>'(2018 Bloom Raw Data)'!AM6</f>
        <v>1861</v>
      </c>
      <c r="CI6" s="283">
        <f>'(2018 Bloom Raw Data)'!AN6</f>
        <v>1684</v>
      </c>
      <c r="CJ6" s="283">
        <f>'(2018 Bloom Raw Data)'!AO6</f>
        <v>2002</v>
      </c>
      <c r="CK6" s="283">
        <f>'(2018 Bloom Raw Data)'!AP6</f>
        <v>1737</v>
      </c>
      <c r="CL6" s="283">
        <f>'(2018 Bloom Raw Data)'!AQ6</f>
        <v>2088</v>
      </c>
      <c r="CM6" s="283">
        <f>'(2018 Bloom Raw Data)'!AR6</f>
        <v>2003</v>
      </c>
      <c r="CN6" s="283">
        <f>'(2018 Bloom Raw Data)'!AS6</f>
        <v>2277</v>
      </c>
      <c r="CO6" s="283">
        <f>'(2018 Bloom Raw Data)'!AT6</f>
        <v>2093</v>
      </c>
      <c r="CP6" s="283" t="str">
        <f>'(2018 Bloom Raw Data)'!AU6</f>
        <v>#N/A N/A</v>
      </c>
      <c r="CQ6" s="283"/>
      <c r="CR6" s="215">
        <f>BZ6/(BZ6+'(2018 Bloom Raw Data)'!I6)</f>
        <v>0.16019404431837089</v>
      </c>
      <c r="CS6" s="215">
        <f>CA6/(CA6+'(2018 Bloom Raw Data)'!J6)</f>
        <v>0.14892177787695779</v>
      </c>
      <c r="CT6" s="215">
        <f>CB6/(CB6+'(2018 Bloom Raw Data)'!K6)</f>
        <v>0.16087853345649883</v>
      </c>
      <c r="CU6" s="215">
        <f>CC6/(CC6+'(2018 Bloom Raw Data)'!L6)</f>
        <v>0.14281596330869667</v>
      </c>
      <c r="CV6" s="215">
        <f>CD6/(CD6+'(2018 Bloom Raw Data)'!M6)</f>
        <v>0.16572945465380012</v>
      </c>
      <c r="CW6" s="215">
        <f>CE6/(CE6+'(2018 Bloom Raw Data)'!N6)</f>
        <v>0.15562152290524067</v>
      </c>
      <c r="CX6" s="215">
        <f>CF6/(CF6+'(2018 Bloom Raw Data)'!O6)</f>
        <v>0.1799925227138007</v>
      </c>
      <c r="CY6" s="215">
        <f>CG6/(CG6+'(2018 Bloom Raw Data)'!P6)</f>
        <v>0.16710041976033715</v>
      </c>
      <c r="CZ6" s="215">
        <f>CH6/(CH6+'(2018 Bloom Raw Data)'!Q6)</f>
        <v>0.17411478932423918</v>
      </c>
      <c r="DA6" s="215">
        <f>CI6/(CI6+'(2018 Bloom Raw Data)'!R6)</f>
        <v>0.15069265197394219</v>
      </c>
      <c r="DB6" s="215">
        <f>CJ6/(CJ6+'(2018 Bloom Raw Data)'!S6)</f>
        <v>0.16841049906045533</v>
      </c>
      <c r="DC6" s="215">
        <f>CK6/(CK6+'(2018 Bloom Raw Data)'!T6)</f>
        <v>0.15581645886833009</v>
      </c>
      <c r="DD6" s="215">
        <f>CL6/(CL6+'(2018 Bloom Raw Data)'!U6)</f>
        <v>0.19134588212252401</v>
      </c>
      <c r="DE6" s="215">
        <f>CM6/(CM6+'(2018 Bloom Raw Data)'!V6)</f>
        <v>0.19749398959629666</v>
      </c>
      <c r="DF6" s="215">
        <f>CN6/(CN6+'(2018 Bloom Raw Data)'!W6)</f>
        <v>0.26768404944812113</v>
      </c>
      <c r="DG6" s="215">
        <f>CO6/(CO6+'(2018 Bloom Raw Data)'!X6)</f>
        <v>0.23967834593404355</v>
      </c>
      <c r="DH6" s="215" t="e">
        <f>CP6/(CP6+'(2018 Bloom Raw Data)'!Y6)</f>
        <v>#VALUE!</v>
      </c>
      <c r="DI6" s="215"/>
      <c r="DJ6" s="215">
        <f t="shared" ref="DJ6:DJ37" si="19">AVERAGE(CR6:DD6)</f>
        <v>0.16320265541101489</v>
      </c>
      <c r="DK6" s="215">
        <f>DJ44-DJ6</f>
        <v>1.2674623974261057E-2</v>
      </c>
      <c r="DL6" s="215">
        <f t="shared" ref="DL6:DL7" si="20">DK6/DJ6</f>
        <v>7.7661873468546638E-2</v>
      </c>
      <c r="DM6" s="283"/>
      <c r="DN6" s="215">
        <f>BZ44/'(2018 Bloom Raw Data)'!I6</f>
        <v>0.2152779954480315</v>
      </c>
      <c r="DO6" s="215">
        <f>CA44/'(2018 Bloom Raw Data)'!J6</f>
        <v>0.19580711324575686</v>
      </c>
      <c r="DP6" s="215">
        <f>CB44/'(2018 Bloom Raw Data)'!K6</f>
        <v>0.21146581647430196</v>
      </c>
      <c r="DQ6" s="215">
        <f>CC44/'(2018 Bloom Raw Data)'!L6</f>
        <v>0.18489363400950587</v>
      </c>
      <c r="DR6" s="215">
        <f>CD44/'(2018 Bloom Raw Data)'!M6</f>
        <v>0.2155488094635038</v>
      </c>
      <c r="DS6" s="215">
        <f>CE44/'(2018 Bloom Raw Data)'!N6</f>
        <v>0.20052334041931916</v>
      </c>
      <c r="DT6" s="215">
        <f>CF44/'(2018 Bloom Raw Data)'!O6</f>
        <v>0.23591611287273886</v>
      </c>
      <c r="DU6" s="215">
        <f>CG44/'(2018 Bloom Raw Data)'!P6</f>
        <v>0.21746712932971535</v>
      </c>
      <c r="DV6" s="215">
        <f>CH44/'(2018 Bloom Raw Data)'!Q6</f>
        <v>0.2264554549795231</v>
      </c>
      <c r="DW6" s="215">
        <f>CI44/'(2018 Bloom Raw Data)'!R6</f>
        <v>0.19341016118666637</v>
      </c>
      <c r="DX6" s="215">
        <f>CJ44/'(2018 Bloom Raw Data)'!S6</f>
        <v>0.21924113723686411</v>
      </c>
      <c r="DY6" s="215">
        <f>CK44/'(2018 Bloom Raw Data)'!T6</f>
        <v>0.20359745467427817</v>
      </c>
      <c r="DZ6" s="215">
        <f>CL44/'(2018 Bloom Raw Data)'!U6</f>
        <v>0.25845667756210361</v>
      </c>
      <c r="EA6" s="215">
        <f>CM44/'(2018 Bloom Raw Data)'!V6</f>
        <v>0.26969471209418278</v>
      </c>
      <c r="EB6" s="215">
        <f>CN44/'(2018 Bloom Raw Data)'!W6</f>
        <v>0.39626732471433895</v>
      </c>
      <c r="EC6" s="215">
        <f>CO44/'(2018 Bloom Raw Data)'!X6</f>
        <v>0.34397980102518294</v>
      </c>
      <c r="ED6" s="215" t="e">
        <f>CP44/'(2018 Bloom Raw Data)'!Y6</f>
        <v>#VALUE!</v>
      </c>
      <c r="EE6" s="239"/>
      <c r="EF6" s="283">
        <f>SUM('(2018 Bloom Raw Data)'!HR6:HU6)</f>
        <v>1754</v>
      </c>
      <c r="EG6" s="283">
        <f>SUM('(2018 Bloom Raw Data)'!HS6:HV6)</f>
        <v>1774</v>
      </c>
      <c r="EH6" s="283">
        <f>SUM('(2018 Bloom Raw Data)'!HT6:HW6)</f>
        <v>1671</v>
      </c>
      <c r="EI6" s="283">
        <f>SUM('(2018 Bloom Raw Data)'!HU6:HX6)</f>
        <v>1581</v>
      </c>
      <c r="EJ6" s="283">
        <f>SUM('(2018 Bloom Raw Data)'!HV6:HY6)</f>
        <v>1646</v>
      </c>
      <c r="EK6" s="283">
        <f>SUM('(2018 Bloom Raw Data)'!HW6:HZ6)</f>
        <v>1638</v>
      </c>
      <c r="EL6" s="283">
        <f>SUM('(2018 Bloom Raw Data)'!HX6:IA6)</f>
        <v>1610</v>
      </c>
      <c r="EM6" s="283">
        <f>SUM('(2018 Bloom Raw Data)'!HY6:IB6)</f>
        <v>1706</v>
      </c>
      <c r="EN6" s="283">
        <f>SUM('(2018 Bloom Raw Data)'!HZ6:IC6)</f>
        <v>1733</v>
      </c>
      <c r="EO6" s="283">
        <f>SUM('(2018 Bloom Raw Data)'!IA6:ID6)</f>
        <v>1744</v>
      </c>
      <c r="EP6" s="283">
        <f>SUM('(2018 Bloom Raw Data)'!IB6:IE6)</f>
        <v>1761</v>
      </c>
      <c r="EQ6" s="283">
        <f>SUM('(2018 Bloom Raw Data)'!IC6:IF6)</f>
        <v>1788</v>
      </c>
      <c r="ER6" s="283">
        <f>SUM('(2018 Bloom Raw Data)'!ID6:IG6)</f>
        <v>1772</v>
      </c>
      <c r="ES6" s="283">
        <f>SUM('(2018 Bloom Raw Data)'!IE6:IH6)</f>
        <v>1786</v>
      </c>
      <c r="ET6" s="283">
        <f>SUM('(2018 Bloom Raw Data)'!IF6:II6)</f>
        <v>1797</v>
      </c>
      <c r="EU6" s="283">
        <f>SUM('(2018 Bloom Raw Data)'!IG6:IJ6)</f>
        <v>1784</v>
      </c>
      <c r="EV6" s="283" t="e">
        <f>'(2018 Bloom Raw Data)'!DI6/'(2018 Bloom Raw Data)'!EE6</f>
        <v>#VALUE!</v>
      </c>
      <c r="EW6" s="283"/>
      <c r="EX6" s="212">
        <f t="shared" si="6"/>
        <v>6.6879771493673497</v>
      </c>
      <c r="EY6" s="212">
        <f t="shared" si="6"/>
        <v>7.0750025920379009</v>
      </c>
      <c r="EZ6" s="212">
        <f t="shared" si="6"/>
        <v>7.341870273115628</v>
      </c>
      <c r="FA6" s="212">
        <f t="shared" si="6"/>
        <v>7.4572783460927727</v>
      </c>
      <c r="FB6" s="212">
        <f t="shared" si="6"/>
        <v>7.156541593231057</v>
      </c>
      <c r="FC6" s="212">
        <f t="shared" si="6"/>
        <v>7.1206875622143047</v>
      </c>
      <c r="FD6" s="212">
        <f t="shared" si="6"/>
        <v>7.0651338924062976</v>
      </c>
      <c r="FE6" s="212">
        <f t="shared" si="6"/>
        <v>6.1500458031373162</v>
      </c>
      <c r="FF6" s="212">
        <f t="shared" si="6"/>
        <v>6.2876819121163274</v>
      </c>
      <c r="FG6" s="212">
        <f t="shared" si="6"/>
        <v>6.5296830983855427</v>
      </c>
      <c r="FH6" s="212">
        <f t="shared" si="6"/>
        <v>6.8527477153677854</v>
      </c>
      <c r="FI6" s="212">
        <f t="shared" si="6"/>
        <v>6.3445343141040187</v>
      </c>
      <c r="FJ6" s="212">
        <f t="shared" si="6"/>
        <v>6.2822000494952617</v>
      </c>
      <c r="FK6" s="212">
        <f t="shared" ref="FK6:FN6" si="21">EA44/ES44</f>
        <v>5.8079977044380238</v>
      </c>
      <c r="FL6" s="212">
        <f t="shared" si="21"/>
        <v>4.8614931044920633</v>
      </c>
      <c r="FM6" s="212">
        <f t="shared" si="21"/>
        <v>5.0248841683354719</v>
      </c>
      <c r="FN6" s="212" t="e">
        <f t="shared" si="21"/>
        <v>#VALUE!</v>
      </c>
      <c r="FO6" s="283"/>
      <c r="FP6" s="212">
        <f t="shared" ref="FP6:FP37" si="22">AVERAGE(FA6:FM6)</f>
        <v>6.3800699433704802</v>
      </c>
      <c r="FQ6" s="212">
        <f t="shared" ref="FQ6:FQ37" si="23">FM6</f>
        <v>5.0248841683354719</v>
      </c>
      <c r="FR6" s="212"/>
      <c r="FS6" s="283"/>
      <c r="FT6" s="212">
        <f t="shared" si="8"/>
        <v>1.047890535917902</v>
      </c>
      <c r="FU6" s="212">
        <f t="shared" si="8"/>
        <v>1.0326944757609922</v>
      </c>
      <c r="FV6" s="212">
        <f t="shared" si="8"/>
        <v>1.1609814482345902</v>
      </c>
      <c r="FW6" s="212">
        <f t="shared" si="8"/>
        <v>1.0461733080328905</v>
      </c>
      <c r="FX6" s="212">
        <f t="shared" si="8"/>
        <v>1.1658566221142164</v>
      </c>
      <c r="FY6" s="212">
        <f t="shared" si="8"/>
        <v>1.0885225885225884</v>
      </c>
      <c r="FZ6" s="212">
        <f t="shared" si="8"/>
        <v>1.2509316770186336</v>
      </c>
      <c r="GA6" s="212">
        <f t="shared" si="8"/>
        <v>1.007620164126612</v>
      </c>
      <c r="GB6" s="212">
        <f t="shared" si="8"/>
        <v>1.0738603577611079</v>
      </c>
      <c r="GC6" s="212">
        <f t="shared" si="8"/>
        <v>0.9655963302752294</v>
      </c>
      <c r="GD6" s="212">
        <f t="shared" si="9"/>
        <v>1.1368540601930721</v>
      </c>
      <c r="GE6" s="212">
        <f t="shared" si="9"/>
        <v>0.97147651006711411</v>
      </c>
      <c r="GF6" s="212">
        <f t="shared" si="9"/>
        <v>1.1783295711060948</v>
      </c>
      <c r="GG6" s="212">
        <f t="shared" si="9"/>
        <v>1.1215005599104144</v>
      </c>
      <c r="GH6" s="212">
        <f t="shared" si="9"/>
        <v>1.2671118530884808</v>
      </c>
      <c r="GI6" s="212">
        <f t="shared" si="9"/>
        <v>1.1732062780269059</v>
      </c>
      <c r="GJ6" s="212" t="e">
        <f t="shared" si="9"/>
        <v>#VALUE!</v>
      </c>
      <c r="GK6" s="212"/>
      <c r="GL6" s="212">
        <f>AVERAGE(FW6:GI6)</f>
        <v>1.1113107600187202</v>
      </c>
      <c r="GM6" s="212">
        <f>AVERAGE(FT6:GF6)</f>
        <v>1.0866759730100801</v>
      </c>
      <c r="GN6" s="212"/>
      <c r="GO6" s="212"/>
      <c r="GP6" s="212"/>
      <c r="GQ6" s="212"/>
      <c r="GR6" s="212"/>
      <c r="GS6" s="239"/>
      <c r="GT6" s="283">
        <f>'(2018 Bloom Raw Data)'!GC6</f>
        <v>702</v>
      </c>
      <c r="GU6" s="283">
        <f>'(2018 Bloom Raw Data)'!GD6</f>
        <v>715</v>
      </c>
      <c r="GV6" s="283">
        <f>'(2018 Bloom Raw Data)'!GE6</f>
        <v>510</v>
      </c>
      <c r="GW6" s="283">
        <f>'(2018 Bloom Raw Data)'!GF6</f>
        <v>819</v>
      </c>
      <c r="GX6" s="283">
        <f>'(2018 Bloom Raw Data)'!GG6</f>
        <v>502</v>
      </c>
      <c r="GY6" s="283">
        <f>'(2018 Bloom Raw Data)'!GH6</f>
        <v>638</v>
      </c>
      <c r="GZ6" s="283">
        <f>'(2018 Bloom Raw Data)'!GI6</f>
        <v>417</v>
      </c>
      <c r="HA6" s="283">
        <f>'(2018 Bloom Raw Data)'!GJ6</f>
        <v>613</v>
      </c>
      <c r="HB6" s="283">
        <f>'(2018 Bloom Raw Data)'!GK6</f>
        <v>297</v>
      </c>
      <c r="HC6" s="283">
        <f>'(2018 Bloom Raw Data)'!GL6</f>
        <v>625</v>
      </c>
      <c r="HD6" s="283">
        <f>'(2018 Bloom Raw Data)'!GM6</f>
        <v>413</v>
      </c>
      <c r="HE6" s="283">
        <f>'(2018 Bloom Raw Data)'!GN6</f>
        <v>521</v>
      </c>
      <c r="HF6" s="283">
        <f>'(2018 Bloom Raw Data)'!GO6</f>
        <v>333</v>
      </c>
      <c r="HG6" s="283">
        <f>'(2018 Bloom Raw Data)'!GP6</f>
        <v>446</v>
      </c>
      <c r="HH6" s="283">
        <f>'(2018 Bloom Raw Data)'!GQ6</f>
        <v>210</v>
      </c>
      <c r="HI6" s="283">
        <f>'(2018 Bloom Raw Data)'!GR6</f>
        <v>233</v>
      </c>
      <c r="HJ6" s="283" t="str">
        <f>'(2018 Bloom Raw Data)'!GS6</f>
        <v>#N/A N/A</v>
      </c>
      <c r="HK6" s="283"/>
      <c r="HL6" s="239"/>
      <c r="HM6" s="239"/>
      <c r="HN6" s="239"/>
      <c r="HO6" s="212">
        <f t="shared" si="10"/>
        <v>1.5604808168490123</v>
      </c>
      <c r="HP6" s="212">
        <f t="shared" si="10"/>
        <v>1.538459217647326</v>
      </c>
      <c r="HQ6" s="212">
        <f t="shared" si="10"/>
        <v>1.5656691416031527</v>
      </c>
      <c r="HR6" s="212">
        <f t="shared" si="10"/>
        <v>1.6584804859654738</v>
      </c>
      <c r="HS6" s="212">
        <f t="shared" si="10"/>
        <v>1.5533003237714198</v>
      </c>
      <c r="HT6" s="212">
        <f t="shared" si="10"/>
        <v>1.5577260382781739</v>
      </c>
      <c r="HU6" s="212">
        <f t="shared" si="10"/>
        <v>1.5875618972029037</v>
      </c>
      <c r="HV6" s="212">
        <f t="shared" si="10"/>
        <v>1.43856381925815</v>
      </c>
      <c r="HW6" s="212">
        <f t="shared" si="10"/>
        <v>1.3138028207910815</v>
      </c>
      <c r="HX6" s="212">
        <f t="shared" si="10"/>
        <v>1.3980473442273393</v>
      </c>
      <c r="HY6" s="212">
        <f t="shared" si="11"/>
        <v>1.4508079891863457</v>
      </c>
      <c r="HZ6" s="212">
        <f t="shared" si="11"/>
        <v>1.3486260117839075</v>
      </c>
      <c r="IA6" s="212">
        <f t="shared" si="11"/>
        <v>1.458112852842542</v>
      </c>
      <c r="IB6" s="212">
        <f t="shared" si="11"/>
        <v>1.4619801013381073</v>
      </c>
      <c r="IC6" s="212">
        <f t="shared" si="11"/>
        <v>1.4737093905993537</v>
      </c>
      <c r="ID6" s="212">
        <f t="shared" si="11"/>
        <v>1.3947722813861791</v>
      </c>
      <c r="IE6" s="212" t="e">
        <f t="shared" si="11"/>
        <v>#VALUE!</v>
      </c>
      <c r="IF6" s="212"/>
      <c r="IG6" s="212">
        <f>AVERAGE(HR6:ID6)</f>
        <v>1.4688839505100755</v>
      </c>
      <c r="IH6" s="212">
        <f t="shared" ref="IH6:IH37" si="24">ID6</f>
        <v>1.3947722813861791</v>
      </c>
      <c r="II6" s="212"/>
      <c r="IJ6" s="239"/>
      <c r="IK6" s="283">
        <v>2969</v>
      </c>
      <c r="IL6" s="283">
        <v>3114</v>
      </c>
      <c r="IM6" s="283">
        <v>2913</v>
      </c>
      <c r="IN6" s="283">
        <v>2992</v>
      </c>
      <c r="IO6" s="283">
        <v>2965</v>
      </c>
      <c r="IP6" s="283">
        <v>3069</v>
      </c>
      <c r="IQ6" s="283">
        <v>2782</v>
      </c>
      <c r="IR6" s="283">
        <v>2943</v>
      </c>
      <c r="IS6" s="283">
        <v>2981</v>
      </c>
      <c r="IT6" s="283">
        <v>3111</v>
      </c>
      <c r="IU6" s="283">
        <v>2876</v>
      </c>
      <c r="IV6" s="283">
        <v>3017</v>
      </c>
      <c r="IW6" s="283">
        <v>3013</v>
      </c>
      <c r="IX6" s="283">
        <f>'(2018 Bloom Raw Data)'!HL6</f>
        <v>3280</v>
      </c>
      <c r="IY6" s="283">
        <f>'(2018 Bloom Raw Data)'!HM6</f>
        <v>3065</v>
      </c>
      <c r="IZ6" s="283">
        <f>'(2018 Bloom Raw Data)'!HN6</f>
        <v>3207</v>
      </c>
      <c r="JA6" s="283" t="str">
        <f>'(2018 Bloom Raw Data)'!HO6</f>
        <v>#N/A N/A</v>
      </c>
      <c r="JB6" s="4"/>
    </row>
    <row r="7" spans="1:262" s="34" customFormat="1">
      <c r="A7" s="239" t="s">
        <v>31</v>
      </c>
      <c r="B7" s="239" t="s">
        <v>13</v>
      </c>
      <c r="C7" s="239"/>
      <c r="D7" s="288">
        <f>'Segments '!E12</f>
        <v>0.05</v>
      </c>
      <c r="E7" s="288">
        <f>'Segments '!F12</f>
        <v>0.1</v>
      </c>
      <c r="F7" s="215">
        <f>'Segments '!G12</f>
        <v>0.112</v>
      </c>
      <c r="G7" s="215">
        <f>'Segments '!H12</f>
        <v>0.124</v>
      </c>
      <c r="H7" s="215">
        <f>'Segments '!I12</f>
        <v>0.27300000000000002</v>
      </c>
      <c r="I7" s="215">
        <f>'Segments '!J12</f>
        <v>0.26256261942880749</v>
      </c>
      <c r="J7" s="215">
        <f>'Segments '!K12</f>
        <v>0.24265582275818551</v>
      </c>
      <c r="K7" s="288"/>
      <c r="L7" s="215">
        <f>AVERAGE(H7:J7)</f>
        <v>0.25940614739566431</v>
      </c>
      <c r="M7" s="215">
        <f t="shared" si="0"/>
        <v>0.24265582275818551</v>
      </c>
      <c r="N7" s="284"/>
      <c r="O7" s="283">
        <f>'(2018 Bloom Raw Data)'!E7</f>
        <v>5019.3181999999997</v>
      </c>
      <c r="P7" s="283">
        <f>'(2018 Bloom Raw Data)'!F7</f>
        <v>5184.1731</v>
      </c>
      <c r="Q7" s="283">
        <f>'(2018 Bloom Raw Data)'!G7</f>
        <v>4840.7353000000003</v>
      </c>
      <c r="R7" s="283">
        <f>'(2018 Bloom Raw Data)'!H7</f>
        <v>5287.6931999999997</v>
      </c>
      <c r="S7" s="283">
        <f>'(2018 Bloom Raw Data)'!I7</f>
        <v>5424.2194</v>
      </c>
      <c r="T7" s="283">
        <f>'(2018 Bloom Raw Data)'!J7</f>
        <v>5981.8353999999999</v>
      </c>
      <c r="U7" s="283">
        <f>'(2018 Bloom Raw Data)'!K7</f>
        <v>5703.9431999999997</v>
      </c>
      <c r="V7" s="283">
        <f>'(2018 Bloom Raw Data)'!L7</f>
        <v>6007.4094999999998</v>
      </c>
      <c r="W7" s="283">
        <f>'(2018 Bloom Raw Data)'!M7</f>
        <v>5836.9611999999997</v>
      </c>
      <c r="X7" s="283">
        <f>'(2018 Bloom Raw Data)'!N7</f>
        <v>5213.6419999999998</v>
      </c>
      <c r="Y7" s="283">
        <f>'(2018 Bloom Raw Data)'!O7</f>
        <v>4782.7079000000003</v>
      </c>
      <c r="Z7" s="283">
        <f>'(2018 Bloom Raw Data)'!P7</f>
        <v>5440.2969000000003</v>
      </c>
      <c r="AA7" s="283">
        <f>'(2018 Bloom Raw Data)'!Q7</f>
        <v>6185.9340000000002</v>
      </c>
      <c r="AB7" s="283">
        <f>'(2018 Bloom Raw Data)'!R7</f>
        <v>6536.1718000000001</v>
      </c>
      <c r="AC7" s="283">
        <f>'(2018 Bloom Raw Data)'!S7</f>
        <v>6471.0595999999996</v>
      </c>
      <c r="AD7" s="283">
        <f>'(2018 Bloom Raw Data)'!T7</f>
        <v>6566.4539999999997</v>
      </c>
      <c r="AE7" s="283">
        <f>'(2018 Bloom Raw Data)'!U7</f>
        <v>6832.6039000000001</v>
      </c>
      <c r="AF7" s="283">
        <f>'(2018 Bloom Raw Data)'!V7</f>
        <v>6380.9637000000002</v>
      </c>
      <c r="AG7" s="283">
        <f>'(2018 Bloom Raw Data)'!W7</f>
        <v>4708.6529</v>
      </c>
      <c r="AH7" s="283">
        <f>'(2018 Bloom Raw Data)'!X7</f>
        <v>5562.366</v>
      </c>
      <c r="AI7" s="325">
        <f>'(2018 Bloom Raw Data)'!Y7</f>
        <v>4762.38</v>
      </c>
      <c r="AJ7" s="283"/>
      <c r="AK7" s="283">
        <f>AVERAGE(V7:AH7)</f>
        <v>5886.5556461538463</v>
      </c>
      <c r="AL7" s="283">
        <f>AH7</f>
        <v>5562.366</v>
      </c>
      <c r="AM7" s="526">
        <f>(AI7-AE7)/AE7</f>
        <v>-0.30299193840286864</v>
      </c>
      <c r="AN7" s="526"/>
      <c r="AO7" s="540"/>
      <c r="AP7" s="540"/>
      <c r="AQ7" s="540">
        <f t="shared" si="12"/>
        <v>0</v>
      </c>
      <c r="AR7" s="540"/>
      <c r="AS7" s="540"/>
      <c r="AT7" s="283">
        <f>'(2018 Bloom Raw Data)'!BA7</f>
        <v>42.787999999999997</v>
      </c>
      <c r="AU7" s="283">
        <f>'(2018 Bloom Raw Data)'!BE7</f>
        <v>44.173999999999999</v>
      </c>
      <c r="AV7" s="283">
        <f>'(2018 Bloom Raw Data)'!BI7</f>
        <v>183.39400000000001</v>
      </c>
      <c r="AW7" s="283"/>
      <c r="AX7" s="287"/>
      <c r="AY7" s="452"/>
      <c r="AZ7" s="283" t="str">
        <f>Ratings!AA7</f>
        <v>BB-/B+</v>
      </c>
      <c r="BA7" s="453">
        <f t="shared" si="14"/>
        <v>4.5842500000000001E-2</v>
      </c>
      <c r="BB7" s="453">
        <f t="shared" si="1"/>
        <v>5.392333333333333E-2</v>
      </c>
      <c r="BC7" s="453">
        <f t="shared" si="1"/>
        <v>3.585E-2</v>
      </c>
      <c r="BD7" s="453">
        <f t="shared" si="1"/>
        <v>3.3349999999999998E-2</v>
      </c>
      <c r="BE7" s="453">
        <f t="shared" si="1"/>
        <v>3.9800000000000002E-2</v>
      </c>
      <c r="BF7" s="452"/>
      <c r="BG7" s="283">
        <f>(1-1/(1+BA7)^$BF$1)/BA7*AT7/$BF$1</f>
        <v>33.717125661449671</v>
      </c>
      <c r="BH7" s="285">
        <f t="shared" si="15"/>
        <v>33.655178878502667</v>
      </c>
      <c r="BI7" s="285">
        <f t="shared" si="2"/>
        <v>33.593232095555656</v>
      </c>
      <c r="BJ7" s="285">
        <f t="shared" si="2"/>
        <v>33.531285312608645</v>
      </c>
      <c r="BK7" s="283">
        <f>(1-1/(1+BB7)^$BF$1)/BB7*AU7/$BF$1</f>
        <v>33.469338529661641</v>
      </c>
      <c r="BL7" s="285">
        <f t="shared" si="16"/>
        <v>63.069551314072484</v>
      </c>
      <c r="BM7" s="285">
        <f t="shared" si="3"/>
        <v>92.669764098483313</v>
      </c>
      <c r="BN7" s="285">
        <f t="shared" si="3"/>
        <v>122.26997688289416</v>
      </c>
      <c r="BO7" s="283">
        <f>(1-1/(1+BC7)^$BF$1)/BC7*AV7/$BF$1</f>
        <v>151.870189667305</v>
      </c>
      <c r="BP7" s="285">
        <f t="shared" si="17"/>
        <v>113.90264225047875</v>
      </c>
      <c r="BQ7" s="285">
        <f t="shared" si="4"/>
        <v>75.935094833652499</v>
      </c>
      <c r="BR7" s="285">
        <f t="shared" si="4"/>
        <v>37.96754741682625</v>
      </c>
      <c r="BS7" s="283">
        <f>(1-1/(1+BD7)^$BF$1)/BD7*AW7/$BF$1</f>
        <v>0</v>
      </c>
      <c r="BT7" s="283">
        <f t="shared" si="5"/>
        <v>0</v>
      </c>
      <c r="BU7" s="283">
        <f t="shared" si="5"/>
        <v>0</v>
      </c>
      <c r="BV7" s="283">
        <f t="shared" si="5"/>
        <v>0</v>
      </c>
      <c r="BW7" s="283">
        <f t="shared" ref="BW7" si="25">(1-1/(1+BE7)^$BF$1)/BE7*AW7/$BF$1</f>
        <v>0</v>
      </c>
      <c r="BX7" s="283"/>
      <c r="BY7" s="239"/>
      <c r="BZ7" s="283">
        <f>'(2018 Bloom Raw Data)'!AE7</f>
        <v>3544.4119999999998</v>
      </c>
      <c r="CA7" s="283">
        <f>'(2018 Bloom Raw Data)'!AF7</f>
        <v>3609.4</v>
      </c>
      <c r="CB7" s="283">
        <f>'(2018 Bloom Raw Data)'!AG7</f>
        <v>3516.848</v>
      </c>
      <c r="CC7" s="283">
        <f>'(2018 Bloom Raw Data)'!AH7</f>
        <v>3482</v>
      </c>
      <c r="CD7" s="283">
        <f>'(2018 Bloom Raw Data)'!AI7</f>
        <v>3516.605</v>
      </c>
      <c r="CE7" s="283">
        <f>'(2018 Bloom Raw Data)'!AJ7</f>
        <v>4763.5</v>
      </c>
      <c r="CF7" s="283">
        <f>'(2018 Bloom Raw Data)'!AK7</f>
        <v>4743.9449999999997</v>
      </c>
      <c r="CG7" s="283">
        <f>'(2018 Bloom Raw Data)'!AL7</f>
        <v>4633.7</v>
      </c>
      <c r="CH7" s="283">
        <f>'(2018 Bloom Raw Data)'!AM7</f>
        <v>4682.6540000000005</v>
      </c>
      <c r="CI7" s="283">
        <f>'(2018 Bloom Raw Data)'!AN7</f>
        <v>4723.2</v>
      </c>
      <c r="CJ7" s="283">
        <f>'(2018 Bloom Raw Data)'!AO7</f>
        <v>4930.1459999999997</v>
      </c>
      <c r="CK7" s="283">
        <f>'(2018 Bloom Raw Data)'!AP7</f>
        <v>4767.6000000000004</v>
      </c>
      <c r="CL7" s="283">
        <f>'(2018 Bloom Raw Data)'!AQ7</f>
        <v>4784.8</v>
      </c>
      <c r="CM7" s="283">
        <f>'(2018 Bloom Raw Data)'!AR7</f>
        <v>4784.8</v>
      </c>
      <c r="CN7" s="283">
        <f>'(2018 Bloom Raw Data)'!AS7</f>
        <v>4869.1009999999997</v>
      </c>
      <c r="CO7" s="283">
        <f>'(2018 Bloom Raw Data)'!AT7</f>
        <v>4900</v>
      </c>
      <c r="CP7" s="283" t="str">
        <f>'(2018 Bloom Raw Data)'!AU7</f>
        <v>#N/A N/A</v>
      </c>
      <c r="CQ7" s="283"/>
      <c r="CR7" s="215">
        <f>BZ7/(BZ7+'(2018 Bloom Raw Data)'!I7)</f>
        <v>0.39520098908290507</v>
      </c>
      <c r="CS7" s="215">
        <f>CA7/(CA7+'(2018 Bloom Raw Data)'!J7)</f>
        <v>0.37632274148958955</v>
      </c>
      <c r="CT7" s="215">
        <f>CB7/(CB7+'(2018 Bloom Raw Data)'!K7)</f>
        <v>0.38140414675044371</v>
      </c>
      <c r="CU7" s="215">
        <f>CC7/(CC7+'(2018 Bloom Raw Data)'!L7)</f>
        <v>0.36693537147912103</v>
      </c>
      <c r="CV7" s="215">
        <f>CD7/(CD7+'(2018 Bloom Raw Data)'!M7)</f>
        <v>0.37596408950417226</v>
      </c>
      <c r="CW7" s="215">
        <f>CE7/(CE7+'(2018 Bloom Raw Data)'!N7)</f>
        <v>0.47744133540446754</v>
      </c>
      <c r="CX7" s="215">
        <f>CF7/(CF7+'(2018 Bloom Raw Data)'!O7)</f>
        <v>0.4979655551426671</v>
      </c>
      <c r="CY7" s="215">
        <f>CG7/(CG7+'(2018 Bloom Raw Data)'!P7)</f>
        <v>0.45996639129400563</v>
      </c>
      <c r="CZ7" s="215">
        <f>CH7/(CH7+'(2018 Bloom Raw Data)'!Q7)</f>
        <v>0.43084290250030643</v>
      </c>
      <c r="DA7" s="215">
        <f>CI7/(CI7+'(2018 Bloom Raw Data)'!R7)</f>
        <v>0.41949054386853085</v>
      </c>
      <c r="DB7" s="215">
        <f>CJ7/(CJ7+'(2018 Bloom Raw Data)'!S7)</f>
        <v>0.43242321671666023</v>
      </c>
      <c r="DC7" s="215">
        <f>CK7/(CK7+'(2018 Bloom Raw Data)'!T7)</f>
        <v>0.4206438402358062</v>
      </c>
      <c r="DD7" s="215">
        <f>CL7/(CL7+'(2018 Bloom Raw Data)'!U7)</f>
        <v>0.41186482291452392</v>
      </c>
      <c r="DE7" s="215">
        <f>CM7/(CM7+'(2018 Bloom Raw Data)'!V7)</f>
        <v>0.42852420385718898</v>
      </c>
      <c r="DF7" s="215">
        <f>CN7/(CN7+'(2018 Bloom Raw Data)'!W7)</f>
        <v>0.50837608178677463</v>
      </c>
      <c r="DG7" s="215">
        <f>CO7/(CO7+'(2018 Bloom Raw Data)'!X7)</f>
        <v>0.46834530545002917</v>
      </c>
      <c r="DH7" s="215" t="e">
        <f>CP7/(CP7+'(2018 Bloom Raw Data)'!Y7)</f>
        <v>#VALUE!</v>
      </c>
      <c r="DI7" s="215"/>
      <c r="DJ7" s="215">
        <f t="shared" si="19"/>
        <v>0.41895891895255388</v>
      </c>
      <c r="DK7" s="215">
        <f>DJ45-DJ7</f>
        <v>3.4682408787412577E-3</v>
      </c>
      <c r="DL7" s="215">
        <f t="shared" si="20"/>
        <v>8.2782361750700136E-3</v>
      </c>
      <c r="DM7" s="283"/>
      <c r="DN7" s="215">
        <f>BZ45/'(2018 Bloom Raw Data)'!I7</f>
        <v>0.65965789025079802</v>
      </c>
      <c r="DO7" s="215">
        <f>CA45/'(2018 Bloom Raw Data)'!J7</f>
        <v>0.6090196294733391</v>
      </c>
      <c r="DP7" s="215">
        <f>CB45/'(2018 Bloom Raw Data)'!K7</f>
        <v>0.62245381968311952</v>
      </c>
      <c r="DQ7" s="215">
        <f>CC45/'(2018 Bloom Raw Data)'!L7</f>
        <v>0.58519920862937824</v>
      </c>
      <c r="DR7" s="215">
        <f>CD45/'(2018 Bloom Raw Data)'!M7</f>
        <v>0.60820591689553494</v>
      </c>
      <c r="DS7" s="215">
        <f>CE45/'(2018 Bloom Raw Data)'!N7</f>
        <v>0.92575776229247675</v>
      </c>
      <c r="DT7" s="215">
        <f>CF45/'(2018 Bloom Raw Data)'!O7</f>
        <v>1.0112712014251346</v>
      </c>
      <c r="DU7" s="215">
        <f>CG45/'(2018 Bloom Raw Data)'!P7</f>
        <v>0.87421147490735185</v>
      </c>
      <c r="DV7" s="215">
        <f>CH45/'(2018 Bloom Raw Data)'!Q7</f>
        <v>0.78153504218882786</v>
      </c>
      <c r="DW7" s="215">
        <f>CI45/'(2018 Bloom Raw Data)'!R7</f>
        <v>0.74005133130840872</v>
      </c>
      <c r="DX7" s="215">
        <f>CJ45/'(2018 Bloom Raw Data)'!S7</f>
        <v>0.7736107228611605</v>
      </c>
      <c r="DY7" s="215">
        <f>CK45/'(2018 Bloom Raw Data)'!T7</f>
        <v>0.73183601795075803</v>
      </c>
      <c r="DZ7" s="215">
        <f>CL45/'(2018 Bloom Raw Data)'!U7</f>
        <v>0.70028938747642022</v>
      </c>
      <c r="EA7" s="215">
        <f>CM45/'(2018 Bloom Raw Data)'!V7</f>
        <v>0.74985538626399018</v>
      </c>
      <c r="EB7" s="215">
        <f>CN45/'(2018 Bloom Raw Data)'!W7</f>
        <v>1.0340751597978266</v>
      </c>
      <c r="EC7" s="215">
        <f>CO45/'(2018 Bloom Raw Data)'!X7</f>
        <v>0.88092009767066748</v>
      </c>
      <c r="ED7" s="215" t="e">
        <f>CP45/'(2018 Bloom Raw Data)'!Y7</f>
        <v>#VALUE!</v>
      </c>
      <c r="EE7" s="239"/>
      <c r="EF7" s="283">
        <f>SUM('(2018 Bloom Raw Data)'!HR7:HU7)</f>
        <v>889.59999999999991</v>
      </c>
      <c r="EG7" s="283">
        <f>SUM('(2018 Bloom Raw Data)'!HS7:HV7)</f>
        <v>883.1</v>
      </c>
      <c r="EH7" s="283">
        <f>SUM('(2018 Bloom Raw Data)'!HT7:HW7)</f>
        <v>907</v>
      </c>
      <c r="EI7" s="283">
        <f>SUM('(2018 Bloom Raw Data)'!HU7:HX7)</f>
        <v>920.4</v>
      </c>
      <c r="EJ7" s="283">
        <f>SUM('(2018 Bloom Raw Data)'!HV7:HY7)</f>
        <v>923.6</v>
      </c>
      <c r="EK7" s="283">
        <f>SUM('(2018 Bloom Raw Data)'!HW7:HZ7)</f>
        <v>954.1</v>
      </c>
      <c r="EL7" s="283">
        <f>SUM('(2018 Bloom Raw Data)'!HX7:IA7)</f>
        <v>994.6</v>
      </c>
      <c r="EM7" s="283">
        <f>SUM('(2018 Bloom Raw Data)'!HY7:IB7)</f>
        <v>1047.3</v>
      </c>
      <c r="EN7" s="283">
        <f>SUM('(2018 Bloom Raw Data)'!HZ7:IC7)</f>
        <v>1097</v>
      </c>
      <c r="EO7" s="283">
        <f>SUM('(2018 Bloom Raw Data)'!IA7:ID7)</f>
        <v>1121.5</v>
      </c>
      <c r="EP7" s="283">
        <f>SUM('(2018 Bloom Raw Data)'!IB7:IE7)</f>
        <v>1138.1000000000001</v>
      </c>
      <c r="EQ7" s="283">
        <f>SUM('(2018 Bloom Raw Data)'!IC7:IF7)</f>
        <v>1162.5</v>
      </c>
      <c r="ER7" s="283">
        <f>SUM('(2018 Bloom Raw Data)'!ID7:IG7)</f>
        <v>1193.6000000000001</v>
      </c>
      <c r="ES7" s="283">
        <f>SUM('(2018 Bloom Raw Data)'!IE7:IH7)</f>
        <v>1212.5999999999999</v>
      </c>
      <c r="ET7" s="283">
        <f>SUM('(2018 Bloom Raw Data)'!IF7:II7)</f>
        <v>1251</v>
      </c>
      <c r="EU7" s="283">
        <f>SUM('(2018 Bloom Raw Data)'!IG7:IJ7)</f>
        <v>1274.1999999999998</v>
      </c>
      <c r="EV7" s="283" t="e">
        <f>'(2018 Bloom Raw Data)'!DI7/'(2018 Bloom Raw Data)'!EE7</f>
        <v>#VALUE!</v>
      </c>
      <c r="EW7" s="283"/>
      <c r="EX7" s="212">
        <f t="shared" si="6"/>
        <v>10.083140494730884</v>
      </c>
      <c r="EY7" s="212">
        <f t="shared" si="6"/>
        <v>10.858062359634623</v>
      </c>
      <c r="EZ7" s="212">
        <f t="shared" si="6"/>
        <v>10.166388048754976</v>
      </c>
      <c r="FA7" s="212">
        <f t="shared" si="6"/>
        <v>10.309059922790093</v>
      </c>
      <c r="FB7" s="212">
        <f t="shared" si="6"/>
        <v>10.133089679708226</v>
      </c>
      <c r="FC7" s="212">
        <f t="shared" si="6"/>
        <v>10.453984932102317</v>
      </c>
      <c r="FD7" s="212">
        <f t="shared" si="6"/>
        <v>9.5786258075705053</v>
      </c>
      <c r="FE7" s="212">
        <f t="shared" si="6"/>
        <v>9.6151026714391747</v>
      </c>
      <c r="FF7" s="212">
        <f t="shared" si="6"/>
        <v>9.8972834544061676</v>
      </c>
      <c r="FG7" s="212">
        <f t="shared" si="6"/>
        <v>10.036316914343553</v>
      </c>
      <c r="FH7" s="212">
        <f t="shared" si="6"/>
        <v>10.021296382911231</v>
      </c>
      <c r="FI7" s="212">
        <f t="shared" si="6"/>
        <v>9.7610054208285089</v>
      </c>
      <c r="FJ7" s="212">
        <f t="shared" si="6"/>
        <v>9.7513437499999984</v>
      </c>
      <c r="FK7" s="212">
        <f t="shared" ref="FK7:FN7" si="26">EA45/ES45</f>
        <v>9.2259308098301176</v>
      </c>
      <c r="FL7" s="212">
        <f t="shared" si="26"/>
        <v>7.6730175059952046</v>
      </c>
      <c r="FM7" s="212">
        <f t="shared" si="26"/>
        <v>8.2275671009260734</v>
      </c>
      <c r="FN7" s="212" t="e">
        <f t="shared" si="26"/>
        <v>#VALUE!</v>
      </c>
      <c r="FO7" s="283"/>
      <c r="FP7" s="212">
        <f t="shared" si="22"/>
        <v>9.5910480271423992</v>
      </c>
      <c r="FQ7" s="212">
        <f t="shared" si="23"/>
        <v>8.2275671009260734</v>
      </c>
      <c r="FR7" s="212"/>
      <c r="FS7" s="283"/>
      <c r="FT7" s="212">
        <f t="shared" si="8"/>
        <v>3.9842760791366909</v>
      </c>
      <c r="FU7" s="212">
        <f t="shared" si="8"/>
        <v>4.0871928433925939</v>
      </c>
      <c r="FV7" s="212">
        <f t="shared" si="8"/>
        <v>3.8774509371554573</v>
      </c>
      <c r="FW7" s="212">
        <f t="shared" si="8"/>
        <v>3.7831377661886139</v>
      </c>
      <c r="FX7" s="212">
        <f t="shared" si="8"/>
        <v>3.8074978345604156</v>
      </c>
      <c r="FY7" s="212">
        <f t="shared" si="8"/>
        <v>4.9926632428466613</v>
      </c>
      <c r="FZ7" s="212">
        <f t="shared" si="8"/>
        <v>4.769701387492459</v>
      </c>
      <c r="GA7" s="212">
        <f t="shared" si="8"/>
        <v>4.4244247111620361</v>
      </c>
      <c r="GB7" s="212">
        <f t="shared" si="8"/>
        <v>4.2685998176845947</v>
      </c>
      <c r="GC7" s="212">
        <f t="shared" si="8"/>
        <v>4.2115024520731161</v>
      </c>
      <c r="GD7" s="212">
        <f t="shared" si="9"/>
        <v>4.3319093225551351</v>
      </c>
      <c r="GE7" s="212">
        <f t="shared" si="9"/>
        <v>4.1011612903225814</v>
      </c>
      <c r="GF7" s="212">
        <f t="shared" si="9"/>
        <v>4.0087131367292219</v>
      </c>
      <c r="GG7" s="212">
        <f t="shared" si="9"/>
        <v>3.9459013689592615</v>
      </c>
      <c r="GH7" s="212">
        <f t="shared" si="9"/>
        <v>3.8921670663469223</v>
      </c>
      <c r="GI7" s="212">
        <f t="shared" si="9"/>
        <v>3.8455501491131696</v>
      </c>
      <c r="GJ7" s="212" t="e">
        <f t="shared" si="9"/>
        <v>#VALUE!</v>
      </c>
      <c r="GK7" s="212"/>
      <c r="GL7" s="212">
        <f>AVERAGE(FW7:GI7)</f>
        <v>4.1833022727718605</v>
      </c>
      <c r="GM7" s="212">
        <f>AVERAGE(FT7:GF7)</f>
        <v>4.2037100631768904</v>
      </c>
      <c r="GN7" s="212"/>
      <c r="GO7" s="212"/>
      <c r="GP7" s="212"/>
      <c r="GQ7" s="212"/>
      <c r="GR7" s="212"/>
      <c r="GS7" s="239"/>
      <c r="GT7" s="283">
        <f>'(2018 Bloom Raw Data)'!GC7</f>
        <v>189.07599999999999</v>
      </c>
      <c r="GU7" s="283">
        <f>'(2018 Bloom Raw Data)'!GD7</f>
        <v>129</v>
      </c>
      <c r="GV7" s="283">
        <f>'(2018 Bloom Raw Data)'!GE7</f>
        <v>231.9</v>
      </c>
      <c r="GW7" s="283">
        <f>'(2018 Bloom Raw Data)'!GF7</f>
        <v>296.2</v>
      </c>
      <c r="GX7" s="283">
        <f>'(2018 Bloom Raw Data)'!GG7</f>
        <v>277.27300000000002</v>
      </c>
      <c r="GY7" s="283">
        <f>'(2018 Bloom Raw Data)'!GH7</f>
        <v>210</v>
      </c>
      <c r="GZ7" s="283">
        <f>'(2018 Bloom Raw Data)'!GI7</f>
        <v>16.23</v>
      </c>
      <c r="HA7" s="283">
        <f>'(2018 Bloom Raw Data)'!GJ7</f>
        <v>22.9</v>
      </c>
      <c r="HB7" s="283">
        <f>'(2018 Bloom Raw Data)'!GK7</f>
        <v>99.203000000000003</v>
      </c>
      <c r="HC7" s="283">
        <f>'(2018 Bloom Raw Data)'!GL7</f>
        <v>71.3</v>
      </c>
      <c r="HD7" s="283">
        <f>'(2018 Bloom Raw Data)'!GM7</f>
        <v>23.963999999999999</v>
      </c>
      <c r="HE7" s="283">
        <f>'(2018 Bloom Raw Data)'!GN7</f>
        <v>37</v>
      </c>
      <c r="HF7" s="283">
        <f>'(2018 Bloom Raw Data)'!GO7</f>
        <v>39.1</v>
      </c>
      <c r="HG7" s="283">
        <f>'(2018 Bloom Raw Data)'!GP7</f>
        <v>36.1</v>
      </c>
      <c r="HH7" s="283">
        <f>'(2018 Bloom Raw Data)'!GQ7</f>
        <v>126.506</v>
      </c>
      <c r="HI7" s="283">
        <f>'(2018 Bloom Raw Data)'!GR7</f>
        <v>83.8</v>
      </c>
      <c r="HJ7" s="283" t="str">
        <f>'(2018 Bloom Raw Data)'!GS7</f>
        <v>#N/A N/A</v>
      </c>
      <c r="HK7" s="283"/>
      <c r="HL7" s="239"/>
      <c r="HM7" s="239"/>
      <c r="HN7" s="239"/>
      <c r="HO7" s="212">
        <f t="shared" si="10"/>
        <v>4.2144473340921049</v>
      </c>
      <c r="HP7" s="212">
        <f t="shared" si="10"/>
        <v>4.2506175434669187</v>
      </c>
      <c r="HQ7" s="212">
        <f t="shared" si="10"/>
        <v>4.1502706069125015</v>
      </c>
      <c r="HR7" s="212">
        <f t="shared" si="10"/>
        <v>4.1217586350011493</v>
      </c>
      <c r="HS7" s="212">
        <f t="shared" si="10"/>
        <v>4.1242193718885671</v>
      </c>
      <c r="HT7" s="212">
        <f t="shared" si="10"/>
        <v>5.2355307130234614</v>
      </c>
      <c r="HU7" s="212">
        <f t="shared" si="10"/>
        <v>4.8240049330069938</v>
      </c>
      <c r="HV7" s="212">
        <f t="shared" si="10"/>
        <v>4.499204381644681</v>
      </c>
      <c r="HW7" s="212">
        <f t="shared" si="10"/>
        <v>4.4235209387091539</v>
      </c>
      <c r="HX7" s="212">
        <f t="shared" si="10"/>
        <v>4.3236141553015388</v>
      </c>
      <c r="HY7" s="212">
        <f t="shared" si="11"/>
        <v>4.384361493059262</v>
      </c>
      <c r="HZ7" s="212">
        <f t="shared" si="11"/>
        <v>4.1492849019647773</v>
      </c>
      <c r="IA7" s="212">
        <f t="shared" si="11"/>
        <v>4.0414711796246641</v>
      </c>
      <c r="IB7" s="212">
        <f t="shared" si="11"/>
        <v>3.9756721095167413</v>
      </c>
      <c r="IC7" s="212">
        <f t="shared" si="11"/>
        <v>3.9932909672262191</v>
      </c>
      <c r="ID7" s="212">
        <f t="shared" si="11"/>
        <v>3.9113169047245337</v>
      </c>
      <c r="IE7" s="212" t="e">
        <f t="shared" si="11"/>
        <v>#VALUE!</v>
      </c>
      <c r="IF7" s="212"/>
      <c r="IG7" s="212">
        <f>AVERAGE(HR7:ID7)</f>
        <v>4.3082500526685958</v>
      </c>
      <c r="IH7" s="212">
        <f t="shared" si="24"/>
        <v>3.9113169047245337</v>
      </c>
      <c r="II7" s="212"/>
      <c r="IJ7" s="239"/>
      <c r="IK7" s="283">
        <v>-1362.279</v>
      </c>
      <c r="IL7" s="283">
        <v>-1345.3</v>
      </c>
      <c r="IM7" s="283">
        <v>-1258.146</v>
      </c>
      <c r="IN7" s="283">
        <v>-1254.9000000000001</v>
      </c>
      <c r="IO7" s="283">
        <v>-1203.4590000000001</v>
      </c>
      <c r="IP7" s="283">
        <v>-1227.7</v>
      </c>
      <c r="IQ7" s="283">
        <v>-1258.953</v>
      </c>
      <c r="IR7" s="283">
        <v>-1201.8</v>
      </c>
      <c r="IS7" s="283">
        <v>-1207.643</v>
      </c>
      <c r="IT7" s="283">
        <v>-1144.9000000000001</v>
      </c>
      <c r="IU7" s="283">
        <v>-1127.6969999999999</v>
      </c>
      <c r="IV7" s="283">
        <v>-1120.9000000000001</v>
      </c>
      <c r="IW7" s="283">
        <v>-1091.5</v>
      </c>
      <c r="IX7" s="283">
        <f>'(2018 Bloom Raw Data)'!HL7</f>
        <v>-1080</v>
      </c>
      <c r="IY7" s="283">
        <f>'(2018 Bloom Raw Data)'!HM7</f>
        <v>-1011.369</v>
      </c>
      <c r="IZ7" s="283">
        <f>'(2018 Bloom Raw Data)'!HN7</f>
        <v>-1599.4</v>
      </c>
      <c r="JA7" s="283" t="str">
        <f>'(2018 Bloom Raw Data)'!HO7</f>
        <v>#N/A N/A</v>
      </c>
      <c r="JB7" s="4"/>
    </row>
    <row r="8" spans="1:262">
      <c r="A8" s="4"/>
      <c r="B8" s="3"/>
      <c r="C8" s="3"/>
      <c r="D8" s="3"/>
      <c r="E8" s="3"/>
      <c r="F8" s="3"/>
      <c r="G8" s="3"/>
      <c r="H8" s="3"/>
      <c r="I8" s="4"/>
      <c r="J8" s="4"/>
      <c r="K8" s="4"/>
      <c r="L8" s="4"/>
      <c r="M8" s="4"/>
      <c r="N8" s="69"/>
      <c r="O8" s="66"/>
      <c r="P8" s="66"/>
      <c r="Q8" s="66"/>
      <c r="R8" s="66"/>
      <c r="S8" s="66"/>
      <c r="T8" s="66"/>
      <c r="U8" s="66"/>
      <c r="V8" s="66"/>
      <c r="W8" s="66"/>
      <c r="X8" s="66"/>
      <c r="Y8" s="66"/>
      <c r="Z8" s="66"/>
      <c r="AA8" s="66"/>
      <c r="AB8" s="66"/>
      <c r="AC8" s="66"/>
      <c r="AD8" s="66"/>
      <c r="AE8" s="66"/>
      <c r="AF8" s="66"/>
      <c r="AG8" s="66"/>
      <c r="AH8" s="66"/>
      <c r="AI8" s="66"/>
      <c r="AJ8" s="66"/>
      <c r="AK8" s="13"/>
      <c r="AL8" s="66"/>
      <c r="AM8" s="66"/>
      <c r="AN8" s="394"/>
      <c r="AO8" s="394"/>
      <c r="AP8" s="394"/>
      <c r="AQ8" s="394">
        <f t="shared" si="12"/>
        <v>0</v>
      </c>
      <c r="AR8" s="394"/>
      <c r="AS8" s="548"/>
      <c r="AT8" s="13"/>
      <c r="AU8" s="13"/>
      <c r="AV8" s="13"/>
      <c r="AW8" s="13"/>
      <c r="AX8" s="122"/>
      <c r="AY8" s="115"/>
      <c r="AZ8" s="13"/>
      <c r="BA8" s="332"/>
      <c r="BB8" s="332"/>
      <c r="BC8" s="332"/>
      <c r="BD8" s="332"/>
      <c r="BE8" s="332"/>
      <c r="BF8" s="115"/>
      <c r="BG8" s="115"/>
      <c r="BH8" s="124"/>
      <c r="BI8" s="124"/>
      <c r="BJ8" s="124"/>
      <c r="BK8" s="115"/>
      <c r="BL8" s="71"/>
      <c r="BM8" s="71"/>
      <c r="BN8" s="71"/>
      <c r="BO8" s="115"/>
      <c r="BP8" s="71"/>
      <c r="BQ8" s="71"/>
      <c r="BR8" s="71"/>
      <c r="BS8" s="115"/>
      <c r="BT8" s="71"/>
      <c r="BU8" s="71"/>
      <c r="BV8" s="71"/>
      <c r="BW8" s="384"/>
      <c r="BX8" s="384"/>
      <c r="BY8" s="3"/>
      <c r="BZ8" s="66"/>
      <c r="CA8" s="66"/>
      <c r="CB8" s="66"/>
      <c r="CC8" s="66"/>
      <c r="CD8" s="66"/>
      <c r="CE8" s="66"/>
      <c r="CF8" s="66"/>
      <c r="CG8" s="66"/>
      <c r="CH8" s="66"/>
      <c r="CI8" s="66"/>
      <c r="CJ8" s="66"/>
      <c r="CK8" s="66"/>
      <c r="CL8" s="66"/>
      <c r="CM8" s="66"/>
      <c r="CN8" s="66"/>
      <c r="CO8" s="66"/>
      <c r="CP8" s="66"/>
      <c r="CQ8" s="66"/>
      <c r="CR8" s="59"/>
      <c r="CS8" s="59"/>
      <c r="CT8" s="59"/>
      <c r="CU8" s="59"/>
      <c r="CV8" s="59"/>
      <c r="CW8" s="59"/>
      <c r="CX8" s="59"/>
      <c r="CY8" s="59"/>
      <c r="CZ8" s="59"/>
      <c r="DA8" s="59"/>
      <c r="DB8" s="59"/>
      <c r="DC8" s="59"/>
      <c r="DD8" s="59"/>
      <c r="DE8" s="59"/>
      <c r="DF8" s="59"/>
      <c r="DG8" s="59"/>
      <c r="DH8" s="59"/>
      <c r="DI8" s="59"/>
      <c r="DJ8" s="59"/>
      <c r="DK8" s="59"/>
      <c r="DL8" s="59"/>
      <c r="DM8" s="66"/>
      <c r="DN8" s="59"/>
      <c r="DO8" s="59"/>
      <c r="DP8" s="59"/>
      <c r="DQ8" s="59"/>
      <c r="DR8" s="59"/>
      <c r="DS8" s="59"/>
      <c r="DT8" s="59"/>
      <c r="DU8" s="59"/>
      <c r="DV8" s="59"/>
      <c r="DW8" s="59"/>
      <c r="DX8" s="59"/>
      <c r="DY8" s="59"/>
      <c r="DZ8" s="59"/>
      <c r="EA8" s="59"/>
      <c r="EB8" s="59"/>
      <c r="EC8" s="59"/>
      <c r="ED8" s="59"/>
      <c r="EE8" s="3"/>
      <c r="EF8" s="13"/>
      <c r="EG8" s="13"/>
      <c r="EH8" s="13"/>
      <c r="EI8" s="13"/>
      <c r="EJ8" s="13"/>
      <c r="EK8" s="13"/>
      <c r="EL8" s="13"/>
      <c r="EM8" s="13"/>
      <c r="EN8" s="13"/>
      <c r="EO8" s="13"/>
      <c r="EP8" s="13"/>
      <c r="EQ8" s="13"/>
      <c r="ER8" s="13"/>
      <c r="ES8" s="13"/>
      <c r="ET8" s="13"/>
      <c r="EU8" s="13"/>
      <c r="EV8" s="13"/>
      <c r="EW8" s="66"/>
      <c r="EX8" s="6"/>
      <c r="EY8" s="6"/>
      <c r="EZ8" s="6"/>
      <c r="FA8" s="6"/>
      <c r="FB8" s="6"/>
      <c r="FC8" s="6"/>
      <c r="FD8" s="6"/>
      <c r="FE8" s="6"/>
      <c r="FF8" s="6"/>
      <c r="FG8" s="6"/>
      <c r="FH8" s="6"/>
      <c r="FI8" s="6"/>
      <c r="FJ8" s="6"/>
      <c r="FK8" s="6"/>
      <c r="FL8" s="6"/>
      <c r="FM8" s="6"/>
      <c r="FN8" s="6"/>
      <c r="FO8" s="66"/>
      <c r="FP8" s="14"/>
      <c r="FQ8" s="6">
        <f t="shared" si="23"/>
        <v>0</v>
      </c>
      <c r="FR8" s="14"/>
      <c r="FS8" s="66"/>
      <c r="FT8" s="6"/>
      <c r="FU8" s="6"/>
      <c r="FV8" s="6"/>
      <c r="FW8" s="6"/>
      <c r="FX8" s="6"/>
      <c r="FY8" s="6"/>
      <c r="FZ8" s="6"/>
      <c r="GA8" s="6"/>
      <c r="GB8" s="6"/>
      <c r="GC8" s="6"/>
      <c r="GD8" s="6"/>
      <c r="GE8" s="6"/>
      <c r="GF8" s="6"/>
      <c r="GG8" s="6"/>
      <c r="GH8" s="6"/>
      <c r="GI8" s="6"/>
      <c r="GJ8" s="6"/>
      <c r="GK8" s="6"/>
      <c r="GL8" s="14"/>
      <c r="GM8" s="6"/>
      <c r="GN8" s="6"/>
      <c r="GO8" s="14"/>
      <c r="GP8" s="14"/>
      <c r="GQ8" s="14"/>
      <c r="GR8" s="14"/>
      <c r="GS8" s="3"/>
      <c r="GT8" s="66"/>
      <c r="GU8" s="66"/>
      <c r="GV8" s="66"/>
      <c r="GW8" s="66"/>
      <c r="GX8" s="66"/>
      <c r="GY8" s="66"/>
      <c r="GZ8" s="66"/>
      <c r="HA8" s="66"/>
      <c r="HB8" s="66"/>
      <c r="HC8" s="66"/>
      <c r="HD8" s="66"/>
      <c r="HE8" s="66"/>
      <c r="HF8" s="66"/>
      <c r="HG8" s="66"/>
      <c r="HH8" s="66"/>
      <c r="HI8" s="66"/>
      <c r="HJ8" s="66">
        <f>'(2018 Bloom Raw Data)'!GS8</f>
        <v>0</v>
      </c>
      <c r="HK8" s="66"/>
      <c r="HL8" s="4"/>
      <c r="HM8" s="4"/>
      <c r="HN8" s="3"/>
      <c r="HO8" s="14"/>
      <c r="HP8" s="14"/>
      <c r="HQ8" s="14"/>
      <c r="HR8" s="14"/>
      <c r="HS8" s="14"/>
      <c r="HT8" s="14"/>
      <c r="HU8" s="14"/>
      <c r="HV8" s="14"/>
      <c r="HW8" s="14"/>
      <c r="HX8" s="14"/>
      <c r="HY8" s="14"/>
      <c r="HZ8" s="14"/>
      <c r="IA8" s="14"/>
      <c r="IB8" s="14"/>
      <c r="IC8" s="14"/>
      <c r="ID8" s="14"/>
      <c r="IE8" s="14"/>
      <c r="IF8" s="14"/>
      <c r="IG8" s="14"/>
      <c r="IH8" s="14">
        <f t="shared" si="24"/>
        <v>0</v>
      </c>
      <c r="II8" s="14"/>
      <c r="IJ8" s="3"/>
      <c r="IK8" s="66"/>
      <c r="IL8" s="66"/>
      <c r="IM8" s="66"/>
      <c r="IN8" s="66"/>
      <c r="IO8" s="66"/>
      <c r="IP8" s="66"/>
      <c r="IQ8" s="66"/>
      <c r="IR8" s="66"/>
      <c r="IS8" s="66"/>
      <c r="IT8" s="66"/>
      <c r="IU8" s="66"/>
      <c r="IV8" s="66"/>
      <c r="IW8" s="66"/>
      <c r="IX8" s="66">
        <f>'(2018 Bloom Raw Data)'!HL8</f>
        <v>0</v>
      </c>
      <c r="IY8" s="66">
        <f>'(2018 Bloom Raw Data)'!HM8</f>
        <v>0</v>
      </c>
      <c r="IZ8" s="66">
        <f>'(2018 Bloom Raw Data)'!HN8</f>
        <v>0</v>
      </c>
      <c r="JA8" s="66">
        <f>'(2018 Bloom Raw Data)'!HO8</f>
        <v>0</v>
      </c>
      <c r="JB8" s="3"/>
    </row>
    <row r="9" spans="1:262">
      <c r="A9" s="4" t="s">
        <v>44</v>
      </c>
      <c r="B9" s="4" t="s">
        <v>2</v>
      </c>
      <c r="C9" s="3"/>
      <c r="D9" s="3"/>
      <c r="E9" s="3"/>
      <c r="F9" s="3"/>
      <c r="G9" s="59">
        <f>'Segments '!H16</f>
        <v>0.63790834257791784</v>
      </c>
      <c r="H9" s="59">
        <f>'Segments '!I16</f>
        <v>0.6175389462691</v>
      </c>
      <c r="I9" s="60">
        <f>'Segments '!J16</f>
        <v>0.60716533014663421</v>
      </c>
      <c r="J9" s="60">
        <f>'Segments '!K16</f>
        <v>0.60204213685531227</v>
      </c>
      <c r="K9" s="65"/>
      <c r="L9" s="60">
        <f>AVERAGE(H9:J9)</f>
        <v>0.60891547109034894</v>
      </c>
      <c r="M9" s="60">
        <f t="shared" ref="M9" si="27">J9</f>
        <v>0.60204213685531227</v>
      </c>
      <c r="N9" s="69"/>
      <c r="O9" s="13">
        <f>'(2018 Bloom Raw Data)'!E9</f>
        <v>2435.9870000000001</v>
      </c>
      <c r="P9" s="13">
        <f>'(2018 Bloom Raw Data)'!F9</f>
        <v>3193.6922</v>
      </c>
      <c r="Q9" s="13">
        <f>'(2018 Bloom Raw Data)'!G9</f>
        <v>3160.0558000000001</v>
      </c>
      <c r="R9" s="13">
        <f>'(2018 Bloom Raw Data)'!H9</f>
        <v>3157.8427999999999</v>
      </c>
      <c r="S9" s="13">
        <f>'(2018 Bloom Raw Data)'!I9</f>
        <v>3665.0841999999998</v>
      </c>
      <c r="T9" s="13">
        <f>'(2018 Bloom Raw Data)'!J9</f>
        <v>4429.4458999999997</v>
      </c>
      <c r="U9" s="13">
        <f>'(2018 Bloom Raw Data)'!K9</f>
        <v>3942.0075999999999</v>
      </c>
      <c r="V9" s="13">
        <f>'(2018 Bloom Raw Data)'!L9</f>
        <v>3350.308</v>
      </c>
      <c r="W9" s="13">
        <f>'(2018 Bloom Raw Data)'!M9</f>
        <v>3348.9798999999998</v>
      </c>
      <c r="X9" s="13">
        <f>'(2018 Bloom Raw Data)'!N9</f>
        <v>3590.7067000000002</v>
      </c>
      <c r="Y9" s="13">
        <f>'(2018 Bloom Raw Data)'!O9</f>
        <v>3466.5228999999999</v>
      </c>
      <c r="Z9" s="13">
        <f>'(2018 Bloom Raw Data)'!P9</f>
        <v>3337.0263</v>
      </c>
      <c r="AA9" s="13">
        <f>'(2018 Bloom Raw Data)'!Q9</f>
        <v>3725.5160000000001</v>
      </c>
      <c r="AB9" s="13">
        <f>'(2018 Bloom Raw Data)'!R9</f>
        <v>4242.174</v>
      </c>
      <c r="AC9" s="13">
        <f>'(2018 Bloom Raw Data)'!S9</f>
        <v>4571.76</v>
      </c>
      <c r="AD9" s="13">
        <f>'(2018 Bloom Raw Data)'!T9</f>
        <v>5100.0375000000004</v>
      </c>
      <c r="AE9" s="13">
        <f>'(2018 Bloom Raw Data)'!U9</f>
        <v>5132.7116999999998</v>
      </c>
      <c r="AF9" s="13">
        <f>'(2018 Bloom Raw Data)'!V9</f>
        <v>5143.2299999999996</v>
      </c>
      <c r="AG9" s="13">
        <f>'(2018 Bloom Raw Data)'!W9</f>
        <v>4744.53</v>
      </c>
      <c r="AH9" s="13">
        <f>'(2018 Bloom Raw Data)'!X9</f>
        <v>4432.2150000000001</v>
      </c>
      <c r="AI9" s="13" t="str">
        <f>'(2018 Bloom Raw Data)'!Y9</f>
        <v>#N/A N/A</v>
      </c>
      <c r="AJ9" s="13"/>
      <c r="AK9" s="13">
        <f t="shared" ref="AK9:AK37" si="28">AVERAGE(V9:AH9)</f>
        <v>4168.1321538461534</v>
      </c>
      <c r="AL9" s="13">
        <f t="shared" ref="AL9:AL37" si="29">AH9</f>
        <v>4432.2150000000001</v>
      </c>
      <c r="AM9" s="13"/>
      <c r="AN9" s="394"/>
      <c r="AO9" s="394"/>
      <c r="AP9" s="394"/>
      <c r="AQ9" s="394">
        <f t="shared" si="12"/>
        <v>0</v>
      </c>
      <c r="AR9" s="394"/>
      <c r="AS9" s="548"/>
      <c r="AT9" s="13">
        <f>'(2018 Bloom Raw Data)'!BA9</f>
        <v>135.53200000000001</v>
      </c>
      <c r="AU9" s="122">
        <f>AVERAGE(AT9,AV9)</f>
        <v>169.93299999999999</v>
      </c>
      <c r="AV9" s="13">
        <f>'(2018 Bloom Raw Data)'!BI9</f>
        <v>204.334</v>
      </c>
      <c r="AW9" s="13">
        <f>'(2018 Bloom Raw Data)'!BM9</f>
        <v>306.58800000000002</v>
      </c>
      <c r="AX9" s="122">
        <f>AW9</f>
        <v>306.58800000000002</v>
      </c>
      <c r="AY9" s="115"/>
      <c r="AZ9" s="13" t="str">
        <f>Ratings!AA9</f>
        <v>BBB</v>
      </c>
      <c r="BA9" s="332">
        <f t="shared" si="14"/>
        <v>2.0949999999999996E-2</v>
      </c>
      <c r="BB9" s="332">
        <f t="shared" si="1"/>
        <v>2.725E-2</v>
      </c>
      <c r="BC9" s="332">
        <f t="shared" si="1"/>
        <v>1.72E-2</v>
      </c>
      <c r="BD9" s="332">
        <f t="shared" si="1"/>
        <v>1.6749999999999998E-2</v>
      </c>
      <c r="BE9" s="332">
        <f t="shared" si="1"/>
        <v>2.12E-2</v>
      </c>
      <c r="BF9" s="115"/>
      <c r="BG9" s="13">
        <f>(1-1/(1+BA9)^$BF$1)/BA9*AT9/$BF$1</f>
        <v>121.13986373692902</v>
      </c>
      <c r="BH9" s="71">
        <f t="shared" si="15"/>
        <v>127.60791771093304</v>
      </c>
      <c r="BI9" s="71">
        <f t="shared" si="2"/>
        <v>134.07597168493706</v>
      </c>
      <c r="BJ9" s="71">
        <f t="shared" si="2"/>
        <v>140.54402565894108</v>
      </c>
      <c r="BK9" s="13">
        <f>(1-1/(1+BB9)^$BF$1)/BB9*AU9/$BF$1</f>
        <v>147.0120796329451</v>
      </c>
      <c r="BL9" s="71">
        <f t="shared" si="16"/>
        <v>156.8248092024798</v>
      </c>
      <c r="BM9" s="71">
        <f t="shared" si="3"/>
        <v>166.63753877201447</v>
      </c>
      <c r="BN9" s="71">
        <f t="shared" si="3"/>
        <v>176.45026834154913</v>
      </c>
      <c r="BO9" s="13">
        <f>(1-1/(1+BC9)^$BF$1)/BC9*AV9/$BF$1</f>
        <v>186.26299791108383</v>
      </c>
      <c r="BP9" s="71">
        <f t="shared" si="17"/>
        <v>209.73164268451544</v>
      </c>
      <c r="BQ9" s="71">
        <f t="shared" si="4"/>
        <v>233.20028745794701</v>
      </c>
      <c r="BR9" s="71">
        <f t="shared" si="4"/>
        <v>256.66893223137862</v>
      </c>
      <c r="BS9" s="13">
        <f>(1-1/(1+BD9)^$BF$1)/BD9*AW9/$BF$1</f>
        <v>280.13757700481023</v>
      </c>
      <c r="BT9" s="71">
        <f>$BS9+($BW9-$BS9)*BT$1/4</f>
        <v>278.52172985657285</v>
      </c>
      <c r="BU9" s="71">
        <f>$BS9+($BW9-$BS9)*BU$1/4</f>
        <v>276.90588270833553</v>
      </c>
      <c r="BV9" s="71">
        <f>$BS9+($BW9-$BS9)*BV$1/4</f>
        <v>275.29003556009815</v>
      </c>
      <c r="BW9" s="13">
        <f t="shared" si="18"/>
        <v>273.67418841186077</v>
      </c>
      <c r="BX9" s="13"/>
      <c r="BY9" s="3"/>
      <c r="BZ9" s="13">
        <f>'(2018 Bloom Raw Data)'!AE9</f>
        <v>2693.299</v>
      </c>
      <c r="CA9" s="13">
        <f>'(2018 Bloom Raw Data)'!AF9</f>
        <v>2577.6999999999998</v>
      </c>
      <c r="CB9" s="13">
        <f>'(2018 Bloom Raw Data)'!AG9</f>
        <v>2507.5</v>
      </c>
      <c r="CC9" s="13">
        <f>'(2018 Bloom Raw Data)'!AH9</f>
        <v>2572.4</v>
      </c>
      <c r="CD9" s="13">
        <f>'(2018 Bloom Raw Data)'!AI9</f>
        <v>2478.2510000000002</v>
      </c>
      <c r="CE9" s="13">
        <f>'(2018 Bloom Raw Data)'!AJ9</f>
        <v>2527.1</v>
      </c>
      <c r="CF9" s="13">
        <f>'(2018 Bloom Raw Data)'!AK9</f>
        <v>2499.1999999999998</v>
      </c>
      <c r="CG9" s="13">
        <f>'(2018 Bloom Raw Data)'!AL9</f>
        <v>2417.3000000000002</v>
      </c>
      <c r="CH9" s="13">
        <f>'(2018 Bloom Raw Data)'!AM9</f>
        <v>2333.3760000000002</v>
      </c>
      <c r="CI9" s="13">
        <f>'(2018 Bloom Raw Data)'!AN9</f>
        <v>2409.8000000000002</v>
      </c>
      <c r="CJ9" s="13">
        <f>'(2018 Bloom Raw Data)'!AO9</f>
        <v>2427.6</v>
      </c>
      <c r="CK9" s="13">
        <f>'(2018 Bloom Raw Data)'!AP9</f>
        <v>2260.3000000000002</v>
      </c>
      <c r="CL9" s="13">
        <f>'(2018 Bloom Raw Data)'!AQ9</f>
        <v>2321.7060000000001</v>
      </c>
      <c r="CM9" s="66">
        <f>'(2018 Bloom Raw Data)'!AR9</f>
        <v>2881.6</v>
      </c>
      <c r="CN9" s="66">
        <f>'(2018 Bloom Raw Data)'!AS9</f>
        <v>2894.1</v>
      </c>
      <c r="CO9" s="66">
        <f>'(2018 Bloom Raw Data)'!AT9</f>
        <v>2775.5</v>
      </c>
      <c r="CP9" s="66" t="str">
        <f>'(2018 Bloom Raw Data)'!AU9</f>
        <v>#N/A N/A</v>
      </c>
      <c r="CQ9" s="66"/>
      <c r="CR9" s="59">
        <f>BZ9/(BZ9+'(2018 Bloom Raw Data)'!I9)</f>
        <v>0.42358236603292482</v>
      </c>
      <c r="CS9" s="59">
        <f>CA9/(CA9+'(2018 Bloom Raw Data)'!J9)</f>
        <v>0.36786732241439413</v>
      </c>
      <c r="CT9" s="59">
        <f>CB9/(CB9+'(2018 Bloom Raw Data)'!K9)</f>
        <v>0.38878937052496848</v>
      </c>
      <c r="CU9" s="59">
        <f>CC9/(CC9+'(2018 Bloom Raw Data)'!L9)</f>
        <v>0.43432835115288476</v>
      </c>
      <c r="CV9" s="59">
        <f>CD9/(CD9+'(2018 Bloom Raw Data)'!M9)</f>
        <v>0.42528793564710127</v>
      </c>
      <c r="CW9" s="59">
        <f>CE9/(CE9+'(2018 Bloom Raw Data)'!N9)</f>
        <v>0.41307287463005327</v>
      </c>
      <c r="CX9" s="59">
        <f>CF9/(CF9+'(2018 Bloom Raw Data)'!O9)</f>
        <v>0.41892659814957212</v>
      </c>
      <c r="CY9" s="59">
        <f>CG9/(CG9+'(2018 Bloom Raw Data)'!P9)</f>
        <v>0.4200839288519318</v>
      </c>
      <c r="CZ9" s="59">
        <f>CH9/(CH9+'(2018 Bloom Raw Data)'!Q9)</f>
        <v>0.38511595849538172</v>
      </c>
      <c r="DA9" s="59">
        <f>CI9/(CI9+'(2018 Bloom Raw Data)'!R9)</f>
        <v>0.36226840333410804</v>
      </c>
      <c r="DB9" s="59">
        <f>CJ9/(CJ9+'(2018 Bloom Raw Data)'!S9)</f>
        <v>0.34683171032780136</v>
      </c>
      <c r="DC9" s="59">
        <f>CK9/(CK9+'(2018 Bloom Raw Data)'!T9)</f>
        <v>0.30709189626155053</v>
      </c>
      <c r="DD9" s="59">
        <f>CL9/(CL9+'(2018 Bloom Raw Data)'!U9)</f>
        <v>0.31145370348645746</v>
      </c>
      <c r="DE9" s="59">
        <f>CM9/(CM9+'(2018 Bloom Raw Data)'!V9)</f>
        <v>0.35908548841533089</v>
      </c>
      <c r="DF9" s="59">
        <f>CN9/(CN9+'(2018 Bloom Raw Data)'!W9)</f>
        <v>0.37887684048055742</v>
      </c>
      <c r="DG9" s="59">
        <f>CO9/(CO9+'(2018 Bloom Raw Data)'!X9)</f>
        <v>0.3850734941656267</v>
      </c>
      <c r="DH9" s="59" t="e">
        <f>CP9/(CP9+'(2018 Bloom Raw Data)'!Y9)</f>
        <v>#VALUE!</v>
      </c>
      <c r="DI9" s="59"/>
      <c r="DJ9" s="59">
        <f t="shared" si="19"/>
        <v>0.38497695533147158</v>
      </c>
      <c r="DK9" s="59">
        <f t="shared" ref="DK9:DK37" si="30">DJ47-DJ9</f>
        <v>1.6667382663044517E-2</v>
      </c>
      <c r="DL9" s="59">
        <f>DK9/DJ9</f>
        <v>4.3294494468360117E-2</v>
      </c>
      <c r="DM9" s="66"/>
      <c r="DN9" s="59">
        <f>BZ47/'(2018 Bloom Raw Data)'!I9</f>
        <v>0.76790564968109842</v>
      </c>
      <c r="DO9" s="59">
        <f>CA47/'(2018 Bloom Raw Data)'!J9</f>
        <v>0.61075538087301917</v>
      </c>
      <c r="DP9" s="59">
        <f>CB47/'(2018 Bloom Raw Data)'!K9</f>
        <v>0.67010930463070062</v>
      </c>
      <c r="DQ9" s="59">
        <f>CC47/'(2018 Bloom Raw Data)'!L9</f>
        <v>0.80975958797189418</v>
      </c>
      <c r="DR9" s="59">
        <f>CD47/'(2018 Bloom Raw Data)'!M9</f>
        <v>0.78389932398010076</v>
      </c>
      <c r="DS9" s="59">
        <f>CE47/'(2018 Bloom Raw Data)'!N9</f>
        <v>0.74746422736295315</v>
      </c>
      <c r="DT9" s="59">
        <f>CF47/'(2018 Bloom Raw Data)'!O9</f>
        <v>0.76902349001416215</v>
      </c>
      <c r="DU9" s="59">
        <f>CG47/'(2018 Bloom Raw Data)'!P9</f>
        <v>0.77726395753654953</v>
      </c>
      <c r="DV9" s="59">
        <f>CH47/'(2018 Bloom Raw Data)'!Q9</f>
        <v>0.67631946766866224</v>
      </c>
      <c r="DW9" s="59">
        <f>CI47/'(2018 Bloom Raw Data)'!R9</f>
        <v>0.61749745358971975</v>
      </c>
      <c r="DX9" s="59">
        <f>CJ47/'(2018 Bloom Raw Data)'!S9</f>
        <v>0.58200786731104581</v>
      </c>
      <c r="DY9" s="59">
        <f>CK47/'(2018 Bloom Raw Data)'!T9</f>
        <v>0.49351969122410938</v>
      </c>
      <c r="DZ9" s="59">
        <f>CL47/'(2018 Bloom Raw Data)'!U9</f>
        <v>0.50691403084354236</v>
      </c>
      <c r="EA9" s="59">
        <f>CM47/'(2018 Bloom Raw Data)'!V9</f>
        <v>0.61442356843006685</v>
      </c>
      <c r="EB9" s="59">
        <f>CN47/'(2018 Bloom Raw Data)'!W9</f>
        <v>0.66834984344251913</v>
      </c>
      <c r="EC9" s="59">
        <f>CO47/'(2018 Bloom Raw Data)'!X9</f>
        <v>0.68832176136764534</v>
      </c>
      <c r="ED9" s="59" t="e">
        <f>CP47/'(2018 Bloom Raw Data)'!Y9</f>
        <v>#VALUE!</v>
      </c>
      <c r="EE9" s="3"/>
      <c r="EF9" s="13">
        <f>SUM('(2018 Bloom Raw Data)'!HR9:HU9)</f>
        <v>1196.5</v>
      </c>
      <c r="EG9" s="13">
        <f>SUM('(2018 Bloom Raw Data)'!HS9:HV9)</f>
        <v>1219.3999999999999</v>
      </c>
      <c r="EH9" s="13">
        <f>SUM('(2018 Bloom Raw Data)'!HT9:HW9)</f>
        <v>1238.8</v>
      </c>
      <c r="EI9" s="13">
        <f>SUM('(2018 Bloom Raw Data)'!HU9:HX9)</f>
        <v>1209.5</v>
      </c>
      <c r="EJ9" s="13">
        <f>SUM('(2018 Bloom Raw Data)'!HV9:HY9)</f>
        <v>1368.7820000000002</v>
      </c>
      <c r="EK9" s="13">
        <f>SUM('(2018 Bloom Raw Data)'!HW9:HZ9)</f>
        <v>1367.982</v>
      </c>
      <c r="EL9" s="13">
        <f>SUM('(2018 Bloom Raw Data)'!HX9:IA9)</f>
        <v>1377.4819999999997</v>
      </c>
      <c r="EM9" s="13">
        <f>SUM('(2018 Bloom Raw Data)'!HY9:IB9)</f>
        <v>1412.982</v>
      </c>
      <c r="EN9" s="13">
        <f>SUM('(2018 Bloom Raw Data)'!HZ9:IC9)</f>
        <v>1351.87</v>
      </c>
      <c r="EO9" s="13">
        <f>SUM('(2018 Bloom Raw Data)'!IA9:ID9)</f>
        <v>1356.97</v>
      </c>
      <c r="EP9" s="13">
        <f>SUM('(2018 Bloom Raw Data)'!IB9:IE9)</f>
        <v>1387.0700000000002</v>
      </c>
      <c r="EQ9" s="13">
        <f>SUM('(2018 Bloom Raw Data)'!IC9:IF9)</f>
        <v>1381.77</v>
      </c>
      <c r="ER9" s="13">
        <f>SUM('(2018 Bloom Raw Data)'!ID9:IG9)</f>
        <v>1397.348</v>
      </c>
      <c r="ES9" s="13">
        <f>SUM('(2018 Bloom Raw Data)'!IE9:IH9)</f>
        <v>1406.848</v>
      </c>
      <c r="ET9" s="13">
        <f>SUM('(2018 Bloom Raw Data)'!IF9:II9)</f>
        <v>1405.9480000000001</v>
      </c>
      <c r="EU9" s="113">
        <f>'(2018 Bloom Raw Data)'!DH9/'(2018 Bloom Raw Data)'!ED9</f>
        <v>1385.6471605650042</v>
      </c>
      <c r="EV9" s="13" t="e">
        <f>'(2018 Bloom Raw Data)'!DI9/'(2018 Bloom Raw Data)'!EE9</f>
        <v>#VALUE!</v>
      </c>
      <c r="EW9" s="66"/>
      <c r="EX9" s="6">
        <f t="shared" ref="EX9:FJ11" si="31">DN47/EF47</f>
        <v>5.3557298668661257</v>
      </c>
      <c r="EY9" s="6">
        <f t="shared" si="31"/>
        <v>5.7835770221306664</v>
      </c>
      <c r="EZ9" s="6">
        <f t="shared" si="31"/>
        <v>5.2506371311922475</v>
      </c>
      <c r="FA9" s="6">
        <f t="shared" si="31"/>
        <v>4.9479335698183791</v>
      </c>
      <c r="FB9" s="6">
        <f t="shared" si="31"/>
        <v>4.3124956691268368</v>
      </c>
      <c r="FC9" s="6">
        <f t="shared" si="31"/>
        <v>4.5289158069357764</v>
      </c>
      <c r="FD9" s="6">
        <f t="shared" si="31"/>
        <v>4.3934829311471457</v>
      </c>
      <c r="FE9" s="6">
        <f t="shared" si="31"/>
        <v>4.141394232904644</v>
      </c>
      <c r="FF9" s="6">
        <f t="shared" si="31"/>
        <v>4.5523081833879333</v>
      </c>
      <c r="FG9" s="6">
        <f t="shared" si="31"/>
        <v>4.9740622091945186</v>
      </c>
      <c r="FH9" s="6">
        <f t="shared" si="31"/>
        <v>5.5398351239646395</v>
      </c>
      <c r="FI9" s="6">
        <f t="shared" si="31"/>
        <v>5.8235810141771172</v>
      </c>
      <c r="FJ9" s="6">
        <f t="shared" si="31"/>
        <v>5.8322476314572249</v>
      </c>
      <c r="FK9" s="6">
        <f t="shared" ref="FK9:FN9" si="32">EA47/ES47</f>
        <v>5.7777477851628758</v>
      </c>
      <c r="FL9" s="6">
        <f t="shared" si="32"/>
        <v>5.5114147327635754</v>
      </c>
      <c r="FM9" s="6">
        <f t="shared" si="32"/>
        <v>5.2852316123656786</v>
      </c>
      <c r="FN9" s="6" t="e">
        <f t="shared" si="32"/>
        <v>#VALUE!</v>
      </c>
      <c r="FO9" s="13"/>
      <c r="FP9" s="14">
        <f t="shared" si="22"/>
        <v>5.0477423463389499</v>
      </c>
      <c r="FQ9" s="6">
        <f t="shared" si="23"/>
        <v>5.2852316123656786</v>
      </c>
      <c r="FR9" s="14"/>
      <c r="FS9" s="66"/>
      <c r="FT9" s="6">
        <f t="shared" ref="FT9:GJ9" si="33">BZ9/EF9</f>
        <v>2.2509811951525283</v>
      </c>
      <c r="FU9" s="6">
        <f t="shared" si="33"/>
        <v>2.1139084795801213</v>
      </c>
      <c r="FV9" s="6">
        <f t="shared" si="33"/>
        <v>2.024136260897643</v>
      </c>
      <c r="FW9" s="6">
        <f t="shared" si="33"/>
        <v>2.126829268292683</v>
      </c>
      <c r="FX9" s="6">
        <f t="shared" si="33"/>
        <v>1.8105520090123919</v>
      </c>
      <c r="FY9" s="6">
        <f t="shared" si="33"/>
        <v>1.8473196284746436</v>
      </c>
      <c r="FZ9" s="6">
        <f t="shared" si="33"/>
        <v>1.814324978475218</v>
      </c>
      <c r="GA9" s="6">
        <f t="shared" si="33"/>
        <v>1.7107790474330178</v>
      </c>
      <c r="GB9" s="6">
        <f t="shared" si="33"/>
        <v>1.7260357874647714</v>
      </c>
      <c r="GC9" s="6">
        <f t="shared" si="33"/>
        <v>1.7758682948038647</v>
      </c>
      <c r="GD9" s="6">
        <f t="shared" si="33"/>
        <v>1.7501640147937736</v>
      </c>
      <c r="GE9" s="6">
        <f t="shared" si="33"/>
        <v>1.6358004588317883</v>
      </c>
      <c r="GF9" s="6">
        <f t="shared" si="33"/>
        <v>1.6615088009572421</v>
      </c>
      <c r="GG9" s="6">
        <f t="shared" si="33"/>
        <v>2.0482667637157674</v>
      </c>
      <c r="GH9" s="6">
        <f t="shared" si="33"/>
        <v>2.058468734263287</v>
      </c>
      <c r="GI9" s="6">
        <f t="shared" si="33"/>
        <v>2.0030351730149518</v>
      </c>
      <c r="GJ9" s="6" t="e">
        <f t="shared" si="33"/>
        <v>#VALUE!</v>
      </c>
      <c r="GK9" s="6"/>
      <c r="GL9" s="14">
        <f t="shared" ref="GL9:GL37" si="34">AVERAGE(FW9:GI9)</f>
        <v>1.8437656122717998</v>
      </c>
      <c r="GM9" s="6">
        <f t="shared" ref="GM9:GM37" si="35">AVERAGE(FT9:GF9)</f>
        <v>1.8652467864745916</v>
      </c>
      <c r="GN9" s="6"/>
      <c r="GO9" s="14"/>
      <c r="GP9" s="14"/>
      <c r="GQ9" s="14"/>
      <c r="GR9" s="14"/>
      <c r="GS9" s="3"/>
      <c r="GT9" s="13">
        <f>'(2018 Bloom Raw Data)'!GC9</f>
        <v>1018.0650000000001</v>
      </c>
      <c r="GU9" s="13">
        <f>'(2018 Bloom Raw Data)'!GD9</f>
        <v>1108.7</v>
      </c>
      <c r="GV9" s="13">
        <f>'(2018 Bloom Raw Data)'!GE9</f>
        <v>1184.3</v>
      </c>
      <c r="GW9" s="13">
        <f>'(2018 Bloom Raw Data)'!GF9</f>
        <v>1141.3</v>
      </c>
      <c r="GX9" s="13">
        <f>'(2018 Bloom Raw Data)'!GG9</f>
        <v>909.17600000000004</v>
      </c>
      <c r="GY9" s="13">
        <f>'(2018 Bloom Raw Data)'!GH9</f>
        <v>108.8</v>
      </c>
      <c r="GZ9" s="13">
        <f>'(2018 Bloom Raw Data)'!GI9</f>
        <v>137.30000000000001</v>
      </c>
      <c r="HA9" s="13">
        <f>'(2018 Bloom Raw Data)'!GJ9</f>
        <v>67.5</v>
      </c>
      <c r="HB9" s="13">
        <f>'(2018 Bloom Raw Data)'!GK9</f>
        <v>457.46</v>
      </c>
      <c r="HC9" s="13">
        <f>'(2018 Bloom Raw Data)'!GL9</f>
        <v>53.8</v>
      </c>
      <c r="HD9" s="13">
        <f>'(2018 Bloom Raw Data)'!GM9</f>
        <v>46.3</v>
      </c>
      <c r="HE9" s="13">
        <f>'(2018 Bloom Raw Data)'!GN9</f>
        <v>272.3</v>
      </c>
      <c r="HF9" s="13">
        <f>'(2018 Bloom Raw Data)'!GO9</f>
        <v>202.39</v>
      </c>
      <c r="HG9" s="13">
        <f>'(2018 Bloom Raw Data)'!GP9</f>
        <v>56.8</v>
      </c>
      <c r="HH9" s="13">
        <f>'(2018 Bloom Raw Data)'!GQ9</f>
        <v>63.7</v>
      </c>
      <c r="HI9" s="13">
        <f>'(2018 Bloom Raw Data)'!GR9</f>
        <v>49.7</v>
      </c>
      <c r="HJ9" s="13" t="str">
        <f>'(2018 Bloom Raw Data)'!GS9</f>
        <v>#N/A N/A</v>
      </c>
      <c r="HK9" s="13"/>
      <c r="HL9" s="4"/>
      <c r="HM9" s="4"/>
      <c r="HN9" s="3"/>
      <c r="HO9" s="14">
        <f t="shared" ref="HO9:HX11" si="36">FT47+GT47</f>
        <v>3.1672193121235734</v>
      </c>
      <c r="HP9" s="14">
        <f t="shared" si="36"/>
        <v>3.0912360480744026</v>
      </c>
      <c r="HQ9" s="14">
        <f t="shared" si="36"/>
        <v>3.0507595722059593</v>
      </c>
      <c r="HR9" s="14">
        <f t="shared" si="36"/>
        <v>3.1446959741354452</v>
      </c>
      <c r="HS9" s="14">
        <f t="shared" si="36"/>
        <v>2.550513838450537</v>
      </c>
      <c r="HT9" s="14">
        <f t="shared" si="36"/>
        <v>2.0151923961113343</v>
      </c>
      <c r="HU9" s="14">
        <f t="shared" si="36"/>
        <v>2.0076972314597774</v>
      </c>
      <c r="HV9" s="14">
        <f t="shared" si="36"/>
        <v>1.8576945190279639</v>
      </c>
      <c r="HW9" s="14">
        <f t="shared" si="36"/>
        <v>2.1694174902656984</v>
      </c>
      <c r="HX9" s="14">
        <f t="shared" si="36"/>
        <v>1.9372533457475956</v>
      </c>
      <c r="HY9" s="14">
        <f t="shared" ref="HY9:IE11" si="37">GD47+HD47</f>
        <v>1.9163736612218611</v>
      </c>
      <c r="HZ9" s="14">
        <f t="shared" si="37"/>
        <v>1.9783838830465683</v>
      </c>
      <c r="IA9" s="14">
        <f t="shared" si="37"/>
        <v>1.9637396523635675</v>
      </c>
      <c r="IB9" s="14">
        <f t="shared" si="37"/>
        <v>2.2378480086887746</v>
      </c>
      <c r="IC9" s="14">
        <f t="shared" si="37"/>
        <v>2.2516292437905316</v>
      </c>
      <c r="ID9" s="14">
        <f t="shared" si="37"/>
        <v>2.1891385914405284</v>
      </c>
      <c r="IE9" s="14" t="e">
        <f t="shared" si="37"/>
        <v>#VALUE!</v>
      </c>
      <c r="IF9" s="14"/>
      <c r="IG9" s="14">
        <f t="shared" ref="IG9:IG37" si="38">AVERAGE(HR9:ID9)</f>
        <v>2.1707367565961682</v>
      </c>
      <c r="IH9" s="14">
        <f t="shared" si="24"/>
        <v>2.1891385914405284</v>
      </c>
      <c r="II9" s="14"/>
      <c r="IJ9" s="3"/>
      <c r="IK9" s="13">
        <v>2218.0410000000002</v>
      </c>
      <c r="IL9" s="13">
        <v>2240.6999999999998</v>
      </c>
      <c r="IM9" s="13">
        <v>2262</v>
      </c>
      <c r="IN9" s="13">
        <v>2336.6999999999998</v>
      </c>
      <c r="IO9" s="13">
        <v>2426.0219999999999</v>
      </c>
      <c r="IP9" s="13">
        <v>2433.1</v>
      </c>
      <c r="IQ9" s="13">
        <v>2490.1</v>
      </c>
      <c r="IR9" s="13">
        <v>2633.2</v>
      </c>
      <c r="IS9" s="13">
        <v>2770.7269999999999</v>
      </c>
      <c r="IT9" s="13">
        <v>2843</v>
      </c>
      <c r="IU9" s="13">
        <v>2801.3</v>
      </c>
      <c r="IV9" s="13">
        <v>2938.6</v>
      </c>
      <c r="IW9" s="13">
        <v>2937.3649999999998</v>
      </c>
      <c r="IX9" s="13">
        <f>'(2018 Bloom Raw Data)'!HL9</f>
        <v>2370.8000000000002</v>
      </c>
      <c r="IY9" s="13">
        <f>'(2018 Bloom Raw Data)'!HM9</f>
        <v>2309.9</v>
      </c>
      <c r="IZ9" s="13">
        <f>'(2018 Bloom Raw Data)'!HN9</f>
        <v>2404.6</v>
      </c>
      <c r="JA9" s="13" t="str">
        <f>'(2018 Bloom Raw Data)'!HO9</f>
        <v>#N/A N/A</v>
      </c>
      <c r="JB9" s="3"/>
    </row>
    <row r="10" spans="1:262" s="424" customFormat="1">
      <c r="A10" s="128" t="s">
        <v>127</v>
      </c>
      <c r="B10" s="128" t="s">
        <v>123</v>
      </c>
      <c r="C10" s="128"/>
      <c r="D10" s="419">
        <f>'Segments '!E20</f>
        <v>0.56999999999999995</v>
      </c>
      <c r="E10" s="419">
        <f>'Segments '!F20</f>
        <v>0.56999999999999995</v>
      </c>
      <c r="F10" s="419">
        <f>'Segments '!G20</f>
        <v>0.48899999999999999</v>
      </c>
      <c r="G10" s="419">
        <f>'Segments '!H20</f>
        <v>0.69099999999999995</v>
      </c>
      <c r="H10" s="419">
        <f>'Segments '!I20</f>
        <v>0.69499999999999995</v>
      </c>
      <c r="I10" s="419">
        <f>'Segments '!J20</f>
        <v>0.71699999999999997</v>
      </c>
      <c r="J10" s="419">
        <f>'Segments '!K20</f>
        <v>0.71699999999999997</v>
      </c>
      <c r="K10" s="454"/>
      <c r="L10" s="419">
        <f>AVERAGE(H10:J10)</f>
        <v>0.70966666666666667</v>
      </c>
      <c r="M10" s="419">
        <f t="shared" si="0"/>
        <v>0.71699999999999997</v>
      </c>
      <c r="N10" s="421" t="s">
        <v>197</v>
      </c>
      <c r="O10" s="420">
        <f>'(2018 Bloom Raw Data)'!E10*'(2018 Bloom Raw Data)'!E40</f>
        <v>3408.05244786</v>
      </c>
      <c r="P10" s="420">
        <f>'(2018 Bloom Raw Data)'!F10*'(2018 Bloom Raw Data)'!F40</f>
        <v>3435.3875738000002</v>
      </c>
      <c r="Q10" s="420">
        <f>'(2018 Bloom Raw Data)'!G10*'(2018 Bloom Raw Data)'!G40</f>
        <v>3263.0437148400001</v>
      </c>
      <c r="R10" s="420">
        <f>'(2018 Bloom Raw Data)'!H10*'(2018 Bloom Raw Data)'!H40</f>
        <v>3596.2418419199998</v>
      </c>
      <c r="S10" s="420">
        <f>'(2018 Bloom Raw Data)'!I10*'(2018 Bloom Raw Data)'!I40</f>
        <v>2655.0107949399999</v>
      </c>
      <c r="T10" s="420">
        <f>'(2018 Bloom Raw Data)'!J10*'(2018 Bloom Raw Data)'!J40</f>
        <v>2350.0410803099999</v>
      </c>
      <c r="U10" s="420">
        <f>'(2018 Bloom Raw Data)'!K10*'(2018 Bloom Raw Data)'!K40</f>
        <v>1110.0449205200002</v>
      </c>
      <c r="V10" s="420">
        <f>'(2018 Bloom Raw Data)'!L10*'(2018 Bloom Raw Data)'!L40</f>
        <v>2431.6288932799998</v>
      </c>
      <c r="W10" s="420">
        <f>'(2018 Bloom Raw Data)'!M10*'(2018 Bloom Raw Data)'!M40</f>
        <v>2881.0136690999998</v>
      </c>
      <c r="X10" s="420">
        <f>'(2018 Bloom Raw Data)'!N10*'(2018 Bloom Raw Data)'!N40</f>
        <v>2875.2745990999997</v>
      </c>
      <c r="Y10" s="420">
        <f>'(2018 Bloom Raw Data)'!O10*'(2018 Bloom Raw Data)'!O40</f>
        <v>2484.02514105</v>
      </c>
      <c r="Z10" s="420">
        <f>'(2018 Bloom Raw Data)'!P10*'(2018 Bloom Raw Data)'!P40</f>
        <v>2682.4418100999997</v>
      </c>
      <c r="AA10" s="420">
        <f>'(2018 Bloom Raw Data)'!Q10*'(2018 Bloom Raw Data)'!Q40</f>
        <v>2982.0213196</v>
      </c>
      <c r="AB10" s="420">
        <f>'(2018 Bloom Raw Data)'!R10*'(2018 Bloom Raw Data)'!R40</f>
        <v>3197.5033219000002</v>
      </c>
      <c r="AC10" s="420">
        <f>'(2018 Bloom Raw Data)'!S10*'(2018 Bloom Raw Data)'!S40</f>
        <v>3223.4314674499997</v>
      </c>
      <c r="AD10" s="420">
        <f>'(2018 Bloom Raw Data)'!T10*'(2018 Bloom Raw Data)'!T40</f>
        <v>3224.7375968499996</v>
      </c>
      <c r="AE10" s="420">
        <f>'(2018 Bloom Raw Data)'!U10*'(2018 Bloom Raw Data)'!U40</f>
        <v>3362.4131553599996</v>
      </c>
      <c r="AF10" s="420">
        <f>'(2018 Bloom Raw Data)'!V10*'(2018 Bloom Raw Data)'!V40</f>
        <v>3492.3022898999998</v>
      </c>
      <c r="AG10" s="420">
        <f>'(2018 Bloom Raw Data)'!W10*'(2018 Bloom Raw Data)'!W40</f>
        <v>3051.5571470999998</v>
      </c>
      <c r="AH10" s="461">
        <f>'(2018 Bloom Raw Data)'!X10*'(2018 Bloom Raw Data)'!X40</f>
        <v>3117.4633982400001</v>
      </c>
      <c r="AI10" s="420" t="e">
        <f>'(2018 Bloom Raw Data)'!Y10*'(2018 Bloom Raw Data)'!Y40</f>
        <v>#VALUE!</v>
      </c>
      <c r="AJ10" s="420"/>
      <c r="AK10" s="420">
        <f t="shared" si="28"/>
        <v>3000.4472160792302</v>
      </c>
      <c r="AL10" s="420">
        <f t="shared" si="29"/>
        <v>3117.4633982400001</v>
      </c>
      <c r="AM10" s="420"/>
      <c r="AN10" s="541"/>
      <c r="AO10" s="394"/>
      <c r="AP10" s="394"/>
      <c r="AQ10" s="394">
        <f t="shared" si="12"/>
        <v>0</v>
      </c>
      <c r="AR10" s="394"/>
      <c r="AS10" s="548"/>
      <c r="AT10" s="420">
        <f>'(2018 Bloom Raw Data)'!BA10</f>
        <v>6815</v>
      </c>
      <c r="AU10" s="420">
        <f>'(2018 Bloom Raw Data)'!BE10</f>
        <v>2774</v>
      </c>
      <c r="AV10" s="420">
        <f>'(2018 Bloom Raw Data)'!BI10</f>
        <v>2772</v>
      </c>
      <c r="AW10" s="420">
        <f>'(2018 Bloom Raw Data)'!BM10</f>
        <v>2475</v>
      </c>
      <c r="AX10" s="420">
        <f t="shared" ref="AX10:AX37" si="39">AW10</f>
        <v>2475</v>
      </c>
      <c r="AY10" s="422"/>
      <c r="AZ10" s="420"/>
      <c r="BA10" s="423"/>
      <c r="BB10" s="423"/>
      <c r="BC10" s="423"/>
      <c r="BD10" s="423"/>
      <c r="BE10" s="423"/>
      <c r="BF10" s="422"/>
      <c r="BG10" s="422"/>
      <c r="BH10" s="422"/>
      <c r="BI10" s="422"/>
      <c r="BJ10" s="422"/>
      <c r="BK10" s="422"/>
      <c r="BL10" s="420"/>
      <c r="BM10" s="420"/>
      <c r="BN10" s="420"/>
      <c r="BO10" s="422"/>
      <c r="BP10" s="420"/>
      <c r="BQ10" s="420"/>
      <c r="BR10" s="420"/>
      <c r="BS10" s="422"/>
      <c r="BT10" s="420"/>
      <c r="BU10" s="420"/>
      <c r="BV10" s="420"/>
      <c r="BW10" s="422"/>
      <c r="BX10" s="422"/>
      <c r="BY10" s="128"/>
      <c r="BZ10" s="420">
        <f>'(2018 Bloom Raw Data)'!AE10</f>
        <v>3748</v>
      </c>
      <c r="CA10" s="420">
        <f>'(2018 Bloom Raw Data)'!AF10</f>
        <v>1410</v>
      </c>
      <c r="CB10" s="420">
        <f>'(2018 Bloom Raw Data)'!AG10</f>
        <v>4037</v>
      </c>
      <c r="CC10" s="420">
        <f>'(2018 Bloom Raw Data)'!AH10</f>
        <v>3077</v>
      </c>
      <c r="CD10" s="420">
        <f>'(2018 Bloom Raw Data)'!AI10</f>
        <v>1011</v>
      </c>
      <c r="CE10" s="420">
        <f>'(2018 Bloom Raw Data)'!AJ10</f>
        <v>1235</v>
      </c>
      <c r="CF10" s="420">
        <f>'(2018 Bloom Raw Data)'!AK10</f>
        <v>4880</v>
      </c>
      <c r="CG10" s="420">
        <f>'(2018 Bloom Raw Data)'!AL10</f>
        <v>4452</v>
      </c>
      <c r="CH10" s="420">
        <f>'(2018 Bloom Raw Data)'!AM10</f>
        <v>2840</v>
      </c>
      <c r="CI10" s="420">
        <f>'(2018 Bloom Raw Data)'!AN10</f>
        <v>2464</v>
      </c>
      <c r="CJ10" s="420">
        <f>'(2018 Bloom Raw Data)'!AO10</f>
        <v>7593</v>
      </c>
      <c r="CK10" s="420">
        <f>'(2018 Bloom Raw Data)'!AP10</f>
        <v>6418</v>
      </c>
      <c r="CL10" s="420">
        <f>'(2018 Bloom Raw Data)'!AQ10</f>
        <v>6397</v>
      </c>
      <c r="CM10" s="420">
        <f>'(2018 Bloom Raw Data)'!AR10</f>
        <v>5988</v>
      </c>
      <c r="CN10" s="420">
        <f>'(2018 Bloom Raw Data)'!AS10</f>
        <v>4368</v>
      </c>
      <c r="CO10" s="420">
        <f>CN10</f>
        <v>4368</v>
      </c>
      <c r="CP10" s="420" t="str">
        <f>'(2018 Bloom Raw Data)'!AU10</f>
        <v>#N/A N/A</v>
      </c>
      <c r="CQ10" s="420"/>
      <c r="CR10" s="419">
        <f>BZ10/(BZ10+'(2018 Bloom Raw Data)'!I10)</f>
        <v>4.849017696267556E-2</v>
      </c>
      <c r="CS10" s="419">
        <f>CA10/(CA10+'(2018 Bloom Raw Data)'!J10)</f>
        <v>2.1315378443727849E-2</v>
      </c>
      <c r="CT10" s="419">
        <f>CB10/(CB10+'(2018 Bloom Raw Data)'!K10)</f>
        <v>0.11775359074363553</v>
      </c>
      <c r="CU10" s="419">
        <f>CC10/(CC10+'(2018 Bloom Raw Data)'!L10)</f>
        <v>4.4494977743986662E-2</v>
      </c>
      <c r="CV10" s="419">
        <f>CD10/(CD10+'(2018 Bloom Raw Data)'!M10)</f>
        <v>1.2817549024396061E-2</v>
      </c>
      <c r="CW10" s="419">
        <f>CE10/(CE10+'(2018 Bloom Raw Data)'!N10)</f>
        <v>1.5643778016066791E-2</v>
      </c>
      <c r="CX10" s="419">
        <f>CF10/(CF10+'(2018 Bloom Raw Data)'!O10)</f>
        <v>6.7592129890964969E-2</v>
      </c>
      <c r="CY10" s="419">
        <f>CG10/(CG10+'(2018 Bloom Raw Data)'!P10)</f>
        <v>5.7855429218649709E-2</v>
      </c>
      <c r="CZ10" s="419">
        <f>CH10/(CH10+'(2018 Bloom Raw Data)'!Q10)</f>
        <v>3.4038403382761456E-2</v>
      </c>
      <c r="DA10" s="419">
        <f>CI10/(CI10+'(2018 Bloom Raw Data)'!R10)</f>
        <v>2.7721833858218616E-2</v>
      </c>
      <c r="DB10" s="419">
        <f>CJ10/(CJ10+'(2018 Bloom Raw Data)'!S10)</f>
        <v>8.2752350817131518E-2</v>
      </c>
      <c r="DC10" s="419">
        <f>CK10/(CK10+'(2018 Bloom Raw Data)'!T10)</f>
        <v>7.1170811221085525E-2</v>
      </c>
      <c r="DD10" s="419">
        <f>CL10/(CL10+'(2018 Bloom Raw Data)'!U10)</f>
        <v>6.9402218673821181E-2</v>
      </c>
      <c r="DE10" s="419">
        <f>CM10/(CM10+'(2018 Bloom Raw Data)'!V10)</f>
        <v>6.3431722141955527E-2</v>
      </c>
      <c r="DF10" s="419">
        <f>CN10/(CN10+'(2018 Bloom Raw Data)'!W10)</f>
        <v>5.2230545253674397E-2</v>
      </c>
      <c r="DG10" s="419">
        <f>CO10/(CO10+'(2018 Bloom Raw Data)'!X10)</f>
        <v>5.1561119850295968E-2</v>
      </c>
      <c r="DH10" s="419" t="e">
        <f>CP10/(CP10+'(2018 Bloom Raw Data)'!Y10)</f>
        <v>#VALUE!</v>
      </c>
      <c r="DI10" s="419"/>
      <c r="DJ10" s="419">
        <f t="shared" si="19"/>
        <v>5.1619125230547805E-2</v>
      </c>
      <c r="DK10" s="419">
        <f t="shared" si="30"/>
        <v>0</v>
      </c>
      <c r="DL10" s="419">
        <f t="shared" ref="DL10:DL37" si="40">DK10/DJ10</f>
        <v>0</v>
      </c>
      <c r="DM10" s="420"/>
      <c r="DN10" s="419">
        <f>BZ48/'(2018 Bloom Raw Data)'!I10</f>
        <v>5.0961299388260183E-2</v>
      </c>
      <c r="DO10" s="419">
        <f>CA48/'(2018 Bloom Raw Data)'!J10</f>
        <v>2.1779619270846245E-2</v>
      </c>
      <c r="DP10" s="419">
        <f>CB48/'(2018 Bloom Raw Data)'!K10</f>
        <v>0.13347018418911866</v>
      </c>
      <c r="DQ10" s="419">
        <f>CC48/'(2018 Bloom Raw Data)'!L10</f>
        <v>4.6566974225766965E-2</v>
      </c>
      <c r="DR10" s="419">
        <f>CD48/'(2018 Bloom Raw Data)'!M10</f>
        <v>1.2983971718428388E-2</v>
      </c>
      <c r="DS10" s="419">
        <f>CE48/'(2018 Bloom Raw Data)'!N10</f>
        <v>1.5892395117427446E-2</v>
      </c>
      <c r="DT10" s="419">
        <f>CF48/'(2018 Bloom Raw Data)'!O10</f>
        <v>7.2492019917271611E-2</v>
      </c>
      <c r="DU10" s="419">
        <f>CG48/'(2018 Bloom Raw Data)'!P10</f>
        <v>6.1408228644430199E-2</v>
      </c>
      <c r="DV10" s="419">
        <f>CH48/'(2018 Bloom Raw Data)'!Q10</f>
        <v>3.5237843307604232E-2</v>
      </c>
      <c r="DW10" s="419">
        <f>CI48/'(2018 Bloom Raw Data)'!R10</f>
        <v>2.851224559348596E-2</v>
      </c>
      <c r="DX10" s="419">
        <f>CJ48/'(2018 Bloom Raw Data)'!S10</f>
        <v>9.0218111641770446E-2</v>
      </c>
      <c r="DY10" s="419">
        <f>CK48/'(2018 Bloom Raw Data)'!T10</f>
        <v>7.6624219050060477E-2</v>
      </c>
      <c r="DZ10" s="419">
        <f>CL48/'(2018 Bloom Raw Data)'!U10</f>
        <v>7.4578104597366732E-2</v>
      </c>
      <c r="EA10" s="419">
        <f>CM48/'(2018 Bloom Raw Data)'!V10</f>
        <v>6.7727814022300117E-2</v>
      </c>
      <c r="EB10" s="419">
        <f>CN48/'(2018 Bloom Raw Data)'!W10</f>
        <v>5.5108913873631975E-2</v>
      </c>
      <c r="EC10" s="419">
        <f>CO48/'(2018 Bloom Raw Data)'!X10</f>
        <v>5.4364198821285598E-2</v>
      </c>
      <c r="ED10" s="419" t="e">
        <f>CP48/'(2018 Bloom Raw Data)'!Y10</f>
        <v>#VALUE!</v>
      </c>
      <c r="EE10" s="128"/>
      <c r="EF10" s="420">
        <f>SUM('(2018 Bloom Raw Data)'!HR10:HU10)</f>
        <v>8014</v>
      </c>
      <c r="EG10" s="420">
        <f>SUM('(2018 Bloom Raw Data)'!HS10:HV10)</f>
        <v>8863</v>
      </c>
      <c r="EH10" s="420">
        <f>SUM('(2018 Bloom Raw Data)'!HT10:HW10)</f>
        <v>10239</v>
      </c>
      <c r="EI10" s="420">
        <f>SUM('(2018 Bloom Raw Data)'!HU10:HX10)</f>
        <v>10809</v>
      </c>
      <c r="EJ10" s="420">
        <f>SUM('(2018 Bloom Raw Data)'!HV10:HY10)</f>
        <v>11159</v>
      </c>
      <c r="EK10" s="420">
        <f>SUM('(2018 Bloom Raw Data)'!HW10:HZ10)</f>
        <v>11265</v>
      </c>
      <c r="EL10" s="420">
        <f>SUM('(2018 Bloom Raw Data)'!HX10:IA10)</f>
        <v>10227</v>
      </c>
      <c r="EM10" s="420">
        <f>SUM('(2018 Bloom Raw Data)'!HY10:IB10)</f>
        <v>10301</v>
      </c>
      <c r="EN10" s="420">
        <f>SUM('(2018 Bloom Raw Data)'!HZ10:IC10)</f>
        <v>10298</v>
      </c>
      <c r="EO10" s="420">
        <f>SUM('(2018 Bloom Raw Data)'!IA10:ID10)</f>
        <v>10345</v>
      </c>
      <c r="EP10" s="420">
        <f>SUM('(2018 Bloom Raw Data)'!IB10:IE10)</f>
        <v>10455</v>
      </c>
      <c r="EQ10" s="420">
        <f>SUM('(2018 Bloom Raw Data)'!IC10:IF10)</f>
        <v>10399</v>
      </c>
      <c r="ER10" s="420">
        <f>SUM('(2018 Bloom Raw Data)'!ID10:IG10)</f>
        <v>10505</v>
      </c>
      <c r="ES10" s="420">
        <f>SUM('(2018 Bloom Raw Data)'!IE10:IH10)</f>
        <v>10070</v>
      </c>
      <c r="ET10" s="420">
        <f>SUM('(2018 Bloom Raw Data)'!IF10:II10)</f>
        <v>10168</v>
      </c>
      <c r="EU10" s="420" t="e">
        <f>'(2018 Bloom Raw Data)'!DH10/'(2018 Bloom Raw Data)'!ED10</f>
        <v>#VALUE!</v>
      </c>
      <c r="EV10" s="420" t="e">
        <f>'(2018 Bloom Raw Data)'!DI10/'(2018 Bloom Raw Data)'!EE10</f>
        <v>#VALUE!</v>
      </c>
      <c r="EW10" s="420"/>
      <c r="EX10" s="177">
        <f t="shared" si="31"/>
        <v>8.8889661779081131</v>
      </c>
      <c r="EY10" s="177">
        <f t="shared" si="31"/>
        <v>7.0047756466766735</v>
      </c>
      <c r="EZ10" s="177">
        <f t="shared" si="31"/>
        <v>3.1985460211131271</v>
      </c>
      <c r="FA10" s="177">
        <f t="shared" si="31"/>
        <v>6.1813931355964398</v>
      </c>
      <c r="FB10" s="177">
        <f t="shared" si="31"/>
        <v>6.8969460931761741</v>
      </c>
      <c r="FC10" s="177">
        <f t="shared" si="31"/>
        <v>6.8396058255034715</v>
      </c>
      <c r="FD10" s="177">
        <f t="shared" si="31"/>
        <v>6.8731618956046576</v>
      </c>
      <c r="FE10" s="177">
        <f t="shared" si="31"/>
        <v>7.2744950535296473</v>
      </c>
      <c r="FF10" s="177">
        <f t="shared" si="31"/>
        <v>7.8897960133141689</v>
      </c>
      <c r="FG10" s="177">
        <f t="shared" si="31"/>
        <v>8.3736121302618294</v>
      </c>
      <c r="FH10" s="177">
        <f t="shared" si="31"/>
        <v>8.5617901346881453</v>
      </c>
      <c r="FI10" s="177">
        <f t="shared" si="31"/>
        <v>8.4642437505426411</v>
      </c>
      <c r="FJ10" s="177">
        <f t="shared" si="31"/>
        <v>8.5722246733317835</v>
      </c>
      <c r="FK10" s="177">
        <f t="shared" ref="FK10:FN10" si="41">EA48/ES48</f>
        <v>9.1494757644778293</v>
      </c>
      <c r="FL10" s="177">
        <f t="shared" si="41"/>
        <v>8.0291128222360904</v>
      </c>
      <c r="FM10" s="177" t="e">
        <f t="shared" si="41"/>
        <v>#VALUE!</v>
      </c>
      <c r="FN10" s="177" t="e">
        <f t="shared" si="41"/>
        <v>#VALUE!</v>
      </c>
      <c r="FO10" s="420"/>
      <c r="FP10" s="177" t="e">
        <f t="shared" si="22"/>
        <v>#VALUE!</v>
      </c>
      <c r="FQ10" s="177" t="e">
        <f t="shared" si="23"/>
        <v>#VALUE!</v>
      </c>
      <c r="FR10" s="177"/>
      <c r="FS10" s="420"/>
      <c r="FT10" s="177"/>
      <c r="FU10" s="177"/>
      <c r="FV10" s="177"/>
      <c r="FW10" s="177"/>
      <c r="FX10" s="177">
        <f t="shared" ref="FX10:GJ11" si="42">CD10/EJ10</f>
        <v>9.0599516085670753E-2</v>
      </c>
      <c r="FY10" s="177">
        <f t="shared" si="42"/>
        <v>0.10963160230803373</v>
      </c>
      <c r="FZ10" s="177">
        <f t="shared" si="42"/>
        <v>0.47716828004302336</v>
      </c>
      <c r="GA10" s="177">
        <f t="shared" si="42"/>
        <v>0.43219104941267839</v>
      </c>
      <c r="GB10" s="177">
        <f t="shared" si="42"/>
        <v>0.2757817051854729</v>
      </c>
      <c r="GC10" s="177">
        <f t="shared" si="42"/>
        <v>0.23818269695505076</v>
      </c>
      <c r="GD10" s="177">
        <f t="shared" si="42"/>
        <v>0.72625538020086078</v>
      </c>
      <c r="GE10" s="177">
        <f t="shared" si="42"/>
        <v>0.61717472833926335</v>
      </c>
      <c r="GF10" s="177">
        <f t="shared" si="42"/>
        <v>0.60894811994288434</v>
      </c>
      <c r="GG10" s="177">
        <f t="shared" si="42"/>
        <v>0.59463753723932478</v>
      </c>
      <c r="GH10" s="177">
        <f t="shared" si="42"/>
        <v>0.42958300550747441</v>
      </c>
      <c r="GI10" s="177" t="e">
        <f t="shared" si="42"/>
        <v>#VALUE!</v>
      </c>
      <c r="GJ10" s="177" t="e">
        <f t="shared" si="42"/>
        <v>#VALUE!</v>
      </c>
      <c r="GK10" s="177"/>
      <c r="GL10" s="177" t="e">
        <f t="shared" si="34"/>
        <v>#VALUE!</v>
      </c>
      <c r="GM10" s="177">
        <f t="shared" si="35"/>
        <v>0.39732589760810427</v>
      </c>
      <c r="GN10" s="177"/>
      <c r="GO10" s="177"/>
      <c r="GP10" s="177"/>
      <c r="GQ10" s="177"/>
      <c r="GR10" s="177"/>
      <c r="GS10" s="128"/>
      <c r="GT10" s="420">
        <f>'(2018 Bloom Raw Data)'!GC10</f>
        <v>3256</v>
      </c>
      <c r="GU10" s="420">
        <f>'(2018 Bloom Raw Data)'!GD10</f>
        <v>5589</v>
      </c>
      <c r="GV10" s="420">
        <f>'(2018 Bloom Raw Data)'!GE10</f>
        <v>2964</v>
      </c>
      <c r="GW10" s="420">
        <f>'(2018 Bloom Raw Data)'!GF10</f>
        <v>3924</v>
      </c>
      <c r="GX10" s="420">
        <f>'(2018 Bloom Raw Data)'!GG10</f>
        <v>1970</v>
      </c>
      <c r="GY10" s="420">
        <f>'(2018 Bloom Raw Data)'!GH10</f>
        <v>5749</v>
      </c>
      <c r="GZ10" s="420">
        <f>'(2018 Bloom Raw Data)'!GI10</f>
        <v>3095</v>
      </c>
      <c r="HA10" s="420">
        <f>'(2018 Bloom Raw Data)'!GJ10</f>
        <v>3524</v>
      </c>
      <c r="HB10" s="420">
        <f>'(2018 Bloom Raw Data)'!GK10</f>
        <v>4137</v>
      </c>
      <c r="HC10" s="420">
        <f>'(2018 Bloom Raw Data)'!GL10</f>
        <v>6516</v>
      </c>
      <c r="HD10" s="420">
        <f>'(2018 Bloom Raw Data)'!GM10</f>
        <v>2884</v>
      </c>
      <c r="HE10" s="420">
        <f>'(2018 Bloom Raw Data)'!GN10</f>
        <v>4069</v>
      </c>
      <c r="HF10" s="420">
        <f>'(2018 Bloom Raw Data)'!GO10</f>
        <v>4088</v>
      </c>
      <c r="HG10" s="420">
        <f>'(2018 Bloom Raw Data)'!GP10</f>
        <v>4514</v>
      </c>
      <c r="HH10" s="420">
        <f>'(2018 Bloom Raw Data)'!GQ10</f>
        <v>7322</v>
      </c>
      <c r="HI10" s="420">
        <f>HH10</f>
        <v>7322</v>
      </c>
      <c r="HJ10" s="420" t="str">
        <f>'(2018 Bloom Raw Data)'!GS10</f>
        <v>#N/A N/A</v>
      </c>
      <c r="HK10" s="420"/>
      <c r="HL10" s="128"/>
      <c r="HM10" s="128"/>
      <c r="HN10" s="128"/>
      <c r="HO10" s="177">
        <f t="shared" si="36"/>
        <v>0.80547409579667639</v>
      </c>
      <c r="HP10" s="177">
        <f t="shared" si="36"/>
        <v>0.74114666476058866</v>
      </c>
      <c r="HQ10" s="177">
        <f t="shared" si="36"/>
        <v>0.65317280017166657</v>
      </c>
      <c r="HR10" s="177">
        <f t="shared" si="36"/>
        <v>0.62579190475019941</v>
      </c>
      <c r="HS10" s="177">
        <f t="shared" si="36"/>
        <v>0.26065894862019517</v>
      </c>
      <c r="HT10" s="177">
        <f t="shared" si="36"/>
        <v>0.60507608935788637</v>
      </c>
      <c r="HU10" s="177">
        <f t="shared" si="36"/>
        <v>0.75921289376731438</v>
      </c>
      <c r="HV10" s="177">
        <f t="shared" si="36"/>
        <v>0.75399995273320264</v>
      </c>
      <c r="HW10" s="177">
        <f t="shared" si="36"/>
        <v>0.6597511158181405</v>
      </c>
      <c r="HX10" s="177">
        <f t="shared" si="36"/>
        <v>0.84599061214203797</v>
      </c>
      <c r="HY10" s="177">
        <f t="shared" si="37"/>
        <v>0.97757374724162216</v>
      </c>
      <c r="HZ10" s="177">
        <f t="shared" si="37"/>
        <v>0.98433206541251239</v>
      </c>
      <c r="IA10" s="177">
        <f t="shared" si="37"/>
        <v>0.97512206463613116</v>
      </c>
      <c r="IB10" s="177">
        <f t="shared" si="37"/>
        <v>1.0178822389144657</v>
      </c>
      <c r="IC10" s="177">
        <f t="shared" si="37"/>
        <v>1.1223657049589555</v>
      </c>
      <c r="ID10" s="177" t="e">
        <f t="shared" si="37"/>
        <v>#VALUE!</v>
      </c>
      <c r="IE10" s="177" t="e">
        <f t="shared" si="37"/>
        <v>#VALUE!</v>
      </c>
      <c r="IF10" s="177"/>
      <c r="IG10" s="177" t="e">
        <f t="shared" si="38"/>
        <v>#VALUE!</v>
      </c>
      <c r="IH10" s="177" t="e">
        <f t="shared" si="24"/>
        <v>#VALUE!</v>
      </c>
      <c r="II10" s="177"/>
      <c r="IJ10" s="128"/>
      <c r="IK10" s="420">
        <v>54153</v>
      </c>
      <c r="IL10" s="420">
        <v>55303</v>
      </c>
      <c r="IM10" s="420">
        <v>15759</v>
      </c>
      <c r="IN10" s="420">
        <v>17153</v>
      </c>
      <c r="IO10" s="420">
        <v>18344</v>
      </c>
      <c r="IP10" s="420">
        <v>19316</v>
      </c>
      <c r="IQ10" s="420">
        <v>15437</v>
      </c>
      <c r="IR10" s="420">
        <v>16753</v>
      </c>
      <c r="IS10" s="420">
        <v>17505</v>
      </c>
      <c r="IT10" s="420">
        <v>18543</v>
      </c>
      <c r="IU10" s="420">
        <v>13104</v>
      </c>
      <c r="IV10" s="420">
        <v>14319</v>
      </c>
      <c r="IW10" s="420">
        <v>15475</v>
      </c>
      <c r="IX10" s="420">
        <f>'(2018 Bloom Raw Data)'!HL10</f>
        <v>17396</v>
      </c>
      <c r="IY10" s="420">
        <f>'(2018 Bloom Raw Data)'!HM10</f>
        <v>12603</v>
      </c>
      <c r="IZ10" s="420" t="str">
        <f>'(2018 Bloom Raw Data)'!HN10</f>
        <v>#N/A N/A</v>
      </c>
      <c r="JA10" s="420" t="str">
        <f>'(2018 Bloom Raw Data)'!HO10</f>
        <v>#N/A N/A</v>
      </c>
      <c r="JB10" s="128"/>
    </row>
    <row r="11" spans="1:262">
      <c r="A11" s="4" t="s">
        <v>74</v>
      </c>
      <c r="B11" s="4" t="s">
        <v>9</v>
      </c>
      <c r="C11" s="4"/>
      <c r="D11" s="3"/>
      <c r="E11" s="3"/>
      <c r="F11" s="59">
        <f>'Segments '!G24</f>
        <v>0.29689440993788818</v>
      </c>
      <c r="G11" s="59">
        <f>'Segments '!H24</f>
        <v>0.27771010962241172</v>
      </c>
      <c r="H11" s="59">
        <f>'Segments '!I24</f>
        <v>0.28676470588235292</v>
      </c>
      <c r="I11" s="60">
        <f>'Segments '!J24</f>
        <v>0.30510585305105853</v>
      </c>
      <c r="J11" s="60">
        <f>'Segments '!K24</f>
        <v>0.31605537031423664</v>
      </c>
      <c r="K11" s="62"/>
      <c r="L11" s="60">
        <f>AVERAGE(H11:J11)</f>
        <v>0.3026419764158827</v>
      </c>
      <c r="M11" s="60">
        <f t="shared" si="0"/>
        <v>0.31605537031423664</v>
      </c>
      <c r="N11" s="68" t="s">
        <v>198</v>
      </c>
      <c r="O11" s="13">
        <f>'(2018 Bloom Raw Data)'!E11*'(2018 Bloom Raw Data)'!E41</f>
        <v>5723.3008</v>
      </c>
      <c r="P11" s="13">
        <f>'(2018 Bloom Raw Data)'!F11*'(2018 Bloom Raw Data)'!F41</f>
        <v>5447.2126799999996</v>
      </c>
      <c r="Q11" s="13">
        <f>'(2018 Bloom Raw Data)'!G11*'(2018 Bloom Raw Data)'!G41</f>
        <v>6046.7393069999998</v>
      </c>
      <c r="R11" s="13">
        <f>'(2018 Bloom Raw Data)'!H11*'(2018 Bloom Raw Data)'!H41</f>
        <v>4810.2166535999995</v>
      </c>
      <c r="S11" s="13">
        <f>'(2018 Bloom Raw Data)'!I11*'(2018 Bloom Raw Data)'!I41</f>
        <v>5150.5070680000008</v>
      </c>
      <c r="T11" s="13">
        <f>'(2018 Bloom Raw Data)'!J11*'(2018 Bloom Raw Data)'!J41</f>
        <v>5410.5508799999998</v>
      </c>
      <c r="U11" s="13">
        <f>'(2018 Bloom Raw Data)'!K11*'(2018 Bloom Raw Data)'!K41</f>
        <v>5270.8246080000008</v>
      </c>
      <c r="V11" s="13">
        <f>'(2018 Bloom Raw Data)'!L11*'(2018 Bloom Raw Data)'!L41</f>
        <v>3691.8329279999998</v>
      </c>
      <c r="W11" s="13">
        <f>'(2018 Bloom Raw Data)'!M11*'(2018 Bloom Raw Data)'!M41</f>
        <v>3741.9071200000003</v>
      </c>
      <c r="X11" s="13">
        <f>'(2018 Bloom Raw Data)'!N11*'(2018 Bloom Raw Data)'!N41</f>
        <v>3449.0601090000005</v>
      </c>
      <c r="Y11" s="13">
        <f>'(2018 Bloom Raw Data)'!O11*'(2018 Bloom Raw Data)'!O41</f>
        <v>3521.9228499999999</v>
      </c>
      <c r="Z11" s="13">
        <f>'(2018 Bloom Raw Data)'!P11*'(2018 Bloom Raw Data)'!P41</f>
        <v>4198.4812279999996</v>
      </c>
      <c r="AA11" s="13">
        <f>'(2018 Bloom Raw Data)'!Q11*'(2018 Bloom Raw Data)'!Q41</f>
        <v>3960.0996399999999</v>
      </c>
      <c r="AB11" s="13">
        <f>'(2018 Bloom Raw Data)'!R11*'(2018 Bloom Raw Data)'!R41</f>
        <v>3878.0184575999997</v>
      </c>
      <c r="AC11" s="13">
        <f>'(2018 Bloom Raw Data)'!S11*'(2018 Bloom Raw Data)'!S41</f>
        <v>4086.4664250000005</v>
      </c>
      <c r="AD11" s="13">
        <f>'(2018 Bloom Raw Data)'!T11*'(2018 Bloom Raw Data)'!T41</f>
        <v>4025.9089919999997</v>
      </c>
      <c r="AE11" s="13">
        <f>'(2018 Bloom Raw Data)'!U11*'(2018 Bloom Raw Data)'!U41</f>
        <v>4155.0413520000002</v>
      </c>
      <c r="AF11" s="13">
        <f>'(2018 Bloom Raw Data)'!V11*'(2018 Bloom Raw Data)'!V41</f>
        <v>5392.8851086000004</v>
      </c>
      <c r="AG11" s="13">
        <f>'(2018 Bloom Raw Data)'!W11*'(2018 Bloom Raw Data)'!W41</f>
        <v>5465.9552640000002</v>
      </c>
      <c r="AH11" s="122">
        <f>'(2018 Bloom Raw Data)'!X11*'(2018 Bloom Raw Data)'!X41</f>
        <v>5461.8822719999998</v>
      </c>
      <c r="AI11" s="13" t="e">
        <f>'(2018 Bloom Raw Data)'!Y11*'(2018 Bloom Raw Data)'!Y41</f>
        <v>#VALUE!</v>
      </c>
      <c r="AJ11" s="13"/>
      <c r="AK11" s="13">
        <f t="shared" si="28"/>
        <v>4233.0355189384618</v>
      </c>
      <c r="AL11" s="324">
        <f t="shared" si="29"/>
        <v>5461.8822719999998</v>
      </c>
      <c r="AM11" s="324"/>
      <c r="AN11" s="394"/>
      <c r="AO11" s="394"/>
      <c r="AP11" s="394"/>
      <c r="AQ11" s="394">
        <f t="shared" si="12"/>
        <v>0</v>
      </c>
      <c r="AR11" s="394"/>
      <c r="AS11" s="548"/>
      <c r="AT11" s="13">
        <f>'(2018 Bloom Raw Data)'!BA11</f>
        <v>7386</v>
      </c>
      <c r="AU11" s="13">
        <f>'(2018 Bloom Raw Data)'!BE11</f>
        <v>6971</v>
      </c>
      <c r="AV11" s="13">
        <f>'(2018 Bloom Raw Data)'!BI11</f>
        <v>6650</v>
      </c>
      <c r="AW11" s="13">
        <f>'(2018 Bloom Raw Data)'!BM11</f>
        <v>6218</v>
      </c>
      <c r="AX11" s="122">
        <f t="shared" si="39"/>
        <v>6218</v>
      </c>
      <c r="AY11" s="115"/>
      <c r="AZ11" s="13" t="str">
        <f>Ratings!AA11</f>
        <v>BBB-</v>
      </c>
      <c r="BA11" s="332">
        <f t="shared" si="14"/>
        <v>2.5150000000000002E-2</v>
      </c>
      <c r="BB11" s="332">
        <f t="shared" si="1"/>
        <v>3.216666666666667E-2</v>
      </c>
      <c r="BC11" s="332">
        <f t="shared" si="1"/>
        <v>1.95E-2</v>
      </c>
      <c r="BD11" s="332">
        <f t="shared" si="1"/>
        <v>1.9299999999999998E-2</v>
      </c>
      <c r="BE11" s="332">
        <f t="shared" si="1"/>
        <v>2.3300000000000001E-2</v>
      </c>
      <c r="BF11" s="115"/>
      <c r="BG11" s="13">
        <f>(1-1/(1+BA11)^$BF$1)/BA11*AT11/$BF$1</f>
        <v>6459.2668574192339</v>
      </c>
      <c r="BH11" s="71">
        <f t="shared" si="15"/>
        <v>6314.7476402387429</v>
      </c>
      <c r="BI11" s="71">
        <f t="shared" si="2"/>
        <v>6170.2284230582518</v>
      </c>
      <c r="BJ11" s="71">
        <f t="shared" si="2"/>
        <v>6025.7092058777598</v>
      </c>
      <c r="BK11" s="13">
        <f>(1-1/(1+BB11)^$BF$1)/BB11*AU11/$BF$1</f>
        <v>5881.1899886972687</v>
      </c>
      <c r="BL11" s="71">
        <f t="shared" si="16"/>
        <v>5908.1614919611266</v>
      </c>
      <c r="BM11" s="71">
        <f t="shared" si="3"/>
        <v>5935.1329952249844</v>
      </c>
      <c r="BN11" s="71">
        <f t="shared" si="3"/>
        <v>5962.1044984888422</v>
      </c>
      <c r="BO11" s="13">
        <f>(1-1/(1+BC11)^$BF$1)/BC11*AV11/$BF$1</f>
        <v>5989.0760017527</v>
      </c>
      <c r="BP11" s="71">
        <f t="shared" si="17"/>
        <v>5893.2777564811131</v>
      </c>
      <c r="BQ11" s="71">
        <f t="shared" si="4"/>
        <v>5797.4795112095262</v>
      </c>
      <c r="BR11" s="71">
        <f t="shared" si="4"/>
        <v>5701.6812659379393</v>
      </c>
      <c r="BS11" s="13">
        <f>(1-1/(1+BD11)^$BF$1)/BD11*AW11/$BF$1</f>
        <v>5605.8830206663524</v>
      </c>
      <c r="BT11" s="71">
        <f t="shared" ref="BT11:BV37" si="43">$BS11+($BW11-$BS11)*BT$1/4</f>
        <v>5576.9501041800468</v>
      </c>
      <c r="BU11" s="71">
        <f t="shared" si="43"/>
        <v>5548.0171876937402</v>
      </c>
      <c r="BV11" s="71">
        <f t="shared" si="43"/>
        <v>5519.0842712074336</v>
      </c>
      <c r="BW11" s="13">
        <f t="shared" si="18"/>
        <v>5490.151354721128</v>
      </c>
      <c r="BX11" s="13"/>
      <c r="BY11" s="3"/>
      <c r="BZ11" s="13">
        <f>'(2018 Bloom Raw Data)'!AE11</f>
        <v>33935</v>
      </c>
      <c r="CA11" s="13">
        <f>'(2018 Bloom Raw Data)'!AF11</f>
        <v>29294</v>
      </c>
      <c r="CB11" s="13">
        <f>'(2018 Bloom Raw Data)'!AG11</f>
        <v>28716</v>
      </c>
      <c r="CC11" s="13">
        <f>'(2018 Bloom Raw Data)'!AH11</f>
        <v>27929</v>
      </c>
      <c r="CD11" s="13">
        <f>'(2018 Bloom Raw Data)'!AI11</f>
        <v>27235</v>
      </c>
      <c r="CE11" s="13">
        <f>'(2018 Bloom Raw Data)'!AJ11</f>
        <v>26602</v>
      </c>
      <c r="CF11" s="13">
        <f>'(2018 Bloom Raw Data)'!AK11</f>
        <v>25583</v>
      </c>
      <c r="CG11" s="13">
        <f>'(2018 Bloom Raw Data)'!AL11</f>
        <v>24892</v>
      </c>
      <c r="CH11" s="13">
        <f>'(2018 Bloom Raw Data)'!AM11</f>
        <v>22499</v>
      </c>
      <c r="CI11" s="13">
        <v>22143</v>
      </c>
      <c r="CJ11" s="13">
        <v>21440</v>
      </c>
      <c r="CK11" s="13">
        <v>20626</v>
      </c>
      <c r="CL11" s="13">
        <v>20166</v>
      </c>
      <c r="CM11" s="13">
        <v>19883</v>
      </c>
      <c r="CN11" s="13">
        <v>37111</v>
      </c>
      <c r="CO11" s="324">
        <v>36595</v>
      </c>
      <c r="CP11" s="66" t="str">
        <f>'(2018 Bloom Raw Data)'!AU11</f>
        <v>#N/A N/A</v>
      </c>
      <c r="CQ11" s="66"/>
      <c r="CR11" s="59">
        <f>BZ11/(BZ11+'(2018 Bloom Raw Data)'!I11)</f>
        <v>0.46945622484981819</v>
      </c>
      <c r="CS11" s="59">
        <f>CA11/(CA11+'(2018 Bloom Raw Data)'!J11)</f>
        <v>0.42009648423383367</v>
      </c>
      <c r="CT11" s="59">
        <f>CB11/(CB11+'(2018 Bloom Raw Data)'!K11)</f>
        <v>0.42198066048349497</v>
      </c>
      <c r="CU11" s="59">
        <f>CC11/(CC11+'(2018 Bloom Raw Data)'!L11)</f>
        <v>0.50340670561019552</v>
      </c>
      <c r="CV11" s="59">
        <f>CD11/(CD11+'(2018 Bloom Raw Data)'!M11)</f>
        <v>0.49374833211505215</v>
      </c>
      <c r="CW11" s="59">
        <f>CE11/(CE11+'(2018 Bloom Raw Data)'!N11)</f>
        <v>0.50861429372121747</v>
      </c>
      <c r="CX11" s="59">
        <f>CF11/(CF11+'(2018 Bloom Raw Data)'!O11)</f>
        <v>0.494182733448848</v>
      </c>
      <c r="CY11" s="59">
        <f>CG11/(CG11+'(2018 Bloom Raw Data)'!P11)</f>
        <v>0.4432812930735428</v>
      </c>
      <c r="CZ11" s="59">
        <f>CH11/(CH11+'(2018 Bloom Raw Data)'!Q11)</f>
        <v>0.43315521199365759</v>
      </c>
      <c r="DA11" s="59">
        <f>CI11/(CI11+'(2018 Bloom Raw Data)'!R11)</f>
        <v>0.43419942356168473</v>
      </c>
      <c r="DB11" s="59">
        <f>CJ11/(CJ11+'(2018 Bloom Raw Data)'!S11)</f>
        <v>0.41371871179879838</v>
      </c>
      <c r="DC11" s="59">
        <f>CK11/(CK11+'(2018 Bloom Raw Data)'!T11)</f>
        <v>0.40778415790376876</v>
      </c>
      <c r="DD11" s="59">
        <f>CL11/(CL11+'(2018 Bloom Raw Data)'!U11)</f>
        <v>0.39442523758223552</v>
      </c>
      <c r="DE11" s="59">
        <f>CM11/(CM11+'(2018 Bloom Raw Data)'!V11)</f>
        <v>0.33100580466282514</v>
      </c>
      <c r="DF11" s="59">
        <f>CN11/(CN11+'(2018 Bloom Raw Data)'!W11)</f>
        <v>0.47675438573953133</v>
      </c>
      <c r="DG11" s="59">
        <f>CO11/(CO11+'(2018 Bloom Raw Data)'!X11)</f>
        <v>0.47326269461384507</v>
      </c>
      <c r="DH11" s="59" t="e">
        <f>CP11/(CP11+'(2018 Bloom Raw Data)'!Y11)</f>
        <v>#VALUE!</v>
      </c>
      <c r="DI11" s="59"/>
      <c r="DJ11" s="59">
        <f t="shared" si="19"/>
        <v>0.44908072849047298</v>
      </c>
      <c r="DK11" s="59">
        <f t="shared" si="30"/>
        <v>5.2963308054436831E-2</v>
      </c>
      <c r="DL11" s="59">
        <f t="shared" si="40"/>
        <v>0.11793716517844391</v>
      </c>
      <c r="DM11" s="66"/>
      <c r="DN11" s="59">
        <f>BZ49/'(2018 Bloom Raw Data)'!I11</f>
        <v>1.0532846508757383</v>
      </c>
      <c r="DO11" s="59">
        <f>CA49/'(2018 Bloom Raw Data)'!J11</f>
        <v>0.88058509012005515</v>
      </c>
      <c r="DP11" s="59">
        <f>CB49/'(2018 Bloom Raw Data)'!K11</f>
        <v>0.88691143347750823</v>
      </c>
      <c r="DQ11" s="59">
        <f>CC49/'(2018 Bloom Raw Data)'!L11</f>
        <v>1.2324314567648877</v>
      </c>
      <c r="DR11" s="59">
        <f>CD49/'(2018 Bloom Raw Data)'!M11</f>
        <v>1.1859111720777917</v>
      </c>
      <c r="DS11" s="59">
        <f>CE49/'(2018 Bloom Raw Data)'!N11</f>
        <v>1.2649427769718187</v>
      </c>
      <c r="DT11" s="59">
        <f>CF49/'(2018 Bloom Raw Data)'!O11</f>
        <v>1.2036575099473745</v>
      </c>
      <c r="DU11" s="59">
        <f>CG49/'(2018 Bloom Raw Data)'!P11</f>
        <v>0.98695361706332052</v>
      </c>
      <c r="DV11" s="59">
        <f>CH49/'(2018 Bloom Raw Data)'!Q11</f>
        <v>0.96756308440656769</v>
      </c>
      <c r="DW11" s="59">
        <f>CI49/'(2018 Bloom Raw Data)'!R11</f>
        <v>0.97164976692839689</v>
      </c>
      <c r="DX11" s="59">
        <f>CJ49/'(2018 Bloom Raw Data)'!S11</f>
        <v>0.89648136391030819</v>
      </c>
      <c r="DY11" s="59">
        <f>CK49/'(2018 Bloom Raw Data)'!T11</f>
        <v>0.87891712633678409</v>
      </c>
      <c r="DZ11" s="59">
        <f>CL49/'(2018 Bloom Raw Data)'!U11</f>
        <v>0.83238322037605184</v>
      </c>
      <c r="EA11" s="59">
        <f>CM49/'(2018 Bloom Raw Data)'!V11</f>
        <v>0.6335616715684026</v>
      </c>
      <c r="EB11" s="59">
        <f>CN49/'(2018 Bloom Raw Data)'!W11</f>
        <v>1.0473631469861404</v>
      </c>
      <c r="EC11" s="59">
        <f>CO49/'(2018 Bloom Raw Data)'!X11</f>
        <v>1.0339839673440909</v>
      </c>
      <c r="ED11" s="59" t="e">
        <f>CP49/'(2018 Bloom Raw Data)'!Y11</f>
        <v>#VALUE!</v>
      </c>
      <c r="EE11" s="3"/>
      <c r="EF11" s="13">
        <f>SUM('(2018 Bloom Raw Data)'!HR11:HU11)</f>
        <v>8493</v>
      </c>
      <c r="EG11" s="13">
        <f>SUM('(2018 Bloom Raw Data)'!HS11:HV11)</f>
        <v>8618</v>
      </c>
      <c r="EH11" s="13">
        <f>SUM('(2018 Bloom Raw Data)'!HT11:HW11)</f>
        <v>8583</v>
      </c>
      <c r="EI11" s="13">
        <f>SUM('(2018 Bloom Raw Data)'!HU11:HX11)</f>
        <v>8663</v>
      </c>
      <c r="EJ11" s="13">
        <f>SUM('(2018 Bloom Raw Data)'!HV11:HY11)</f>
        <v>4476</v>
      </c>
      <c r="EK11" s="13">
        <f>SUM('(2018 Bloom Raw Data)'!HW11:HZ11)</f>
        <v>4141</v>
      </c>
      <c r="EL11" s="13">
        <f>SUM('(2018 Bloom Raw Data)'!HX11:IA11)</f>
        <v>3943</v>
      </c>
      <c r="EM11" s="13">
        <f>SUM('(2018 Bloom Raw Data)'!HY11:IB11)</f>
        <v>3651</v>
      </c>
      <c r="EN11" s="13">
        <f>SUM('(2018 Bloom Raw Data)'!HZ11:IC11)</f>
        <v>8149</v>
      </c>
      <c r="EO11" s="13">
        <f>SUM('(2018 Bloom Raw Data)'!IA11:ID11)</f>
        <v>8260</v>
      </c>
      <c r="EP11" s="13">
        <f>SUM('(2018 Bloom Raw Data)'!IB11:IE11)</f>
        <v>8291</v>
      </c>
      <c r="EQ11" s="13">
        <f>SUM('(2018 Bloom Raw Data)'!IC11:IF11)</f>
        <v>8136</v>
      </c>
      <c r="ER11" s="13">
        <f>SUM('(2018 Bloom Raw Data)'!ID11:IG11)</f>
        <v>7949</v>
      </c>
      <c r="ES11" s="13">
        <f>SUM('(2018 Bloom Raw Data)'!IE11:IH11)</f>
        <v>7852</v>
      </c>
      <c r="ET11" s="13">
        <f>SUM('(2018 Bloom Raw Data)'!IF11:II11)</f>
        <v>7803</v>
      </c>
      <c r="EU11" s="13">
        <f>SUM('(2018 Bloom Raw Data)'!IG11:IJ11)</f>
        <v>7536</v>
      </c>
      <c r="EV11" s="13" t="e">
        <f>'(2018 Bloom Raw Data)'!DI11/'(2018 Bloom Raw Data)'!EE11</f>
        <v>#VALUE!</v>
      </c>
      <c r="EW11" s="66"/>
      <c r="EX11" s="6">
        <f t="shared" si="31"/>
        <v>8.5412092007256835</v>
      </c>
      <c r="EY11" s="6">
        <f t="shared" si="31"/>
        <v>8.1476047966145408</v>
      </c>
      <c r="EZ11" s="6">
        <f t="shared" si="31"/>
        <v>7.9908546447967925</v>
      </c>
      <c r="FA11" s="6">
        <f t="shared" si="31"/>
        <v>6.5746614985769405</v>
      </c>
      <c r="FB11" s="6">
        <f t="shared" si="31"/>
        <v>11.804888749240739</v>
      </c>
      <c r="FC11" s="6">
        <f t="shared" si="31"/>
        <v>12.056967333211414</v>
      </c>
      <c r="FD11" s="6">
        <f t="shared" si="31"/>
        <v>12.483522668488661</v>
      </c>
      <c r="FE11" s="6">
        <f t="shared" si="31"/>
        <v>14.370190851923578</v>
      </c>
      <c r="FF11" s="6">
        <f t="shared" si="31"/>
        <v>6.572747447441877</v>
      </c>
      <c r="FG11" s="6">
        <f t="shared" si="31"/>
        <v>6.3821298329049272</v>
      </c>
      <c r="FH11" s="6">
        <f t="shared" si="31"/>
        <v>6.4493563654201207</v>
      </c>
      <c r="FI11" s="6">
        <f t="shared" si="31"/>
        <v>7.0519080886273686</v>
      </c>
      <c r="FJ11" s="6">
        <f t="shared" si="31"/>
        <v>6.6195037826884722</v>
      </c>
      <c r="FK11" s="6">
        <f t="shared" ref="FK11:FN11" si="44">EA49/ES49</f>
        <v>8.402296856685318</v>
      </c>
      <c r="FL11" s="6">
        <f t="shared" si="44"/>
        <v>9.8982690613063511</v>
      </c>
      <c r="FM11" s="6">
        <f t="shared" si="44"/>
        <v>10.154935310893555</v>
      </c>
      <c r="FN11" s="6" t="e">
        <f t="shared" si="44"/>
        <v>#VALUE!</v>
      </c>
      <c r="FO11" s="13"/>
      <c r="FP11" s="14">
        <f t="shared" si="22"/>
        <v>9.1401059882622544</v>
      </c>
      <c r="FQ11" s="6">
        <f t="shared" si="23"/>
        <v>10.154935310893555</v>
      </c>
      <c r="FR11" s="14"/>
      <c r="FS11" s="66"/>
      <c r="FT11" s="6">
        <f>BZ11/EF11</f>
        <v>3.995643471093842</v>
      </c>
      <c r="FU11" s="6">
        <f>CA11/EG11</f>
        <v>3.3991645393362728</v>
      </c>
      <c r="FV11" s="6">
        <f>CB11/EH11</f>
        <v>3.3456833275078646</v>
      </c>
      <c r="FW11" s="6">
        <f>CC11/EI11</f>
        <v>3.2239408980722613</v>
      </c>
      <c r="FX11" s="6">
        <f t="shared" si="42"/>
        <v>6.0846738159070597</v>
      </c>
      <c r="FY11" s="6">
        <f t="shared" si="42"/>
        <v>6.4240521613136927</v>
      </c>
      <c r="FZ11" s="6">
        <f t="shared" si="42"/>
        <v>6.4882069490235859</v>
      </c>
      <c r="GA11" s="6">
        <f t="shared" si="42"/>
        <v>6.8178581210627227</v>
      </c>
      <c r="GB11" s="6">
        <f t="shared" si="42"/>
        <v>2.7609522640814825</v>
      </c>
      <c r="GC11" s="6">
        <f t="shared" si="42"/>
        <v>2.6807506053268764</v>
      </c>
      <c r="GD11" s="6">
        <f t="shared" si="42"/>
        <v>2.585936557713183</v>
      </c>
      <c r="GE11" s="6">
        <f t="shared" si="42"/>
        <v>2.5351524090462143</v>
      </c>
      <c r="GF11" s="6">
        <f t="shared" si="42"/>
        <v>2.5369228833815574</v>
      </c>
      <c r="GG11" s="6">
        <f t="shared" si="42"/>
        <v>2.5322210901681101</v>
      </c>
      <c r="GH11" s="6">
        <f t="shared" si="42"/>
        <v>4.7559912854030504</v>
      </c>
      <c r="GI11" s="6">
        <f t="shared" si="42"/>
        <v>4.856024416135881</v>
      </c>
      <c r="GJ11" s="6" t="e">
        <f t="shared" si="42"/>
        <v>#VALUE!</v>
      </c>
      <c r="GK11" s="6"/>
      <c r="GL11" s="14">
        <f t="shared" si="34"/>
        <v>4.1755910351258203</v>
      </c>
      <c r="GM11" s="6">
        <f t="shared" si="35"/>
        <v>4.0676106156051244</v>
      </c>
      <c r="GN11" s="6"/>
      <c r="GO11" s="14"/>
      <c r="GP11" s="14"/>
      <c r="GQ11" s="14"/>
      <c r="GR11" s="14"/>
      <c r="GS11" s="3"/>
      <c r="GT11" s="13">
        <f>'(2018 Bloom Raw Data)'!GC11</f>
        <v>4746</v>
      </c>
      <c r="GU11" s="13">
        <f>'(2018 Bloom Raw Data)'!GD11</f>
        <v>327</v>
      </c>
      <c r="GV11" s="13">
        <f>'(2018 Bloom Raw Data)'!GE11</f>
        <v>593</v>
      </c>
      <c r="GW11" s="13">
        <f>'(2018 Bloom Raw Data)'!GF11</f>
        <v>954</v>
      </c>
      <c r="GX11" s="13">
        <f>'(2018 Bloom Raw Data)'!GG11</f>
        <v>363</v>
      </c>
      <c r="GY11" s="13">
        <f>'(2018 Bloom Raw Data)'!GH11</f>
        <v>574</v>
      </c>
      <c r="GZ11" s="13">
        <f>'(2018 Bloom Raw Data)'!GI11</f>
        <v>1232</v>
      </c>
      <c r="HA11" s="13">
        <f>'(2018 Bloom Raw Data)'!GJ11</f>
        <v>1966</v>
      </c>
      <c r="HB11" s="13">
        <f>'(2018 Bloom Raw Data)'!GK11</f>
        <v>1687</v>
      </c>
      <c r="HC11" s="13">
        <f>'(2018 Bloom Raw Data)'!GL11</f>
        <v>2013</v>
      </c>
      <c r="HD11" s="13">
        <f>'(2018 Bloom Raw Data)'!GM11</f>
        <v>2546</v>
      </c>
      <c r="HE11" s="13">
        <f>'(2018 Bloom Raw Data)'!GN11</f>
        <v>1404</v>
      </c>
      <c r="HF11" s="13">
        <f>'(2018 Bloom Raw Data)'!GO11</f>
        <v>1767</v>
      </c>
      <c r="HG11" s="13">
        <f>'(2018 Bloom Raw Data)'!GP11</f>
        <v>1365</v>
      </c>
      <c r="HH11" s="13">
        <f>'(2018 Bloom Raw Data)'!GQ11</f>
        <v>1295</v>
      </c>
      <c r="HI11" s="122">
        <f>HH11</f>
        <v>1295</v>
      </c>
      <c r="HJ11" s="13" t="str">
        <f>'(2018 Bloom Raw Data)'!GS11</f>
        <v>#N/A N/A</v>
      </c>
      <c r="HK11" s="13"/>
      <c r="HL11" s="4"/>
      <c r="HM11" s="4"/>
      <c r="HN11" s="3"/>
      <c r="HO11" s="14">
        <f t="shared" si="36"/>
        <v>4.8897554982255773</v>
      </c>
      <c r="HP11" s="14">
        <f t="shared" si="36"/>
        <v>3.8449478415337461</v>
      </c>
      <c r="HQ11" s="14">
        <f t="shared" si="36"/>
        <v>3.8146221499172923</v>
      </c>
      <c r="HR11" s="14">
        <f t="shared" si="36"/>
        <v>3.7253937720209236</v>
      </c>
      <c r="HS11" s="14">
        <f t="shared" si="36"/>
        <v>6.4717848076969835</v>
      </c>
      <c r="HT11" s="14">
        <f t="shared" si="36"/>
        <v>6.8496165156775266</v>
      </c>
      <c r="HU11" s="14">
        <f t="shared" si="36"/>
        <v>7.0825646338653305</v>
      </c>
      <c r="HV11" s="14">
        <f t="shared" si="36"/>
        <v>7.5901745476700171</v>
      </c>
      <c r="HW11" s="14">
        <f t="shared" si="36"/>
        <v>3.4235393693842409</v>
      </c>
      <c r="HX11" s="14">
        <f t="shared" si="36"/>
        <v>3.3709449817685391</v>
      </c>
      <c r="HY11" s="14">
        <f t="shared" si="37"/>
        <v>3.3335735484430433</v>
      </c>
      <c r="HZ11" s="14">
        <f t="shared" si="37"/>
        <v>3.1626121919049721</v>
      </c>
      <c r="IA11" s="14">
        <f t="shared" si="37"/>
        <v>3.2131053134673957</v>
      </c>
      <c r="IB11" s="14">
        <f t="shared" si="37"/>
        <v>3.1656340843753745</v>
      </c>
      <c r="IC11" s="14">
        <f t="shared" si="37"/>
        <v>5.2172178790824404</v>
      </c>
      <c r="ID11" s="14">
        <f t="shared" si="37"/>
        <v>5.3211753501198169</v>
      </c>
      <c r="IE11" s="14" t="e">
        <f t="shared" si="37"/>
        <v>#VALUE!</v>
      </c>
      <c r="IF11" s="14"/>
      <c r="IG11" s="14">
        <f t="shared" si="38"/>
        <v>4.7636413073443542</v>
      </c>
      <c r="IH11" s="14">
        <f t="shared" si="24"/>
        <v>5.3211753501198169</v>
      </c>
      <c r="II11" s="14"/>
      <c r="IJ11" s="3"/>
      <c r="IK11" s="13">
        <v>18647</v>
      </c>
      <c r="IL11" s="13">
        <v>24536</v>
      </c>
      <c r="IM11" s="13">
        <v>25595</v>
      </c>
      <c r="IN11" s="13">
        <v>24340</v>
      </c>
      <c r="IO11" s="13">
        <v>20354</v>
      </c>
      <c r="IP11" s="13">
        <v>20007</v>
      </c>
      <c r="IQ11" s="13">
        <v>21345</v>
      </c>
      <c r="IR11" s="13">
        <v>22372</v>
      </c>
      <c r="IS11" s="13">
        <v>24207</v>
      </c>
      <c r="IT11" s="13">
        <v>24051</v>
      </c>
      <c r="IU11" s="13">
        <v>24271</v>
      </c>
      <c r="IV11" s="13">
        <v>24804</v>
      </c>
      <c r="IW11" s="13">
        <v>25177</v>
      </c>
      <c r="IX11" s="13">
        <f>'(2018 Bloom Raw Data)'!HL11</f>
        <v>26155</v>
      </c>
      <c r="IY11" s="13">
        <f>'(2018 Bloom Raw Data)'!HM11</f>
        <v>9344</v>
      </c>
      <c r="IZ11" s="13" t="str">
        <f>'(2018 Bloom Raw Data)'!HN11</f>
        <v>#N/A N/A</v>
      </c>
      <c r="JA11" s="13" t="str">
        <f>'(2018 Bloom Raw Data)'!HO11</f>
        <v>#N/A N/A</v>
      </c>
      <c r="JB11" s="3"/>
    </row>
    <row r="12" spans="1:262" s="431" customFormat="1">
      <c r="A12" s="127" t="s">
        <v>23</v>
      </c>
      <c r="B12" s="127" t="s">
        <v>99</v>
      </c>
      <c r="C12" s="425"/>
      <c r="D12" s="126"/>
      <c r="E12" s="126"/>
      <c r="F12" s="126"/>
      <c r="G12" s="126"/>
      <c r="H12" s="126"/>
      <c r="I12" s="126"/>
      <c r="J12" s="126"/>
      <c r="K12" s="455"/>
      <c r="L12" s="175"/>
      <c r="M12" s="126">
        <f t="shared" si="0"/>
        <v>0</v>
      </c>
      <c r="N12" s="426"/>
      <c r="O12" s="178"/>
      <c r="P12" s="178"/>
      <c r="Q12" s="178"/>
      <c r="R12" s="178"/>
      <c r="S12" s="178"/>
      <c r="T12" s="178"/>
      <c r="U12" s="178"/>
      <c r="V12" s="178"/>
      <c r="W12" s="178"/>
      <c r="X12" s="178"/>
      <c r="Y12" s="178"/>
      <c r="Z12" s="178"/>
      <c r="AA12" s="178">
        <f>'(2018 Bloom Raw Data)'!Q12</f>
        <v>1342.8805</v>
      </c>
      <c r="AB12" s="178">
        <f>'(2018 Bloom Raw Data)'!R12</f>
        <v>1501.6447000000001</v>
      </c>
      <c r="AC12" s="178">
        <f>'(2018 Bloom Raw Data)'!S12</f>
        <v>1834.4446</v>
      </c>
      <c r="AD12" s="178">
        <f>'(2018 Bloom Raw Data)'!T12</f>
        <v>1943.7669000000001</v>
      </c>
      <c r="AE12" s="178">
        <f>'(2018 Bloom Raw Data)'!U12</f>
        <v>2066.4103</v>
      </c>
      <c r="AF12" s="178">
        <f>'(2018 Bloom Raw Data)'!V12</f>
        <v>2332.5106999999998</v>
      </c>
      <c r="AG12" s="178">
        <f>'(2018 Bloom Raw Data)'!W12</f>
        <v>2708.4746</v>
      </c>
      <c r="AH12" s="178">
        <f>'(2018 Bloom Raw Data)'!X12</f>
        <v>2544.6448999999998</v>
      </c>
      <c r="AI12" s="178" t="str">
        <f>'(2018 Bloom Raw Data)'!Y12</f>
        <v>#N/A N/A</v>
      </c>
      <c r="AJ12" s="178"/>
      <c r="AK12" s="178">
        <f t="shared" si="28"/>
        <v>2034.3471499999998</v>
      </c>
      <c r="AL12" s="178">
        <f t="shared" si="29"/>
        <v>2544.6448999999998</v>
      </c>
      <c r="AM12" s="178"/>
      <c r="AN12" s="541"/>
      <c r="AO12" s="394"/>
      <c r="AP12" s="394"/>
      <c r="AQ12" s="394">
        <f t="shared" si="12"/>
        <v>0</v>
      </c>
      <c r="AR12" s="394"/>
      <c r="AS12" s="548"/>
      <c r="AT12" s="178">
        <f>'(2018 Bloom Raw Data)'!BA12</f>
        <v>115.17100000000001</v>
      </c>
      <c r="AU12" s="178">
        <f>'(2018 Bloom Raw Data)'!BE12</f>
        <v>135.25299999999999</v>
      </c>
      <c r="AV12" s="178">
        <f>'(2018 Bloom Raw Data)'!BI12</f>
        <v>127.64700000000001</v>
      </c>
      <c r="AW12" s="178">
        <f>'(2018 Bloom Raw Data)'!BM12</f>
        <v>119.60899999999999</v>
      </c>
      <c r="AX12" s="427">
        <f t="shared" si="39"/>
        <v>119.60899999999999</v>
      </c>
      <c r="AY12" s="428"/>
      <c r="AZ12" s="178" t="str">
        <f>Ratings!AA12</f>
        <v>BBB</v>
      </c>
      <c r="BA12" s="429">
        <f t="shared" si="14"/>
        <v>2.0949999999999996E-2</v>
      </c>
      <c r="BB12" s="429">
        <f t="shared" si="1"/>
        <v>2.725E-2</v>
      </c>
      <c r="BC12" s="429">
        <f t="shared" si="1"/>
        <v>1.72E-2</v>
      </c>
      <c r="BD12" s="429">
        <f t="shared" si="1"/>
        <v>1.6749999999999998E-2</v>
      </c>
      <c r="BE12" s="429">
        <f t="shared" si="1"/>
        <v>2.12E-2</v>
      </c>
      <c r="BF12" s="428"/>
      <c r="BG12" s="178">
        <f>(1-1/(1+BA12)^$BF$1)/BA12*AT12/$BF$1</f>
        <v>102.94099730282036</v>
      </c>
      <c r="BH12" s="430">
        <f t="shared" si="15"/>
        <v>106.45819571621645</v>
      </c>
      <c r="BI12" s="430">
        <f t="shared" si="2"/>
        <v>109.97539412961254</v>
      </c>
      <c r="BJ12" s="430">
        <f t="shared" si="2"/>
        <v>113.49259254300863</v>
      </c>
      <c r="BK12" s="178">
        <f>(1-1/(1+BB12)^$BF$1)/BB12*AU12/$BF$1</f>
        <v>117.00979095640471</v>
      </c>
      <c r="BL12" s="430">
        <f t="shared" si="16"/>
        <v>116.84686441098168</v>
      </c>
      <c r="BM12" s="430">
        <f t="shared" si="3"/>
        <v>116.68393786555865</v>
      </c>
      <c r="BN12" s="430">
        <f t="shared" si="3"/>
        <v>116.52101132013561</v>
      </c>
      <c r="BO12" s="178">
        <f>(1-1/(1+BC12)^$BF$1)/BC12*AV12/$BF$1</f>
        <v>116.35808477471258</v>
      </c>
      <c r="BP12" s="430">
        <f t="shared" si="17"/>
        <v>114.59104150578062</v>
      </c>
      <c r="BQ12" s="430">
        <f t="shared" si="4"/>
        <v>112.82399823684867</v>
      </c>
      <c r="BR12" s="430">
        <f t="shared" si="4"/>
        <v>111.05695496791672</v>
      </c>
      <c r="BS12" s="178">
        <f>(1-1/(1+BD12)^$BF$1)/BD12*AW12/$BF$1</f>
        <v>109.28991169898477</v>
      </c>
      <c r="BT12" s="430">
        <f t="shared" si="43"/>
        <v>108.65952218095561</v>
      </c>
      <c r="BU12" s="430">
        <f t="shared" si="43"/>
        <v>108.02913266292646</v>
      </c>
      <c r="BV12" s="430">
        <f t="shared" si="43"/>
        <v>107.3987431448973</v>
      </c>
      <c r="BW12" s="178">
        <f t="shared" si="18"/>
        <v>106.76835362686813</v>
      </c>
      <c r="BX12" s="178"/>
      <c r="BY12" s="126"/>
      <c r="BZ12" s="178">
        <f>'(2018 Bloom Raw Data)'!AE12</f>
        <v>479.221</v>
      </c>
      <c r="CA12" s="178">
        <f>'(2018 Bloom Raw Data)'!AF12</f>
        <v>412.2</v>
      </c>
      <c r="CB12" s="178">
        <f>'(2018 Bloom Raw Data)'!AG12</f>
        <v>446.7</v>
      </c>
      <c r="CC12" s="178">
        <f>'(2018 Bloom Raw Data)'!AH12</f>
        <v>430.5</v>
      </c>
      <c r="CD12" s="178">
        <f>'(2018 Bloom Raw Data)'!AI12</f>
        <v>412.06299999999999</v>
      </c>
      <c r="CE12" s="178">
        <f>'(2018 Bloom Raw Data)'!AJ12</f>
        <v>383.4</v>
      </c>
      <c r="CF12" s="178">
        <f>'(2018 Bloom Raw Data)'!AK12</f>
        <v>412.4</v>
      </c>
      <c r="CG12" s="178">
        <f>'(2018 Bloom Raw Data)'!AL12</f>
        <v>372.9</v>
      </c>
      <c r="CH12" s="178">
        <f>'(2018 Bloom Raw Data)'!AM12</f>
        <v>321.495</v>
      </c>
      <c r="CI12" s="178">
        <f>'(2018 Bloom Raw Data)'!AN12</f>
        <v>314.108</v>
      </c>
      <c r="CJ12" s="178">
        <f>'(2018 Bloom Raw Data)'!AO12</f>
        <v>358.06099999999998</v>
      </c>
      <c r="CK12" s="178">
        <f>'(2018 Bloom Raw Data)'!AP12</f>
        <v>301.85500000000002</v>
      </c>
      <c r="CL12" s="178">
        <f>'(2018 Bloom Raw Data)'!AQ12</f>
        <v>304.17099999999999</v>
      </c>
      <c r="CM12" s="178">
        <f>'(2018 Bloom Raw Data)'!AR12</f>
        <v>304.02499999999998</v>
      </c>
      <c r="CN12" s="178">
        <f>'(2018 Bloom Raw Data)'!AS12</f>
        <v>418.90899999999999</v>
      </c>
      <c r="CO12" s="178">
        <f>'(2018 Bloom Raw Data)'!AT12</f>
        <v>389.25700000000001</v>
      </c>
      <c r="CP12" s="178" t="str">
        <f>'(2018 Bloom Raw Data)'!AU12</f>
        <v>#N/A N/A</v>
      </c>
      <c r="CQ12" s="178"/>
      <c r="CR12" s="175"/>
      <c r="CS12" s="175"/>
      <c r="CT12" s="175"/>
      <c r="CU12" s="175"/>
      <c r="CV12" s="175"/>
      <c r="CW12" s="175"/>
      <c r="CX12" s="175"/>
      <c r="CY12" s="175"/>
      <c r="CZ12" s="175">
        <f>CH12/(CH12+'(2018 Bloom Raw Data)'!Q12)</f>
        <v>0.19316254054448651</v>
      </c>
      <c r="DA12" s="175">
        <f>CI12/(CI12+'(2018 Bloom Raw Data)'!R12)</f>
        <v>0.17299051792680797</v>
      </c>
      <c r="DB12" s="175">
        <f>CJ12/(CJ12+'(2018 Bloom Raw Data)'!S12)</f>
        <v>0.16331132746023544</v>
      </c>
      <c r="DC12" s="175">
        <f>CK12/(CK12+'(2018 Bloom Raw Data)'!T12)</f>
        <v>0.13441933390478603</v>
      </c>
      <c r="DD12" s="175">
        <f>CL12/(CL12+'(2018 Bloom Raw Data)'!U12)</f>
        <v>0.12831072277504257</v>
      </c>
      <c r="DE12" s="175">
        <f>CM12/(CM12+'(2018 Bloom Raw Data)'!V12)</f>
        <v>0.11531230166919416</v>
      </c>
      <c r="DF12" s="175">
        <f>CN12/(CN12+'(2018 Bloom Raw Data)'!W12)</f>
        <v>0.1339487103532806</v>
      </c>
      <c r="DG12" s="175">
        <f>CO12/(CO12+'(2018 Bloom Raw Data)'!X12)</f>
        <v>0.1326755335616368</v>
      </c>
      <c r="DH12" s="175" t="e">
        <f>CP12/(CP12+'(2018 Bloom Raw Data)'!Y12)</f>
        <v>#VALUE!</v>
      </c>
      <c r="DI12" s="175"/>
      <c r="DJ12" s="175">
        <f t="shared" si="19"/>
        <v>0.1584388885222717</v>
      </c>
      <c r="DK12" s="175">
        <f t="shared" si="30"/>
        <v>4.439374484569622E-2</v>
      </c>
      <c r="DL12" s="175">
        <f t="shared" si="40"/>
        <v>0.28019475054229381</v>
      </c>
      <c r="DM12" s="178"/>
      <c r="DN12" s="175"/>
      <c r="DO12" s="175"/>
      <c r="DP12" s="175"/>
      <c r="DQ12" s="175"/>
      <c r="DR12" s="175"/>
      <c r="DS12" s="175"/>
      <c r="DT12" s="175"/>
      <c r="DU12" s="175"/>
      <c r="DV12" s="175">
        <f>CH50/'(2018 Bloom Raw Data)'!Q12</f>
        <v>0.32605513653278351</v>
      </c>
      <c r="DW12" s="175">
        <f>CI50/'(2018 Bloom Raw Data)'!R12</f>
        <v>0.28548633475400714</v>
      </c>
      <c r="DX12" s="175">
        <f>CJ50/'(2018 Bloom Raw Data)'!S12</f>
        <v>0.25669077073074253</v>
      </c>
      <c r="DY12" s="175">
        <f>CK50/'(2018 Bloom Raw Data)'!T12</f>
        <v>0.21242874079598575</v>
      </c>
      <c r="DZ12" s="175">
        <f>CL50/'(2018 Bloom Raw Data)'!U12</f>
        <v>0.20008655188129132</v>
      </c>
      <c r="EA12" s="175">
        <f>CM50/'(2018 Bloom Raw Data)'!V12</f>
        <v>0.17692717215871961</v>
      </c>
      <c r="EB12" s="175">
        <f>CN50/'(2018 Bloom Raw Data)'!W12</f>
        <v>0.19455162424743672</v>
      </c>
      <c r="EC12" s="175">
        <f>CO50/'(2018 Bloom Raw Data)'!X12</f>
        <v>0.1951768371079585</v>
      </c>
      <c r="ED12" s="175" t="e">
        <f>CP50/'(2018 Bloom Raw Data)'!Y12</f>
        <v>#VALUE!</v>
      </c>
      <c r="EE12" s="126"/>
      <c r="EF12" s="178">
        <f>SUM('(2018 Bloom Raw Data)'!HR12:HU12)</f>
        <v>188.02699999999999</v>
      </c>
      <c r="EG12" s="178">
        <f>SUM('(2018 Bloom Raw Data)'!HS12:HV12)</f>
        <v>195.12700000000001</v>
      </c>
      <c r="EH12" s="178">
        <f>SUM('(2018 Bloom Raw Data)'!HT12:HW12)</f>
        <v>196.727</v>
      </c>
      <c r="EI12" s="178">
        <f>SUM('(2018 Bloom Raw Data)'!HU12:HX12)</f>
        <v>198.827</v>
      </c>
      <c r="EJ12" s="178">
        <f>SUM('(2018 Bloom Raw Data)'!HV12:HY12)</f>
        <v>223.7</v>
      </c>
      <c r="EK12" s="178">
        <f>SUM('(2018 Bloom Raw Data)'!HW12:HZ12)</f>
        <v>228.4</v>
      </c>
      <c r="EL12" s="178">
        <f>SUM('(2018 Bloom Raw Data)'!HX12:IA12)</f>
        <v>232.9</v>
      </c>
      <c r="EM12" s="178">
        <f>SUM('(2018 Bloom Raw Data)'!HY12:IB12)</f>
        <v>236.2</v>
      </c>
      <c r="EN12" s="178">
        <f>SUM('(2018 Bloom Raw Data)'!HZ12:IC12)</f>
        <v>344.55500000000001</v>
      </c>
      <c r="EO12" s="178">
        <f>SUM('(2018 Bloom Raw Data)'!IA12:ID12)</f>
        <v>350.38300000000004</v>
      </c>
      <c r="EP12" s="178">
        <f>SUM('(2018 Bloom Raw Data)'!IB12:IE12)</f>
        <v>359.41700000000003</v>
      </c>
      <c r="EQ12" s="178">
        <f>SUM('(2018 Bloom Raw Data)'!IC12:IF12)</f>
        <v>365.67200000000003</v>
      </c>
      <c r="ER12" s="178">
        <f>SUM('(2018 Bloom Raw Data)'!ID12:IG12)</f>
        <v>271.77200000000005</v>
      </c>
      <c r="ES12" s="178">
        <f>SUM('(2018 Bloom Raw Data)'!IE12:IH12)</f>
        <v>276.49400000000003</v>
      </c>
      <c r="ET12" s="178">
        <f>SUM('(2018 Bloom Raw Data)'!IF12:II12)</f>
        <v>281.46300000000002</v>
      </c>
      <c r="EU12" s="178">
        <f>SUM('(2018 Bloom Raw Data)'!IG12:IJ12)</f>
        <v>285.19500000000005</v>
      </c>
      <c r="EV12" s="178" t="e">
        <f>'(2018 Bloom Raw Data)'!DI12/'(2018 Bloom Raw Data)'!EE12</f>
        <v>#VALUE!</v>
      </c>
      <c r="EW12" s="178"/>
      <c r="EX12" s="176"/>
      <c r="EY12" s="176"/>
      <c r="EZ12" s="176"/>
      <c r="FA12" s="176"/>
      <c r="FB12" s="176"/>
      <c r="FC12" s="176"/>
      <c r="FD12" s="176"/>
      <c r="FE12" s="176"/>
      <c r="FF12" s="176">
        <f t="shared" ref="FF12:FJ15" si="45">DV50/EN50</f>
        <v>4.983586364744828</v>
      </c>
      <c r="FG12" s="176">
        <f t="shared" si="45"/>
        <v>5.3185315518207013</v>
      </c>
      <c r="FH12" s="176">
        <f t="shared" si="45"/>
        <v>6.200793045337182</v>
      </c>
      <c r="FI12" s="176">
        <f t="shared" si="45"/>
        <v>6.2373417706431455</v>
      </c>
      <c r="FJ12" s="176">
        <f t="shared" si="45"/>
        <v>8.7401609460833907</v>
      </c>
      <c r="FK12" s="176"/>
      <c r="FL12" s="176"/>
      <c r="FM12" s="176"/>
      <c r="FN12" s="176" t="e">
        <f t="shared" ref="FN12" si="46">ED50/EV50</f>
        <v>#VALUE!</v>
      </c>
      <c r="FO12" s="178"/>
      <c r="FP12" s="176">
        <f t="shared" si="22"/>
        <v>6.2960827357258493</v>
      </c>
      <c r="FQ12" s="176">
        <f t="shared" si="23"/>
        <v>0</v>
      </c>
      <c r="FR12" s="176"/>
      <c r="FS12" s="178"/>
      <c r="FT12" s="176"/>
      <c r="FU12" s="176"/>
      <c r="FV12" s="176"/>
      <c r="FW12" s="176"/>
      <c r="FX12" s="176"/>
      <c r="FY12" s="176"/>
      <c r="FZ12" s="176"/>
      <c r="GA12" s="176"/>
      <c r="GB12" s="176">
        <f t="shared" ref="GB12:GJ15" si="47">CH12/EN12</f>
        <v>0.93307309428102914</v>
      </c>
      <c r="GC12" s="176">
        <f t="shared" si="47"/>
        <v>0.89647043378246083</v>
      </c>
      <c r="GD12" s="176">
        <f t="shared" si="47"/>
        <v>0.996227223531441</v>
      </c>
      <c r="GE12" s="176">
        <f t="shared" si="47"/>
        <v>0.82548021177448638</v>
      </c>
      <c r="GF12" s="176">
        <f t="shared" si="47"/>
        <v>1.1192138998866694</v>
      </c>
      <c r="GG12" s="176">
        <f t="shared" si="47"/>
        <v>1.0995717809428052</v>
      </c>
      <c r="GH12" s="176">
        <f t="shared" si="47"/>
        <v>1.4883270625268683</v>
      </c>
      <c r="GI12" s="176">
        <f t="shared" si="47"/>
        <v>1.3648801697084449</v>
      </c>
      <c r="GJ12" s="176" t="e">
        <f t="shared" si="47"/>
        <v>#VALUE!</v>
      </c>
      <c r="GK12" s="176"/>
      <c r="GL12" s="176">
        <f t="shared" si="34"/>
        <v>1.0904054845542757</v>
      </c>
      <c r="GM12" s="176">
        <f t="shared" si="35"/>
        <v>0.95409297265121729</v>
      </c>
      <c r="GN12" s="176"/>
      <c r="GO12" s="176"/>
      <c r="GP12" s="176"/>
      <c r="GQ12" s="176"/>
      <c r="GR12" s="176"/>
      <c r="GS12" s="126"/>
      <c r="GT12" s="178">
        <f>'(2018 Bloom Raw Data)'!GC12</f>
        <v>10.599</v>
      </c>
      <c r="GU12" s="178">
        <f>'(2018 Bloom Raw Data)'!GD12</f>
        <v>25.3</v>
      </c>
      <c r="GV12" s="178">
        <f>'(2018 Bloom Raw Data)'!GE12</f>
        <v>16.600000000000001</v>
      </c>
      <c r="GW12" s="178">
        <f>'(2018 Bloom Raw Data)'!GF12</f>
        <v>12.5</v>
      </c>
      <c r="GX12" s="178">
        <f>'(2018 Bloom Raw Data)'!GG12</f>
        <v>25.265999999999998</v>
      </c>
      <c r="GY12" s="178">
        <f>'(2018 Bloom Raw Data)'!GH12</f>
        <v>45.5</v>
      </c>
      <c r="GZ12" s="178">
        <f>'(2018 Bloom Raw Data)'!GI12</f>
        <v>17.8</v>
      </c>
      <c r="HA12" s="178">
        <f>'(2018 Bloom Raw Data)'!GJ12</f>
        <v>48.4</v>
      </c>
      <c r="HB12" s="178">
        <f>'(2018 Bloom Raw Data)'!GK12</f>
        <v>46.238</v>
      </c>
      <c r="HC12" s="178">
        <f>'(2018 Bloom Raw Data)'!GL12</f>
        <v>44.411000000000001</v>
      </c>
      <c r="HD12" s="178">
        <f>'(2018 Bloom Raw Data)'!GM12</f>
        <v>31.683</v>
      </c>
      <c r="HE12" s="178">
        <f>'(2018 Bloom Raw Data)'!GN12</f>
        <v>69.436000000000007</v>
      </c>
      <c r="HF12" s="178">
        <f>'(2018 Bloom Raw Data)'!GO12</f>
        <v>23.591999999999999</v>
      </c>
      <c r="HG12" s="178">
        <f>'(2018 Bloom Raw Data)'!GP12</f>
        <v>161.86799999999999</v>
      </c>
      <c r="HH12" s="178">
        <f>'(2018 Bloom Raw Data)'!GQ12</f>
        <v>23.574999999999999</v>
      </c>
      <c r="HI12" s="178">
        <f>'(2018 Bloom Raw Data)'!GR12</f>
        <v>19.826999999999998</v>
      </c>
      <c r="HJ12" s="178" t="str">
        <f>'(2018 Bloom Raw Data)'!GS12</f>
        <v>#N/A N/A</v>
      </c>
      <c r="HK12" s="178"/>
      <c r="HL12" s="126"/>
      <c r="HM12" s="126"/>
      <c r="HN12" s="126"/>
      <c r="HO12" s="176"/>
      <c r="HP12" s="176"/>
      <c r="HQ12" s="176"/>
      <c r="HR12" s="176"/>
      <c r="HS12" s="176"/>
      <c r="HT12" s="176"/>
      <c r="HU12" s="176"/>
      <c r="HV12" s="176"/>
      <c r="HW12" s="176">
        <f t="shared" ref="HW12:IE15" si="48">GB50+HB50</f>
        <v>1.354784202423523</v>
      </c>
      <c r="HX12" s="176">
        <f t="shared" si="48"/>
        <v>1.3035246672019534</v>
      </c>
      <c r="HY12" s="176">
        <f t="shared" si="48"/>
        <v>1.3517894146934519</v>
      </c>
      <c r="HZ12" s="176">
        <f t="shared" si="48"/>
        <v>1.2766139269097163</v>
      </c>
      <c r="IA12" s="176">
        <f t="shared" si="48"/>
        <v>1.5403674078648781</v>
      </c>
      <c r="IB12" s="176">
        <f t="shared" si="48"/>
        <v>1.9918279154937411</v>
      </c>
      <c r="IC12" s="176">
        <f t="shared" si="48"/>
        <v>1.8761700483938988</v>
      </c>
      <c r="ID12" s="176">
        <f t="shared" si="48"/>
        <v>1.7380867859090037</v>
      </c>
      <c r="IE12" s="176" t="e">
        <f t="shared" si="48"/>
        <v>#VALUE!</v>
      </c>
      <c r="IF12" s="176"/>
      <c r="IG12" s="176">
        <f t="shared" si="38"/>
        <v>1.554145546111271</v>
      </c>
      <c r="IH12" s="176">
        <f t="shared" si="24"/>
        <v>1.7380867859090037</v>
      </c>
      <c r="II12" s="176"/>
      <c r="IJ12" s="126"/>
      <c r="IK12" s="178">
        <v>504.14400000000001</v>
      </c>
      <c r="IL12" s="178">
        <v>524.9</v>
      </c>
      <c r="IM12" s="178">
        <v>492.6</v>
      </c>
      <c r="IN12" s="178">
        <v>510.6</v>
      </c>
      <c r="IO12" s="178">
        <v>524.91999999999996</v>
      </c>
      <c r="IP12" s="178">
        <v>503.1</v>
      </c>
      <c r="IQ12" s="178">
        <v>518.70000000000005</v>
      </c>
      <c r="IR12" s="178">
        <v>541.1</v>
      </c>
      <c r="IS12" s="178">
        <v>596.42700000000002</v>
      </c>
      <c r="IT12" s="178">
        <v>545.46299999999997</v>
      </c>
      <c r="IU12" s="178">
        <v>563.55399999999997</v>
      </c>
      <c r="IV12" s="178">
        <v>582.03899999999999</v>
      </c>
      <c r="IW12" s="178">
        <v>604.36400000000003</v>
      </c>
      <c r="IX12" s="178">
        <f>'(2018 Bloom Raw Data)'!HL12</f>
        <v>524.69399999999996</v>
      </c>
      <c r="IY12" s="178">
        <f>'(2018 Bloom Raw Data)'!HM12</f>
        <v>552.50800000000004</v>
      </c>
      <c r="IZ12" s="178">
        <f>'(2018 Bloom Raw Data)'!HN12</f>
        <v>582.73500000000001</v>
      </c>
      <c r="JA12" s="178" t="str">
        <f>'(2018 Bloom Raw Data)'!HO12</f>
        <v>#N/A N/A</v>
      </c>
      <c r="JB12" s="126"/>
    </row>
    <row r="13" spans="1:262" s="34" customFormat="1">
      <c r="A13" s="4" t="s">
        <v>23</v>
      </c>
      <c r="B13" s="4" t="s">
        <v>121</v>
      </c>
      <c r="C13" s="15"/>
      <c r="D13" s="4"/>
      <c r="E13" s="4"/>
      <c r="F13" s="60">
        <f>'Segments '!G32</f>
        <v>0.59549999999999992</v>
      </c>
      <c r="G13" s="60">
        <f>'Segments '!H32</f>
        <v>0.64050000000000007</v>
      </c>
      <c r="H13" s="60">
        <f>'Segments '!I32</f>
        <v>0.626</v>
      </c>
      <c r="I13" s="60">
        <f>'Segments '!J32</f>
        <v>0.621</v>
      </c>
      <c r="J13" s="60">
        <f>'Segments '!K32</f>
        <v>0.621</v>
      </c>
      <c r="K13" s="62"/>
      <c r="L13" s="60">
        <f>AVERAGE(H13:J13)</f>
        <v>0.62266666666666659</v>
      </c>
      <c r="M13" s="60">
        <f t="shared" si="0"/>
        <v>0.621</v>
      </c>
      <c r="N13" s="69"/>
      <c r="O13" s="13">
        <f>'(2018 Bloom Raw Data)'!E13</f>
        <v>3069.0623000000001</v>
      </c>
      <c r="P13" s="13">
        <f>'(2018 Bloom Raw Data)'!F13</f>
        <v>3328.8011999999999</v>
      </c>
      <c r="Q13" s="13">
        <f>'(2018 Bloom Raw Data)'!G13</f>
        <v>3559.8573000000001</v>
      </c>
      <c r="R13" s="13">
        <f>'(2018 Bloom Raw Data)'!H13</f>
        <v>3349.5165999999999</v>
      </c>
      <c r="S13" s="13">
        <f>'(2018 Bloom Raw Data)'!I13</f>
        <v>3602.8816000000002</v>
      </c>
      <c r="T13" s="13">
        <f>'(2018 Bloom Raw Data)'!J13</f>
        <v>3731.8841000000002</v>
      </c>
      <c r="U13" s="13">
        <f>'(2018 Bloom Raw Data)'!K13</f>
        <v>4534.0797000000002</v>
      </c>
      <c r="V13" s="13">
        <f>'(2018 Bloom Raw Data)'!L13</f>
        <v>4819.5528999999997</v>
      </c>
      <c r="W13" s="13">
        <f>'(2018 Bloom Raw Data)'!M13</f>
        <v>5548.4507000000003</v>
      </c>
      <c r="X13" s="13">
        <f>'(2018 Bloom Raw Data)'!N13</f>
        <v>5454.1505999999999</v>
      </c>
      <c r="Y13" s="13">
        <f>'(2018 Bloom Raw Data)'!O13</f>
        <v>5490.8627999999999</v>
      </c>
      <c r="Z13" s="13">
        <f>'(2018 Bloom Raw Data)'!P13</f>
        <v>5240.2623999999996</v>
      </c>
      <c r="AA13" s="13">
        <f>'(2018 Bloom Raw Data)'!Q13</f>
        <v>4937.0448999999999</v>
      </c>
      <c r="AB13" s="13">
        <f>'(2018 Bloom Raw Data)'!R13</f>
        <v>5295.8208999999997</v>
      </c>
      <c r="AC13" s="13">
        <f>'(2018 Bloom Raw Data)'!S13</f>
        <v>5413.1334999999999</v>
      </c>
      <c r="AD13" s="13">
        <f>'(2018 Bloom Raw Data)'!T13</f>
        <v>5810.3837999999996</v>
      </c>
      <c r="AE13" s="13">
        <f>'(2018 Bloom Raw Data)'!U13</f>
        <v>5475.2012000000004</v>
      </c>
      <c r="AF13" s="13">
        <f>'(2018 Bloom Raw Data)'!V13</f>
        <v>5874.4567999999999</v>
      </c>
      <c r="AG13" s="13">
        <f>'(2018 Bloom Raw Data)'!W13</f>
        <v>6337.7672000000002</v>
      </c>
      <c r="AH13" s="13">
        <f>'(2018 Bloom Raw Data)'!X13</f>
        <v>5836.1139000000003</v>
      </c>
      <c r="AI13" s="13" t="str">
        <f>'(2018 Bloom Raw Data)'!Y13</f>
        <v>#N/A N/A</v>
      </c>
      <c r="AJ13" s="13"/>
      <c r="AK13" s="13">
        <f t="shared" si="28"/>
        <v>5502.5539692307684</v>
      </c>
      <c r="AL13" s="13">
        <f t="shared" si="29"/>
        <v>5836.1139000000003</v>
      </c>
      <c r="AM13" s="13"/>
      <c r="AN13" s="394">
        <v>1</v>
      </c>
      <c r="AO13" s="394"/>
      <c r="AP13" s="394"/>
      <c r="AQ13" s="394">
        <f t="shared" si="12"/>
        <v>0</v>
      </c>
      <c r="AR13" s="394"/>
      <c r="AS13" s="548"/>
      <c r="AT13" s="13">
        <f>'(2018 Bloom Raw Data)'!BA13</f>
        <v>62.5</v>
      </c>
      <c r="AU13" s="13">
        <f>'(2018 Bloom Raw Data)'!BE13</f>
        <v>99.4</v>
      </c>
      <c r="AV13" s="13">
        <f>'(2018 Bloom Raw Data)'!BI13</f>
        <v>93</v>
      </c>
      <c r="AW13" s="13">
        <f>'(2018 Bloom Raw Data)'!BM13</f>
        <v>86.7</v>
      </c>
      <c r="AX13" s="122">
        <f t="shared" si="39"/>
        <v>86.7</v>
      </c>
      <c r="AY13" s="115"/>
      <c r="AZ13" s="13" t="str">
        <f>Ratings!AA13</f>
        <v>BBB+</v>
      </c>
      <c r="BA13" s="332">
        <f t="shared" si="14"/>
        <v>1.6749999999999998E-2</v>
      </c>
      <c r="BB13" s="332">
        <f t="shared" si="1"/>
        <v>2.2333333333333334E-2</v>
      </c>
      <c r="BC13" s="332">
        <f t="shared" si="1"/>
        <v>1.49E-2</v>
      </c>
      <c r="BD13" s="332">
        <f t="shared" si="1"/>
        <v>1.4199999999999999E-2</v>
      </c>
      <c r="BE13" s="332">
        <f t="shared" si="1"/>
        <v>1.9099999999999999E-2</v>
      </c>
      <c r="BF13" s="115"/>
      <c r="BG13" s="13">
        <f>(1-1/(1+BA13)^$BF$1)/BA13*AT13/$BF$1</f>
        <v>57.107905602308755</v>
      </c>
      <c r="BH13" s="71">
        <f t="shared" si="15"/>
        <v>64.882582458238758</v>
      </c>
      <c r="BI13" s="71">
        <f t="shared" si="2"/>
        <v>72.657259314168755</v>
      </c>
      <c r="BJ13" s="71">
        <f t="shared" si="2"/>
        <v>80.431936170098751</v>
      </c>
      <c r="BK13" s="13">
        <f>(1-1/(1+BB13)^$BF$1)/BB13*AU13/$BF$1</f>
        <v>88.206613026028748</v>
      </c>
      <c r="BL13" s="71">
        <f t="shared" si="16"/>
        <v>87.607902489430089</v>
      </c>
      <c r="BM13" s="71">
        <f t="shared" si="3"/>
        <v>87.009191952831429</v>
      </c>
      <c r="BN13" s="71">
        <f t="shared" si="3"/>
        <v>86.41048141623277</v>
      </c>
      <c r="BO13" s="13">
        <f>(1-1/(1+BC13)^$BF$1)/BC13*AV13/$BF$1</f>
        <v>85.811770879634111</v>
      </c>
      <c r="BP13" s="71">
        <f t="shared" si="17"/>
        <v>84.432895643031856</v>
      </c>
      <c r="BQ13" s="71">
        <f t="shared" si="4"/>
        <v>83.054020406429601</v>
      </c>
      <c r="BR13" s="71">
        <f t="shared" si="4"/>
        <v>81.675145169827331</v>
      </c>
      <c r="BS13" s="13">
        <f>(1-1/(1+BD13)^$BF$1)/BD13*AW13/$BF$1</f>
        <v>80.296269933225076</v>
      </c>
      <c r="BT13" s="71">
        <f t="shared" si="43"/>
        <v>79.783955890337737</v>
      </c>
      <c r="BU13" s="71">
        <f t="shared" si="43"/>
        <v>79.271641847450411</v>
      </c>
      <c r="BV13" s="71">
        <f t="shared" si="43"/>
        <v>78.759327804563071</v>
      </c>
      <c r="BW13" s="13">
        <f t="shared" si="18"/>
        <v>78.247013761675731</v>
      </c>
      <c r="BX13" s="13"/>
      <c r="BY13" s="3"/>
      <c r="BZ13" s="13">
        <f>'(2018 Bloom Raw Data)'!AE13</f>
        <v>1001.4</v>
      </c>
      <c r="CA13" s="13">
        <f>'(2018 Bloom Raw Data)'!AF13</f>
        <v>913.9</v>
      </c>
      <c r="CB13" s="13">
        <f>'(2018 Bloom Raw Data)'!AG13</f>
        <v>1050.4000000000001</v>
      </c>
      <c r="CC13" s="13">
        <f>'(2018 Bloom Raw Data)'!AH13</f>
        <v>969.7</v>
      </c>
      <c r="CD13" s="13">
        <f>'(2018 Bloom Raw Data)'!AI13</f>
        <v>931.8</v>
      </c>
      <c r="CE13" s="13">
        <f>'(2018 Bloom Raw Data)'!AJ13</f>
        <v>872.9</v>
      </c>
      <c r="CF13" s="13">
        <f>'(2018 Bloom Raw Data)'!AK13</f>
        <v>1024.7</v>
      </c>
      <c r="CG13" s="13">
        <f>'(2018 Bloom Raw Data)'!AL13</f>
        <v>967</v>
      </c>
      <c r="CH13" s="13">
        <f>'(2018 Bloom Raw Data)'!AM13</f>
        <v>1085.2</v>
      </c>
      <c r="CI13" s="13">
        <f>'(2018 Bloom Raw Data)'!AN13</f>
        <v>1013.7</v>
      </c>
      <c r="CJ13" s="13">
        <f>'(2018 Bloom Raw Data)'!AO13</f>
        <v>1230.7</v>
      </c>
      <c r="CK13" s="13">
        <f>'(2018 Bloom Raw Data)'!AP13</f>
        <v>1119.9000000000001</v>
      </c>
      <c r="CL13" s="13">
        <f>'(2018 Bloom Raw Data)'!AQ13</f>
        <v>1073.0999999999999</v>
      </c>
      <c r="CM13" s="13">
        <f>'(2018 Bloom Raw Data)'!AR13</f>
        <v>1017.6</v>
      </c>
      <c r="CN13" s="13">
        <f>'(2018 Bloom Raw Data)'!AS13</f>
        <v>1201.3</v>
      </c>
      <c r="CO13" s="13">
        <f>'(2018 Bloom Raw Data)'!AT13</f>
        <v>1117.9000000000001</v>
      </c>
      <c r="CP13" s="13" t="str">
        <f>'(2018 Bloom Raw Data)'!AU13</f>
        <v>#N/A N/A</v>
      </c>
      <c r="CQ13" s="13"/>
      <c r="CR13" s="59">
        <f>BZ13/(BZ13+'(2018 Bloom Raw Data)'!I13)</f>
        <v>0.21749321327348872</v>
      </c>
      <c r="CS13" s="59">
        <f>CA13/(CA13+'(2018 Bloom Raw Data)'!J13)</f>
        <v>0.19671598600546245</v>
      </c>
      <c r="CT13" s="59">
        <f>CB13/(CB13+'(2018 Bloom Raw Data)'!K13)</f>
        <v>0.188092724197744</v>
      </c>
      <c r="CU13" s="59">
        <f>CC13/(CC13+'(2018 Bloom Raw Data)'!L13)</f>
        <v>0.16750002405319003</v>
      </c>
      <c r="CV13" s="59">
        <f>CD13/(CD13+'(2018 Bloom Raw Data)'!M13)</f>
        <v>0.14379073328135281</v>
      </c>
      <c r="CW13" s="59">
        <f>CE13/(CE13+'(2018 Bloom Raw Data)'!N13)</f>
        <v>0.13796317671301697</v>
      </c>
      <c r="CX13" s="59">
        <f>CF13/(CF13+'(2018 Bloom Raw Data)'!O13)</f>
        <v>0.15726960685575775</v>
      </c>
      <c r="CY13" s="59">
        <f>CG13/(CG13+'(2018 Bloom Raw Data)'!P13)</f>
        <v>0.15578526211490593</v>
      </c>
      <c r="CZ13" s="59">
        <f>CH13/(CH13+'(2018 Bloom Raw Data)'!Q13)</f>
        <v>0.18019858342193956</v>
      </c>
      <c r="DA13" s="59">
        <f>CI13/(CI13+'(2018 Bloom Raw Data)'!R13)</f>
        <v>0.16066196087883633</v>
      </c>
      <c r="DB13" s="59">
        <f>CJ13/(CJ13+'(2018 Bloom Raw Data)'!S13)</f>
        <v>0.18523944045256405</v>
      </c>
      <c r="DC13" s="59">
        <f>CK13/(CK13+'(2018 Bloom Raw Data)'!T13)</f>
        <v>0.16159511389706727</v>
      </c>
      <c r="DD13" s="59">
        <f>CL13/(CL13+'(2018 Bloom Raw Data)'!U13)</f>
        <v>0.16387456337530715</v>
      </c>
      <c r="DE13" s="59">
        <f>CM13/(CM13+'(2018 Bloom Raw Data)'!V13)</f>
        <v>0.14764823180215231</v>
      </c>
      <c r="DF13" s="59">
        <f>CN13/(CN13+'(2018 Bloom Raw Data)'!W13)</f>
        <v>0.15934332035135593</v>
      </c>
      <c r="DG13" s="59">
        <f>CO13/(CO13+'(2018 Bloom Raw Data)'!X13)</f>
        <v>0.16075607786748888</v>
      </c>
      <c r="DH13" s="59" t="e">
        <f>CP13/(CP13+'(2018 Bloom Raw Data)'!Y13)</f>
        <v>#VALUE!</v>
      </c>
      <c r="DI13" s="59"/>
      <c r="DJ13" s="59">
        <f t="shared" si="19"/>
        <v>0.17047541450158715</v>
      </c>
      <c r="DK13" s="59">
        <f t="shared" si="30"/>
        <v>1.0846793292445589E-2</v>
      </c>
      <c r="DL13" s="59">
        <f t="shared" si="40"/>
        <v>6.3626730717493599E-2</v>
      </c>
      <c r="DM13" s="13"/>
      <c r="DN13" s="59">
        <f>BZ51/'(2018 Bloom Raw Data)'!I13</f>
        <v>0.29379480735706348</v>
      </c>
      <c r="DO13" s="59">
        <f>CA51/'(2018 Bloom Raw Data)'!J13</f>
        <v>0.26227571817094714</v>
      </c>
      <c r="DP13" s="59">
        <f>CB51/'(2018 Bloom Raw Data)'!K13</f>
        <v>0.24769243895606172</v>
      </c>
      <c r="DQ13" s="59">
        <f>CC51/'(2018 Bloom Raw Data)'!L13</f>
        <v>0.21788990762402438</v>
      </c>
      <c r="DR13" s="59">
        <f>CD51/'(2018 Bloom Raw Data)'!M13</f>
        <v>0.18383629380108374</v>
      </c>
      <c r="DS13" s="59">
        <f>CE51/'(2018 Bloom Raw Data)'!N13</f>
        <v>0.17610586375987308</v>
      </c>
      <c r="DT13" s="59">
        <f>CF51/'(2018 Bloom Raw Data)'!O13</f>
        <v>0.20246530143729535</v>
      </c>
      <c r="DU13" s="59">
        <f>CG51/'(2018 Bloom Raw Data)'!P13</f>
        <v>0.20102246815278429</v>
      </c>
      <c r="DV13" s="59">
        <f>CH51/'(2018 Bloom Raw Data)'!Q13</f>
        <v>0.23718880314003915</v>
      </c>
      <c r="DW13" s="59">
        <f>CI51/'(2018 Bloom Raw Data)'!R13</f>
        <v>0.20735839001712311</v>
      </c>
      <c r="DX13" s="59">
        <f>CJ51/'(2018 Bloom Raw Data)'!S13</f>
        <v>0.24269750975224047</v>
      </c>
      <c r="DY13" s="59">
        <f>CK51/'(2018 Bloom Raw Data)'!T13</f>
        <v>0.20679789606494284</v>
      </c>
      <c r="DZ13" s="59">
        <f>CL51/'(2018 Bloom Raw Data)'!U13</f>
        <v>0.21065824392594468</v>
      </c>
      <c r="EA13" s="59">
        <f>CM51/'(2018 Bloom Raw Data)'!V13</f>
        <v>0.1868060304555032</v>
      </c>
      <c r="EB13" s="59">
        <f>CN51/'(2018 Bloom Raw Data)'!W13</f>
        <v>0.20205406753461225</v>
      </c>
      <c r="EC13" s="59">
        <f>CO51/'(2018 Bloom Raw Data)'!X13</f>
        <v>0.20504386108786588</v>
      </c>
      <c r="ED13" s="59" t="e">
        <f>CP51/'(2018 Bloom Raw Data)'!Y13</f>
        <v>#VALUE!</v>
      </c>
      <c r="EE13" s="3"/>
      <c r="EF13" s="13">
        <f>SUM('(2018 Bloom Raw Data)'!HR13:HU13)</f>
        <v>519.69999999999993</v>
      </c>
      <c r="EG13" s="13">
        <f>SUM('(2018 Bloom Raw Data)'!HS13:HV13)</f>
        <v>522.6</v>
      </c>
      <c r="EH13" s="13">
        <f>SUM('(2018 Bloom Raw Data)'!HT13:HW13)</f>
        <v>526.79999999999995</v>
      </c>
      <c r="EI13" s="13">
        <f>SUM('(2018 Bloom Raw Data)'!HU13:HX13)</f>
        <v>529.5</v>
      </c>
      <c r="EJ13" s="13">
        <f>SUM('(2018 Bloom Raw Data)'!HV13:HY13)</f>
        <v>525.4</v>
      </c>
      <c r="EK13" s="13">
        <f>SUM('(2018 Bloom Raw Data)'!HW13:HZ13)</f>
        <v>533</v>
      </c>
      <c r="EL13" s="13">
        <f>SUM('(2018 Bloom Raw Data)'!HX13:IA13)</f>
        <v>535.5</v>
      </c>
      <c r="EM13" s="13">
        <f>SUM('(2018 Bloom Raw Data)'!HY13:IB13)</f>
        <v>544.9</v>
      </c>
      <c r="EN13" s="13">
        <f>SUM('(2018 Bloom Raw Data)'!HZ13:IC13)</f>
        <v>563</v>
      </c>
      <c r="EO13" s="13">
        <f>SUM('(2018 Bloom Raw Data)'!IA13:ID13)</f>
        <v>570.1</v>
      </c>
      <c r="EP13" s="13">
        <f>SUM('(2018 Bloom Raw Data)'!IB13:IE13)</f>
        <v>584</v>
      </c>
      <c r="EQ13" s="13">
        <f>SUM('(2018 Bloom Raw Data)'!IC13:IF13)</f>
        <v>595.40000000000009</v>
      </c>
      <c r="ER13" s="13">
        <f>SUM('(2018 Bloom Raw Data)'!ID13:IG13)</f>
        <v>607.79999999999995</v>
      </c>
      <c r="ES13" s="13">
        <f>SUM('(2018 Bloom Raw Data)'!IE13:IH13)</f>
        <v>617.5</v>
      </c>
      <c r="ET13" s="13">
        <f>SUM('(2018 Bloom Raw Data)'!IF13:II13)</f>
        <v>629.70000000000005</v>
      </c>
      <c r="EU13" s="13">
        <f>SUM('(2018 Bloom Raw Data)'!IG13:IJ13)</f>
        <v>633.20000000000005</v>
      </c>
      <c r="EV13" s="13" t="e">
        <f>'(2018 Bloom Raw Data)'!DI13/'(2018 Bloom Raw Data)'!EE13</f>
        <v>#VALUE!</v>
      </c>
      <c r="EW13" s="13"/>
      <c r="EX13" s="6">
        <f t="shared" ref="EX13:EX37" si="49">DN51/EF51</f>
        <v>8.8639404992913953</v>
      </c>
      <c r="EY13" s="6">
        <f t="shared" ref="EY13:EY37" si="50">DO51/EG51</f>
        <v>8.8931884581744782</v>
      </c>
      <c r="EZ13" s="6">
        <f t="shared" ref="EZ13:EZ37" si="51">DP51/EH51</f>
        <v>10.576724327791752</v>
      </c>
      <c r="FA13" s="6">
        <f t="shared" ref="FA13:FA37" si="52">DQ51/EI51</f>
        <v>10.9004532557811</v>
      </c>
      <c r="FB13" s="6">
        <f t="shared" ref="FB13:FB37" si="53">DR51/EJ51</f>
        <v>12.270626728856481</v>
      </c>
      <c r="FC13" s="6">
        <f t="shared" ref="FC13:FC37" si="54">DS51/EK51</f>
        <v>11.819261031153378</v>
      </c>
      <c r="FD13" s="6">
        <f t="shared" ref="FD13:FD37" si="55">DT51/EL51</f>
        <v>12.112694437835396</v>
      </c>
      <c r="FE13" s="6">
        <f t="shared" ref="FE13:FE37" si="56">DU51/EM51</f>
        <v>11.35358409953141</v>
      </c>
      <c r="FF13" s="6">
        <f t="shared" si="45"/>
        <v>10.67369678644004</v>
      </c>
      <c r="FG13" s="6">
        <f t="shared" si="45"/>
        <v>11.039338093532557</v>
      </c>
      <c r="FH13" s="6">
        <f t="shared" si="45"/>
        <v>11.344279400670219</v>
      </c>
      <c r="FI13" s="6">
        <f t="shared" si="45"/>
        <v>11.60499802668668</v>
      </c>
      <c r="FJ13" s="6">
        <f t="shared" si="45"/>
        <v>10.752668369804249</v>
      </c>
      <c r="FK13" s="6">
        <f t="shared" ref="FK13:FN13" si="57">EA51/ES51</f>
        <v>11.134261871201652</v>
      </c>
      <c r="FL13" s="6">
        <f t="shared" si="57"/>
        <v>11.934675567221909</v>
      </c>
      <c r="FM13" s="6">
        <f t="shared" si="57"/>
        <v>10.957473051871194</v>
      </c>
      <c r="FN13" s="6" t="e">
        <f t="shared" si="57"/>
        <v>#VALUE!</v>
      </c>
      <c r="FO13" s="13"/>
      <c r="FP13" s="14">
        <f t="shared" si="22"/>
        <v>11.376770055429715</v>
      </c>
      <c r="FQ13" s="6">
        <f t="shared" si="23"/>
        <v>10.957473051871194</v>
      </c>
      <c r="FR13" s="14"/>
      <c r="FS13" s="13"/>
      <c r="FT13" s="6">
        <f t="shared" ref="FT13:FT32" si="58">BZ13/EF13</f>
        <v>1.9268808928227825</v>
      </c>
      <c r="FU13" s="6">
        <f t="shared" ref="FU13:FU32" si="59">CA13/EG13</f>
        <v>1.7487562189054726</v>
      </c>
      <c r="FV13" s="6">
        <f t="shared" ref="FV13:FV32" si="60">CB13/EH13</f>
        <v>1.9939255884586184</v>
      </c>
      <c r="FW13" s="6">
        <f t="shared" ref="FW13:FW32" si="61">CC13/EI13</f>
        <v>1.8313503305004721</v>
      </c>
      <c r="FX13" s="6">
        <f t="shared" ref="FX13:FX32" si="62">CD13/EJ13</f>
        <v>1.7735059002664637</v>
      </c>
      <c r="FY13" s="6">
        <f t="shared" ref="FY13:FY32" si="63">CE13/EK13</f>
        <v>1.6377110694183865</v>
      </c>
      <c r="FZ13" s="6">
        <f t="shared" ref="FZ13:FZ32" si="64">CF13/EL13</f>
        <v>1.9135387488328666</v>
      </c>
      <c r="GA13" s="6">
        <f t="shared" ref="GA13:GA32" si="65">CG13/EM13</f>
        <v>1.7746375481739769</v>
      </c>
      <c r="GB13" s="6">
        <f t="shared" si="47"/>
        <v>1.9275310834813499</v>
      </c>
      <c r="GC13" s="6">
        <f t="shared" si="47"/>
        <v>1.7781091036660235</v>
      </c>
      <c r="GD13" s="6">
        <f t="shared" si="47"/>
        <v>2.1073630136986301</v>
      </c>
      <c r="GE13" s="6">
        <f t="shared" si="47"/>
        <v>1.8809203896540139</v>
      </c>
      <c r="GF13" s="6">
        <f t="shared" si="47"/>
        <v>1.7655478775913129</v>
      </c>
      <c r="GG13" s="6">
        <f t="shared" si="47"/>
        <v>1.6479352226720647</v>
      </c>
      <c r="GH13" s="6">
        <f t="shared" si="47"/>
        <v>1.9077338415118308</v>
      </c>
      <c r="GI13" s="6">
        <f t="shared" si="47"/>
        <v>1.7654769425142136</v>
      </c>
      <c r="GJ13" s="6" t="e">
        <f t="shared" si="47"/>
        <v>#VALUE!</v>
      </c>
      <c r="GK13" s="6"/>
      <c r="GL13" s="14">
        <f t="shared" si="34"/>
        <v>1.8239508516908929</v>
      </c>
      <c r="GM13" s="6">
        <f t="shared" si="35"/>
        <v>1.8507521358054133</v>
      </c>
      <c r="GN13" s="6"/>
      <c r="GO13" s="14"/>
      <c r="GP13" s="14"/>
      <c r="GQ13" s="14"/>
      <c r="GR13" s="14"/>
      <c r="GS13" s="3"/>
      <c r="GT13" s="13">
        <f>'(2018 Bloom Raw Data)'!GC13</f>
        <v>41.4</v>
      </c>
      <c r="GU13" s="13">
        <f>'(2018 Bloom Raw Data)'!GD13</f>
        <v>61.5</v>
      </c>
      <c r="GV13" s="13">
        <f>'(2018 Bloom Raw Data)'!GE13</f>
        <v>60.4</v>
      </c>
      <c r="GW13" s="13">
        <f>'(2018 Bloom Raw Data)'!GF13</f>
        <v>58.7</v>
      </c>
      <c r="GX13" s="13">
        <f>'(2018 Bloom Raw Data)'!GG13</f>
        <v>29.1</v>
      </c>
      <c r="GY13" s="13">
        <f>'(2018 Bloom Raw Data)'!GH13</f>
        <v>61.4</v>
      </c>
      <c r="GZ13" s="13">
        <f>'(2018 Bloom Raw Data)'!GI13</f>
        <v>54.6</v>
      </c>
      <c r="HA13" s="13">
        <f>'(2018 Bloom Raw Data)'!GJ13</f>
        <v>32.799999999999997</v>
      </c>
      <c r="HB13" s="13">
        <f>'(2018 Bloom Raw Data)'!GK13</f>
        <v>44.5</v>
      </c>
      <c r="HC13" s="13">
        <f>'(2018 Bloom Raw Data)'!GL13</f>
        <v>215.6</v>
      </c>
      <c r="HD13" s="13">
        <f>'(2018 Bloom Raw Data)'!GM13</f>
        <v>57.8</v>
      </c>
      <c r="HE13" s="13">
        <f>'(2018 Bloom Raw Data)'!GN13</f>
        <v>90.9</v>
      </c>
      <c r="HF13" s="13">
        <f>'(2018 Bloom Raw Data)'!GO13</f>
        <v>44.3</v>
      </c>
      <c r="HG13" s="13">
        <f>'(2018 Bloom Raw Data)'!GP13</f>
        <v>126.9</v>
      </c>
      <c r="HH13" s="13">
        <f>'(2018 Bloom Raw Data)'!GQ13</f>
        <v>60.2</v>
      </c>
      <c r="HI13" s="13">
        <f>'(2018 Bloom Raw Data)'!GR13</f>
        <v>51.9</v>
      </c>
      <c r="HJ13" s="13" t="str">
        <f>'(2018 Bloom Raw Data)'!GS13</f>
        <v>#N/A N/A</v>
      </c>
      <c r="HK13" s="13"/>
      <c r="HL13" s="4"/>
      <c r="HM13" s="4"/>
      <c r="HN13" s="4"/>
      <c r="HO13" s="14">
        <f t="shared" ref="HO13:HO37" si="66">FT51+GT51</f>
        <v>2.0912784591735121</v>
      </c>
      <c r="HP13" s="14">
        <f t="shared" ref="HP13:HP37" si="67">FU51+GU51</f>
        <v>1.9636402086900295</v>
      </c>
      <c r="HQ13" s="14">
        <f t="shared" ref="HQ13:HQ37" si="68">FV51+GV51</f>
        <v>2.2125038733100304</v>
      </c>
      <c r="HR13" s="14">
        <f t="shared" ref="HR13:HR37" si="69">FW51+GW51</f>
        <v>2.059045316391944</v>
      </c>
      <c r="HS13" s="14">
        <f t="shared" ref="HS13:HS37" si="70">FX51+GX51</f>
        <v>1.9597015224456023</v>
      </c>
      <c r="HT13" s="14">
        <f t="shared" ref="HT13:HT37" si="71">FY51+GY51</f>
        <v>1.882729471405413</v>
      </c>
      <c r="HU13" s="14">
        <f t="shared" ref="HU13:HU37" si="72">FZ51+GZ51</f>
        <v>2.1395457733211614</v>
      </c>
      <c r="HV13" s="14">
        <f t="shared" ref="HV13:HV37" si="73">GA51+HA51</f>
        <v>1.9593954856343041</v>
      </c>
      <c r="HW13" s="14">
        <f t="shared" si="48"/>
        <v>2.123906641411208</v>
      </c>
      <c r="HX13" s="14">
        <f t="shared" si="48"/>
        <v>2.2680188274220754</v>
      </c>
      <c r="HY13" s="14">
        <f t="shared" si="48"/>
        <v>2.312965792400195</v>
      </c>
      <c r="HZ13" s="14">
        <f t="shared" si="48"/>
        <v>2.1390538252062794</v>
      </c>
      <c r="IA13" s="14">
        <f t="shared" si="48"/>
        <v>1.9428297726300148</v>
      </c>
      <c r="IB13" s="14">
        <f t="shared" si="48"/>
        <v>1.9551942058711498</v>
      </c>
      <c r="IC13" s="14">
        <f t="shared" si="48"/>
        <v>2.100304904440137</v>
      </c>
      <c r="ID13" s="14">
        <f t="shared" si="48"/>
        <v>1.9451903466505105</v>
      </c>
      <c r="IE13" s="14" t="e">
        <f t="shared" si="48"/>
        <v>#VALUE!</v>
      </c>
      <c r="IF13" s="14"/>
      <c r="IG13" s="14">
        <f t="shared" si="38"/>
        <v>2.0606062988638456</v>
      </c>
      <c r="IH13" s="14">
        <f t="shared" si="24"/>
        <v>1.9451903466505105</v>
      </c>
      <c r="II13" s="14"/>
      <c r="IJ13" s="3"/>
      <c r="IK13" s="13">
        <v>787.7</v>
      </c>
      <c r="IL13" s="13">
        <v>727</v>
      </c>
      <c r="IM13" s="13">
        <v>791.4</v>
      </c>
      <c r="IN13" s="13">
        <v>858</v>
      </c>
      <c r="IO13" s="13">
        <v>925.9</v>
      </c>
      <c r="IP13" s="13">
        <v>761.6</v>
      </c>
      <c r="IQ13" s="13">
        <v>826.4</v>
      </c>
      <c r="IR13" s="13">
        <v>912.5</v>
      </c>
      <c r="IS13" s="13">
        <v>971.3</v>
      </c>
      <c r="IT13" s="13">
        <v>1050.9000000000001</v>
      </c>
      <c r="IU13" s="13">
        <v>879.2</v>
      </c>
      <c r="IV13" s="13">
        <v>965.5</v>
      </c>
      <c r="IW13" s="13">
        <v>1039.7</v>
      </c>
      <c r="IX13" s="13">
        <f>'(2018 Bloom Raw Data)'!HL13</f>
        <v>1135.5999999999999</v>
      </c>
      <c r="IY13" s="13">
        <f>'(2018 Bloom Raw Data)'!HM13</f>
        <v>954.1</v>
      </c>
      <c r="IZ13" s="13">
        <f>'(2018 Bloom Raw Data)'!HN13</f>
        <v>1043.0999999999999</v>
      </c>
      <c r="JA13" s="13" t="str">
        <f>'(2018 Bloom Raw Data)'!HO13</f>
        <v>#N/A N/A</v>
      </c>
      <c r="JB13" s="4"/>
    </row>
    <row r="14" spans="1:262">
      <c r="A14" s="4" t="s">
        <v>14</v>
      </c>
      <c r="B14" s="4" t="s">
        <v>17</v>
      </c>
      <c r="C14" s="4"/>
      <c r="D14" s="3"/>
      <c r="E14" s="3"/>
      <c r="F14" s="59">
        <f>'Segments '!G36</f>
        <v>0.38600000000000001</v>
      </c>
      <c r="G14" s="59">
        <f>'Segments '!H36</f>
        <v>0.41299999999999998</v>
      </c>
      <c r="H14" s="59">
        <f>'Segments '!I36</f>
        <v>0.432</v>
      </c>
      <c r="I14" s="60">
        <f>'Segments '!J36</f>
        <v>0.443</v>
      </c>
      <c r="J14" s="60">
        <f>'Segments '!K36</f>
        <v>0.44624325446243257</v>
      </c>
      <c r="K14" s="62"/>
      <c r="L14" s="60">
        <f>AVERAGE(H14:J14)</f>
        <v>0.44041441815414423</v>
      </c>
      <c r="M14" s="60">
        <f t="shared" si="0"/>
        <v>0.44624325446243257</v>
      </c>
      <c r="N14" s="69"/>
      <c r="O14" s="13">
        <f>'(2018 Bloom Raw Data)'!E14</f>
        <v>8647.6350999999995</v>
      </c>
      <c r="P14" s="122">
        <f>'(2018 Bloom Raw Data)'!F14</f>
        <v>10736.60505</v>
      </c>
      <c r="Q14" s="13">
        <f>'(2018 Bloom Raw Data)'!G14</f>
        <v>12825.575000000001</v>
      </c>
      <c r="R14" s="122">
        <f>'(2018 Bloom Raw Data)'!H14</f>
        <v>12220.185949999999</v>
      </c>
      <c r="S14" s="13">
        <f>'(2018 Bloom Raw Data)'!I14</f>
        <v>11614.796899999999</v>
      </c>
      <c r="T14" s="122">
        <f>'(2018 Bloom Raw Data)'!J14</f>
        <v>11619.187399999999</v>
      </c>
      <c r="U14" s="13">
        <f>'(2018 Bloom Raw Data)'!K14</f>
        <v>11623.5779</v>
      </c>
      <c r="V14" s="122">
        <f>'(2018 Bloom Raw Data)'!L14</f>
        <v>12264.459350000001</v>
      </c>
      <c r="W14" s="13">
        <f>'(2018 Bloom Raw Data)'!M14</f>
        <v>12905.3408</v>
      </c>
      <c r="X14" s="122">
        <f>'(2018 Bloom Raw Data)'!N14</f>
        <v>11811.8817</v>
      </c>
      <c r="Y14" s="13">
        <f>'(2018 Bloom Raw Data)'!O14</f>
        <v>10718.4226</v>
      </c>
      <c r="Z14" s="122">
        <f>'(2018 Bloom Raw Data)'!P14</f>
        <v>10732.531200000001</v>
      </c>
      <c r="AA14" s="13">
        <f>'(2018 Bloom Raw Data)'!Q14</f>
        <v>10746.639800000001</v>
      </c>
      <c r="AB14" s="122">
        <f>'(2018 Bloom Raw Data)'!R14</f>
        <v>11483.561750000001</v>
      </c>
      <c r="AC14" s="13">
        <f>'(2018 Bloom Raw Data)'!S14</f>
        <v>12220.483700000001</v>
      </c>
      <c r="AD14" s="122">
        <f>'(2018 Bloom Raw Data)'!T14</f>
        <v>12006.128850000001</v>
      </c>
      <c r="AE14" s="13">
        <f>'(2018 Bloom Raw Data)'!U14</f>
        <v>11791.773999999999</v>
      </c>
      <c r="AF14" s="122">
        <f>'(2018 Bloom Raw Data)'!V14</f>
        <v>9888.509</v>
      </c>
      <c r="AG14" s="13">
        <f>'(2018 Bloom Raw Data)'!W14</f>
        <v>7985.2439999999997</v>
      </c>
      <c r="AH14" s="324">
        <f>'(2018 Bloom Raw Data)'!X14</f>
        <v>6637.1625415589215</v>
      </c>
      <c r="AI14" s="13" t="str">
        <f>'(2018 Bloom Raw Data)'!Y14</f>
        <v>#N/A N/A</v>
      </c>
      <c r="AJ14" s="13"/>
      <c r="AK14" s="13">
        <f t="shared" si="28"/>
        <v>10860.933791658377</v>
      </c>
      <c r="AL14" s="324">
        <f t="shared" si="29"/>
        <v>6637.1625415589215</v>
      </c>
      <c r="AM14" s="324"/>
      <c r="AN14" s="394"/>
      <c r="AO14" s="394"/>
      <c r="AP14" s="394"/>
      <c r="AQ14" s="394">
        <f t="shared" si="12"/>
        <v>0</v>
      </c>
      <c r="AR14" s="394"/>
      <c r="AS14" s="548"/>
      <c r="AT14" s="13">
        <f>'(2018 Bloom Raw Data)'!BA14</f>
        <v>591</v>
      </c>
      <c r="AU14" s="13">
        <f>'(2018 Bloom Raw Data)'!BE14</f>
        <v>615</v>
      </c>
      <c r="AV14" s="13">
        <f>'(2018 Bloom Raw Data)'!BI14</f>
        <v>726</v>
      </c>
      <c r="AW14" s="13">
        <f>'(2018 Bloom Raw Data)'!BM14</f>
        <v>916</v>
      </c>
      <c r="AX14" s="122">
        <f t="shared" si="39"/>
        <v>916</v>
      </c>
      <c r="AY14" s="115"/>
      <c r="AZ14" s="13" t="str">
        <f>Ratings!AA14</f>
        <v>A-</v>
      </c>
      <c r="BA14" s="332">
        <f t="shared" si="14"/>
        <v>1.4112499999999998E-2</v>
      </c>
      <c r="BB14" s="332">
        <f t="shared" si="1"/>
        <v>1.8670666666666665E-2</v>
      </c>
      <c r="BC14" s="332">
        <f t="shared" si="1"/>
        <v>1.2638500000000002E-2</v>
      </c>
      <c r="BD14" s="332">
        <f t="shared" si="1"/>
        <v>1.2821500000000001E-2</v>
      </c>
      <c r="BE14" s="332">
        <f t="shared" si="1"/>
        <v>1.6448000000000001E-2</v>
      </c>
      <c r="BF14" s="115"/>
      <c r="BG14" s="13">
        <f>(1-1/(1+BA14)^$BF$1)/BA14*AT14/$BF$1</f>
        <v>547.60259476679403</v>
      </c>
      <c r="BH14" s="71">
        <f t="shared" si="15"/>
        <v>549.77470654465662</v>
      </c>
      <c r="BI14" s="71">
        <f t="shared" si="2"/>
        <v>551.94681832251922</v>
      </c>
      <c r="BJ14" s="71">
        <f t="shared" si="2"/>
        <v>554.11893010038182</v>
      </c>
      <c r="BK14" s="13">
        <f>(1-1/(1+BB14)^$BF$1)/BB14*AU14/$BF$1</f>
        <v>556.29104187824441</v>
      </c>
      <c r="BL14" s="71">
        <f t="shared" si="16"/>
        <v>586.7144079460486</v>
      </c>
      <c r="BM14" s="71">
        <f t="shared" si="3"/>
        <v>617.13777401385289</v>
      </c>
      <c r="BN14" s="71">
        <f t="shared" si="3"/>
        <v>647.56114008165719</v>
      </c>
      <c r="BO14" s="13">
        <f>(1-1/(1+BC14)^$BF$1)/BC14*AV14/$BF$1</f>
        <v>677.98450614946137</v>
      </c>
      <c r="BP14" s="71">
        <f t="shared" si="17"/>
        <v>722.13459086016519</v>
      </c>
      <c r="BQ14" s="71">
        <f t="shared" si="4"/>
        <v>766.28467557086901</v>
      </c>
      <c r="BR14" s="71">
        <f t="shared" si="4"/>
        <v>810.43476028157284</v>
      </c>
      <c r="BS14" s="13">
        <f>(1-1/(1+BD14)^$BF$1)/BD14*AW14/$BF$1</f>
        <v>854.58484499227666</v>
      </c>
      <c r="BT14" s="71">
        <f t="shared" si="43"/>
        <v>850.51570555428043</v>
      </c>
      <c r="BU14" s="71">
        <f t="shared" si="43"/>
        <v>846.44656611628432</v>
      </c>
      <c r="BV14" s="71">
        <f t="shared" si="43"/>
        <v>842.3774266782882</v>
      </c>
      <c r="BW14" s="13">
        <f t="shared" si="18"/>
        <v>838.30828724029197</v>
      </c>
      <c r="BX14" s="13"/>
      <c r="BY14" s="3"/>
      <c r="BZ14" s="13">
        <f>'(2018 Bloom Raw Data)'!AE14</f>
        <v>1075.472</v>
      </c>
      <c r="CA14" s="122">
        <f>AVERAGE(BZ14,CB14)</f>
        <v>1118.662</v>
      </c>
      <c r="CB14" s="13">
        <f>'(2018 Bloom Raw Data)'!AG14</f>
        <v>1161.8520000000001</v>
      </c>
      <c r="CC14" s="122">
        <f>AVERAGE(CB14,CD14)</f>
        <v>1175.6044999999999</v>
      </c>
      <c r="CD14" s="13">
        <f>'(2018 Bloom Raw Data)'!AI14</f>
        <v>1189.357</v>
      </c>
      <c r="CE14" s="122">
        <f>AVERAGE(CD14,CF14)</f>
        <v>1296.1489999999999</v>
      </c>
      <c r="CF14" s="13">
        <f>'(2018 Bloom Raw Data)'!AK14</f>
        <v>1402.941</v>
      </c>
      <c r="CG14" s="122">
        <f>AVERAGE(CF14,CH14)</f>
        <v>1521.7694999999999</v>
      </c>
      <c r="CH14" s="13">
        <f>'(2018 Bloom Raw Data)'!AM14</f>
        <v>1640.598</v>
      </c>
      <c r="CI14" s="122">
        <f>AVERAGE(CH14,CJ14)</f>
        <v>1704.915</v>
      </c>
      <c r="CJ14" s="13">
        <f>'(2018 Bloom Raw Data)'!AO14</f>
        <v>1769.232</v>
      </c>
      <c r="CK14" s="122">
        <f>AVERAGE(CJ14,CL14)</f>
        <v>2099.4045000000001</v>
      </c>
      <c r="CL14" s="13">
        <f>'(2018 Bloom Raw Data)'!AQ14</f>
        <v>2429.5770000000002</v>
      </c>
      <c r="CM14" s="122">
        <f>AVERAGE(CL14,CN14)</f>
        <v>2840.2885000000001</v>
      </c>
      <c r="CN14" s="66">
        <f>'(2018 Bloom Raw Data)'!AS14</f>
        <v>3251</v>
      </c>
      <c r="CO14" s="122">
        <f>CN14</f>
        <v>3251</v>
      </c>
      <c r="CP14" s="66" t="str">
        <f>'(2018 Bloom Raw Data)'!AU14</f>
        <v>#N/A N/A</v>
      </c>
      <c r="CQ14" s="66"/>
      <c r="CR14" s="59">
        <f>BZ14/(BZ14+'(2018 Bloom Raw Data)'!I14)</f>
        <v>8.4747770789947566E-2</v>
      </c>
      <c r="CS14" s="59">
        <f>CA14/(CA14+'(2018 Bloom Raw Data)'!J14)</f>
        <v>8.7821889305741058E-2</v>
      </c>
      <c r="CT14" s="59">
        <f>CB14/(CB14+'(2018 Bloom Raw Data)'!K14)</f>
        <v>9.0873127386979766E-2</v>
      </c>
      <c r="CU14" s="59">
        <f>CC14/(CC14+'(2018 Bloom Raw Data)'!L14)</f>
        <v>8.7470157368337201E-2</v>
      </c>
      <c r="CV14" s="59">
        <f>CD14/(CD14+'(2018 Bloom Raw Data)'!M14)</f>
        <v>8.4383291992255416E-2</v>
      </c>
      <c r="CW14" s="59">
        <f>CE14/(CE14+'(2018 Bloom Raw Data)'!N14)</f>
        <v>9.8882054037300965E-2</v>
      </c>
      <c r="CX14" s="59">
        <f>CF14/(CF14+'(2018 Bloom Raw Data)'!O14)</f>
        <v>0.11574118608239753</v>
      </c>
      <c r="CY14" s="59">
        <f>CG14/(CG14+'(2018 Bloom Raw Data)'!P14)</f>
        <v>0.12418248395030813</v>
      </c>
      <c r="CZ14" s="59">
        <f>CH14/(CH14+'(2018 Bloom Raw Data)'!Q14)</f>
        <v>0.13244260152977769</v>
      </c>
      <c r="DA14" s="59">
        <f>CI14/(CI14+'(2018 Bloom Raw Data)'!R14)</f>
        <v>0.1292730792432113</v>
      </c>
      <c r="DB14" s="59">
        <f>CJ14/(CJ14+'(2018 Bloom Raw Data)'!S14)</f>
        <v>0.12646661575831736</v>
      </c>
      <c r="DC14" s="59">
        <f>CK14/(CK14+'(2018 Bloom Raw Data)'!T14)</f>
        <v>0.14883552772572048</v>
      </c>
      <c r="DD14" s="59">
        <f>CL14/(CL14+'(2018 Bloom Raw Data)'!U14)</f>
        <v>0.17084009810319711</v>
      </c>
      <c r="DE14" s="59">
        <f>CM14/(CM14+'(2018 Bloom Raw Data)'!V14)</f>
        <v>0.22313879217577309</v>
      </c>
      <c r="DF14" s="59">
        <f>CN14/(CN14+'(2018 Bloom Raw Data)'!W14)</f>
        <v>0.28933155954961465</v>
      </c>
      <c r="DG14" s="59">
        <f>CO14/(CO14+'(2018 Bloom Raw Data)'!X14)</f>
        <v>0.32877695793696593</v>
      </c>
      <c r="DH14" s="59" t="e">
        <f>CP14/(CP14+'(2018 Bloom Raw Data)'!Y14)</f>
        <v>#VALUE!</v>
      </c>
      <c r="DI14" s="59"/>
      <c r="DJ14" s="59">
        <f t="shared" si="19"/>
        <v>0.11399691409796092</v>
      </c>
      <c r="DK14" s="59">
        <f t="shared" si="30"/>
        <v>4.1412222973408519E-2</v>
      </c>
      <c r="DL14" s="59">
        <f t="shared" si="40"/>
        <v>0.3632749474062234</v>
      </c>
      <c r="DM14" s="66"/>
      <c r="DN14" s="59">
        <f>BZ52/'(2018 Bloom Raw Data)'!I14</f>
        <v>0.13974196955323379</v>
      </c>
      <c r="DO14" s="59">
        <f>CA52/'(2018 Bloom Raw Data)'!J14</f>
        <v>0.14359323497481907</v>
      </c>
      <c r="DP14" s="59">
        <f>CB52/'(2018 Bloom Raw Data)'!K14</f>
        <v>0.14744159096851919</v>
      </c>
      <c r="DQ14" s="59">
        <f>CC52/'(2018 Bloom Raw Data)'!L14</f>
        <v>0.14103544075918698</v>
      </c>
      <c r="DR14" s="59">
        <f>CD52/'(2018 Bloom Raw Data)'!M14</f>
        <v>0.13526555159847034</v>
      </c>
      <c r="DS14" s="59">
        <f>CE52/'(2018 Bloom Raw Data)'!N14</f>
        <v>0.15940418772955103</v>
      </c>
      <c r="DT14" s="59">
        <f>CF52/'(2018 Bloom Raw Data)'!O14</f>
        <v>0.18846791635308846</v>
      </c>
      <c r="DU14" s="59">
        <f>CG52/'(2018 Bloom Raw Data)'!P14</f>
        <v>0.2021266558332164</v>
      </c>
      <c r="DV14" s="59">
        <f>CH52/'(2018 Bloom Raw Data)'!Q14</f>
        <v>0.21574953188153392</v>
      </c>
      <c r="DW14" s="59">
        <f>CI52/'(2018 Bloom Raw Data)'!R14</f>
        <v>0.21134989680881586</v>
      </c>
      <c r="DX14" s="59">
        <f>CJ52/'(2018 Bloom Raw Data)'!S14</f>
        <v>0.20748087701069218</v>
      </c>
      <c r="DY14" s="59">
        <f>CK52/'(2018 Bloom Raw Data)'!T14</f>
        <v>0.24236282124205027</v>
      </c>
      <c r="DZ14" s="59">
        <f>CL52/'(2018 Bloom Raw Data)'!U14</f>
        <v>0.2785129569980121</v>
      </c>
      <c r="EA14" s="59">
        <f>CM52/'(2018 Bloom Raw Data)'!V14</f>
        <v>0.37324172992655219</v>
      </c>
      <c r="EB14" s="59">
        <f>CN52/'(2018 Bloom Raw Data)'!W14</f>
        <v>0.51312728403994723</v>
      </c>
      <c r="EC14" s="59">
        <f>CO52/'(2018 Bloom Raw Data)'!X14</f>
        <v>0.61673605265012021</v>
      </c>
      <c r="ED14" s="59" t="e">
        <f>CP52/'(2018 Bloom Raw Data)'!Y14</f>
        <v>#VALUE!</v>
      </c>
      <c r="EE14" s="133" t="s">
        <v>312</v>
      </c>
      <c r="EF14" s="113">
        <f>'(2018 Bloom Raw Data)'!HU14+'(2018 Bloom Raw Data)'!HS14</f>
        <v>1247.8420000000001</v>
      </c>
      <c r="EG14" s="399">
        <f>'(2018 Bloom Raw Data)'!CT14/'(2018 Bloom Raw Data)'!DP14</f>
        <v>1297.3806925199297</v>
      </c>
      <c r="EH14" s="113">
        <f>'(2018 Bloom Raw Data)'!HW14+'(2018 Bloom Raw Data)'!HU14</f>
        <v>1350.0720000000001</v>
      </c>
      <c r="EI14" s="399">
        <f>'(2018 Bloom Raw Data)'!CV14/'(2018 Bloom Raw Data)'!DR14</f>
        <v>1416.1304029110856</v>
      </c>
      <c r="EJ14" s="113">
        <f>'(2018 Bloom Raw Data)'!HY14+'(2018 Bloom Raw Data)'!HW14</f>
        <v>1485.5059999999999</v>
      </c>
      <c r="EK14" s="399">
        <f>'(2018 Bloom Raw Data)'!CX14/'(2018 Bloom Raw Data)'!DT14</f>
        <v>1524.44216036995</v>
      </c>
      <c r="EL14" s="113">
        <f>'(2018 Bloom Raw Data)'!IA14+'(2018 Bloom Raw Data)'!HY14</f>
        <v>1574.3220000000001</v>
      </c>
      <c r="EM14" s="399">
        <f>'(2018 Bloom Raw Data)'!CZ14/'(2018 Bloom Raw Data)'!DV14</f>
        <v>1598.1846244131457</v>
      </c>
      <c r="EN14" s="399">
        <f>'(2018 Bloom Raw Data)'!IC14+'(2018 Bloom Raw Data)'!IA14</f>
        <v>1623.098</v>
      </c>
      <c r="EO14" s="113">
        <f>'(2018 Bloom Raw Data)'!DB14/'(2018 Bloom Raw Data)'!DX14</f>
        <v>1659.3346846422176</v>
      </c>
      <c r="EP14" s="113">
        <f>'(2018 Bloom Raw Data)'!IE14+'(2018 Bloom Raw Data)'!IC14</f>
        <v>1691.471</v>
      </c>
      <c r="EQ14" s="399">
        <f>'(2018 Bloom Raw Data)'!DD14/'(2018 Bloom Raw Data)'!DZ14</f>
        <v>1733.1265472362577</v>
      </c>
      <c r="ER14" s="113">
        <f>'(2018 Bloom Raw Data)'!IG14+'(2018 Bloom Raw Data)'!IE14</f>
        <v>1767.6179999999999</v>
      </c>
      <c r="ES14" s="399">
        <f>'(2018 Bloom Raw Data)'!DF14/'(2018 Bloom Raw Data)'!EB14</f>
        <v>1759.7347737266716</v>
      </c>
      <c r="ET14" s="113">
        <f>'(2018 Bloom Raw Data)'!II14+'(2018 Bloom Raw Data)'!IG14</f>
        <v>1760.702</v>
      </c>
      <c r="EU14" s="440">
        <f>ET14</f>
        <v>1760.702</v>
      </c>
      <c r="EV14" s="13" t="e">
        <f>'(2018 Bloom Raw Data)'!DI14/'(2018 Bloom Raw Data)'!EE14</f>
        <v>#VALUE!</v>
      </c>
      <c r="EW14" s="66"/>
      <c r="EX14" s="6">
        <f t="shared" si="49"/>
        <v>10.131104130685825</v>
      </c>
      <c r="EY14" s="6">
        <f t="shared" si="50"/>
        <v>9.7951269072007978</v>
      </c>
      <c r="EZ14" s="6">
        <f t="shared" si="51"/>
        <v>9.4584724585588198</v>
      </c>
      <c r="FA14" s="6">
        <f t="shared" si="52"/>
        <v>9.4652427279399607</v>
      </c>
      <c r="FB14" s="6">
        <f t="shared" si="53"/>
        <v>9.4722417636895049</v>
      </c>
      <c r="FC14" s="6">
        <f t="shared" si="54"/>
        <v>8.6172910128056266</v>
      </c>
      <c r="FD14" s="6">
        <f t="shared" si="55"/>
        <v>7.7629729116945168</v>
      </c>
      <c r="FE14" s="6">
        <f t="shared" si="56"/>
        <v>7.7352316504894949</v>
      </c>
      <c r="FF14" s="6">
        <f t="shared" si="45"/>
        <v>7.7073596278048706</v>
      </c>
      <c r="FG14" s="6">
        <f t="shared" si="45"/>
        <v>8.0167441815889653</v>
      </c>
      <c r="FH14" s="6">
        <f t="shared" si="45"/>
        <v>8.3250433027890445</v>
      </c>
      <c r="FI14" s="6">
        <f t="shared" si="45"/>
        <v>8.2194721866048646</v>
      </c>
      <c r="FJ14" s="6">
        <f t="shared" si="45"/>
        <v>8.114377574330863</v>
      </c>
      <c r="FK14" s="6">
        <f t="shared" ref="FK14:FN14" si="74">EA52/ES52</f>
        <v>7.3224145616116996</v>
      </c>
      <c r="FL14" s="6">
        <f t="shared" si="74"/>
        <v>6.5300855725018305</v>
      </c>
      <c r="FM14" s="6">
        <f t="shared" si="74"/>
        <v>5.8001016941282852</v>
      </c>
      <c r="FN14" s="6" t="e">
        <f t="shared" si="74"/>
        <v>#VALUE!</v>
      </c>
      <c r="FO14" s="13"/>
      <c r="FP14" s="14">
        <f t="shared" si="22"/>
        <v>7.9298906744599629</v>
      </c>
      <c r="FQ14" s="6">
        <f t="shared" si="23"/>
        <v>5.8001016941282852</v>
      </c>
      <c r="FR14" s="14"/>
      <c r="FS14" s="66"/>
      <c r="FT14" s="6">
        <f t="shared" si="58"/>
        <v>0.86186552464174138</v>
      </c>
      <c r="FU14" s="6">
        <f t="shared" si="59"/>
        <v>0.8622465298348162</v>
      </c>
      <c r="FV14" s="6">
        <f t="shared" si="60"/>
        <v>0.86058521323307202</v>
      </c>
      <c r="FW14" s="6">
        <f t="shared" si="61"/>
        <v>0.8301527158680827</v>
      </c>
      <c r="FX14" s="6">
        <f t="shared" si="62"/>
        <v>0.80064099370854114</v>
      </c>
      <c r="FY14" s="6">
        <f t="shared" si="63"/>
        <v>0.85024478704095396</v>
      </c>
      <c r="FZ14" s="6">
        <f t="shared" si="64"/>
        <v>0.89113980494460465</v>
      </c>
      <c r="GA14" s="6">
        <f t="shared" si="65"/>
        <v>0.9521862973489652</v>
      </c>
      <c r="GB14" s="6">
        <f t="shared" si="47"/>
        <v>1.0107818505105668</v>
      </c>
      <c r="GC14" s="6">
        <f t="shared" si="47"/>
        <v>1.0274690306781662</v>
      </c>
      <c r="GD14" s="6">
        <f t="shared" si="47"/>
        <v>1.0459724109961093</v>
      </c>
      <c r="GE14" s="6">
        <f t="shared" si="47"/>
        <v>1.2113394162404529</v>
      </c>
      <c r="GF14" s="6">
        <f t="shared" si="47"/>
        <v>1.3744921131149379</v>
      </c>
      <c r="GG14" s="6">
        <f t="shared" si="47"/>
        <v>1.6140435151968895</v>
      </c>
      <c r="GH14" s="6">
        <f t="shared" si="47"/>
        <v>1.8464226200685863</v>
      </c>
      <c r="GI14" s="6">
        <f t="shared" si="47"/>
        <v>1.8464226200685863</v>
      </c>
      <c r="GJ14" s="6" t="e">
        <f t="shared" si="47"/>
        <v>#VALUE!</v>
      </c>
      <c r="GK14" s="6"/>
      <c r="GL14" s="14">
        <f t="shared" si="34"/>
        <v>1.1770237058296495</v>
      </c>
      <c r="GM14" s="6">
        <f t="shared" si="35"/>
        <v>0.96762436062777002</v>
      </c>
      <c r="GN14" s="6"/>
      <c r="GO14" s="14"/>
      <c r="GP14" s="14"/>
      <c r="GQ14" s="14"/>
      <c r="GR14" s="14"/>
      <c r="GS14" s="3"/>
      <c r="GT14" s="13">
        <f>'(2018 Bloom Raw Data)'!GC14</f>
        <v>63.670999999999999</v>
      </c>
      <c r="GU14" s="122">
        <f>AVERAGE(GT14,GV14)</f>
        <v>65.930499999999995</v>
      </c>
      <c r="GV14" s="13">
        <f>'(2018 Bloom Raw Data)'!GE14</f>
        <v>68.19</v>
      </c>
      <c r="GW14" s="122">
        <f>AVERAGE(GV14,GX14)</f>
        <v>51.8705</v>
      </c>
      <c r="GX14" s="13">
        <f>'(2018 Bloom Raw Data)'!GG14</f>
        <v>35.551000000000002</v>
      </c>
      <c r="GY14" s="122">
        <f>AVERAGE(GX14,GZ14)</f>
        <v>28.618000000000002</v>
      </c>
      <c r="GZ14" s="13">
        <f>'(2018 Bloom Raw Data)'!GI14</f>
        <v>21.684999999999999</v>
      </c>
      <c r="HA14" s="122">
        <f>AVERAGE(GZ14,HB14)</f>
        <v>18.838999999999999</v>
      </c>
      <c r="HB14" s="13">
        <f>'(2018 Bloom Raw Data)'!GK14</f>
        <v>15.993</v>
      </c>
      <c r="HC14" s="122">
        <f>AVERAGE(HB14,HD14)</f>
        <v>23.8065</v>
      </c>
      <c r="HD14" s="13">
        <f>'(2018 Bloom Raw Data)'!GM14</f>
        <v>31.62</v>
      </c>
      <c r="HE14" s="122">
        <f>AVERAGE(HD14,HF14)</f>
        <v>65.843499999999992</v>
      </c>
      <c r="HF14" s="13">
        <f>'(2018 Bloom Raw Data)'!GO14</f>
        <v>100.06699999999999</v>
      </c>
      <c r="HG14" s="122">
        <f>AVERAGE(HF14,HH14)</f>
        <v>66.533500000000004</v>
      </c>
      <c r="HH14" s="13">
        <f>'(2018 Bloom Raw Data)'!GQ14</f>
        <v>33</v>
      </c>
      <c r="HI14" s="122">
        <f>HH14</f>
        <v>33</v>
      </c>
      <c r="HJ14" s="13" t="str">
        <f>'(2018 Bloom Raw Data)'!GS14</f>
        <v>#N/A N/A</v>
      </c>
      <c r="HK14" s="13"/>
      <c r="HL14" s="4"/>
      <c r="HM14" s="4"/>
      <c r="HN14" s="3"/>
      <c r="HO14" s="14">
        <f t="shared" si="66"/>
        <v>1.2906047818241313</v>
      </c>
      <c r="HP14" s="14">
        <f t="shared" si="67"/>
        <v>1.2780133238239157</v>
      </c>
      <c r="HQ14" s="14">
        <f t="shared" si="68"/>
        <v>1.2634885110612799</v>
      </c>
      <c r="HR14" s="14">
        <f t="shared" si="69"/>
        <v>1.2061999039349702</v>
      </c>
      <c r="HS14" s="14">
        <f t="shared" si="70"/>
        <v>1.1513847017259433</v>
      </c>
      <c r="HT14" s="14">
        <f t="shared" si="71"/>
        <v>1.2031602953800407</v>
      </c>
      <c r="HU14" s="14">
        <f t="shared" si="72"/>
        <v>1.2439372512835924</v>
      </c>
      <c r="HV14" s="14">
        <f t="shared" si="73"/>
        <v>1.3118447328213223</v>
      </c>
      <c r="HW14" s="14">
        <f t="shared" si="48"/>
        <v>1.3767637316016541</v>
      </c>
      <c r="HX14" s="14">
        <f t="shared" si="48"/>
        <v>1.4112268695252976</v>
      </c>
      <c r="HY14" s="14">
        <f t="shared" si="48"/>
        <v>1.4474394741292393</v>
      </c>
      <c r="HZ14" s="14">
        <f t="shared" si="48"/>
        <v>1.6350115966056398</v>
      </c>
      <c r="IA14" s="14">
        <f t="shared" si="48"/>
        <v>1.8202431586786905</v>
      </c>
      <c r="IB14" s="14">
        <f t="shared" si="48"/>
        <v>2.0295290505405958</v>
      </c>
      <c r="IC14" s="14">
        <f t="shared" si="48"/>
        <v>2.2298991018291208</v>
      </c>
      <c r="ID14" s="14">
        <f t="shared" si="48"/>
        <v>2.227702300531063</v>
      </c>
      <c r="IE14" s="14" t="e">
        <f t="shared" si="48"/>
        <v>#VALUE!</v>
      </c>
      <c r="IF14" s="14"/>
      <c r="IG14" s="14">
        <f t="shared" si="38"/>
        <v>1.5611032437374748</v>
      </c>
      <c r="IH14" s="14">
        <f t="shared" si="24"/>
        <v>2.227702300531063</v>
      </c>
      <c r="II14" s="14"/>
      <c r="IJ14" s="3"/>
      <c r="IK14" s="13">
        <v>2315.2269999999999</v>
      </c>
      <c r="IL14" s="122">
        <f>AVERAGE(IK14,IM14)</f>
        <v>2384.6904999999997</v>
      </c>
      <c r="IM14" s="13">
        <v>2454.154</v>
      </c>
      <c r="IN14" s="122">
        <f>AVERAGE(IM14,IO14)</f>
        <v>2545.6759999999999</v>
      </c>
      <c r="IO14" s="13">
        <v>2637.1979999999999</v>
      </c>
      <c r="IP14" s="122">
        <f>AVERAGE(IO14,IQ14)</f>
        <v>2715.1305000000002</v>
      </c>
      <c r="IQ14" s="13">
        <v>2793.0630000000001</v>
      </c>
      <c r="IR14" s="122">
        <f>AVERAGE(IQ14,IS14)</f>
        <v>2897.4205000000002</v>
      </c>
      <c r="IS14" s="13">
        <v>3001.7779999999998</v>
      </c>
      <c r="IT14" s="122">
        <f>AVERAGE(IS14,IU14)</f>
        <v>3100.0450000000001</v>
      </c>
      <c r="IU14" s="13">
        <v>3198.3119999999999</v>
      </c>
      <c r="IV14" s="122">
        <f>AVERAGE(IU14,IW14)</f>
        <v>3286.1889999999999</v>
      </c>
      <c r="IW14" s="13">
        <v>3374.0659999999998</v>
      </c>
      <c r="IX14" s="122">
        <f>AVERAGE(IW14,IY14)</f>
        <v>3409.5329999999999</v>
      </c>
      <c r="IY14" s="13">
        <f>'(2018 Bloom Raw Data)'!HM14</f>
        <v>3445</v>
      </c>
      <c r="IZ14" s="13" t="str">
        <f>'(2018 Bloom Raw Data)'!HN14</f>
        <v>#N/A N/A</v>
      </c>
      <c r="JA14" s="13" t="str">
        <f>'(2018 Bloom Raw Data)'!HO14</f>
        <v>#N/A N/A</v>
      </c>
      <c r="JB14" s="3"/>
    </row>
    <row r="15" spans="1:262">
      <c r="A15" s="4" t="s">
        <v>14</v>
      </c>
      <c r="B15" s="4" t="s">
        <v>24</v>
      </c>
      <c r="C15" s="4"/>
      <c r="D15" s="59">
        <f>'Segments '!E40</f>
        <v>0.38600000000000001</v>
      </c>
      <c r="E15" s="59">
        <f>'Segments '!F40</f>
        <v>0.39400000000000002</v>
      </c>
      <c r="F15" s="59"/>
      <c r="G15" s="59">
        <f>'Segments '!H40</f>
        <v>0.40699999999999997</v>
      </c>
      <c r="H15" s="59">
        <f>'Segments '!I40</f>
        <v>0.41</v>
      </c>
      <c r="I15" s="502">
        <f>H15</f>
        <v>0.41</v>
      </c>
      <c r="J15" s="502">
        <f>I15</f>
        <v>0.41</v>
      </c>
      <c r="K15" s="65"/>
      <c r="L15" s="502">
        <f>AVERAGE(H15:J15)</f>
        <v>0.41</v>
      </c>
      <c r="M15" s="502">
        <f t="shared" si="0"/>
        <v>0.41</v>
      </c>
      <c r="N15" s="69"/>
      <c r="O15" s="13">
        <f>'(2018 Bloom Raw Data)'!E15</f>
        <v>23629.664199999999</v>
      </c>
      <c r="P15" s="122">
        <f>'(2018 Bloom Raw Data)'!F15</f>
        <v>26976.250899999999</v>
      </c>
      <c r="Q15" s="13">
        <f>'(2018 Bloom Raw Data)'!G15</f>
        <v>30322.837599999999</v>
      </c>
      <c r="R15" s="122">
        <f>'(2018 Bloom Raw Data)'!H15</f>
        <v>33901.992700000003</v>
      </c>
      <c r="S15" s="13">
        <f>'(2018 Bloom Raw Data)'!I15</f>
        <v>37481.147799999999</v>
      </c>
      <c r="T15" s="122">
        <f>'(2018 Bloom Raw Data)'!J15</f>
        <v>37030.891950000005</v>
      </c>
      <c r="U15" s="13">
        <f>'(2018 Bloom Raw Data)'!K15</f>
        <v>36580.636100000003</v>
      </c>
      <c r="V15" s="122">
        <f>'(2018 Bloom Raw Data)'!L15</f>
        <v>38799.09895</v>
      </c>
      <c r="W15" s="13">
        <f>'(2018 Bloom Raw Data)'!M15</f>
        <v>41017.561800000003</v>
      </c>
      <c r="X15" s="122">
        <f>'(2018 Bloom Raw Data)'!N15</f>
        <v>39996.986050000007</v>
      </c>
      <c r="Y15" s="13">
        <f>'(2018 Bloom Raw Data)'!O15</f>
        <v>38976.410300000003</v>
      </c>
      <c r="Z15" s="122">
        <f>'(2018 Bloom Raw Data)'!P15</f>
        <v>38687.001799999998</v>
      </c>
      <c r="AA15" s="13">
        <f>'(2018 Bloom Raw Data)'!Q15</f>
        <v>38397.5933</v>
      </c>
      <c r="AB15" s="122">
        <f>'(2018 Bloom Raw Data)'!R15</f>
        <v>37663.707349999997</v>
      </c>
      <c r="AC15" s="13">
        <f>'(2018 Bloom Raw Data)'!S15</f>
        <v>36929.821400000001</v>
      </c>
      <c r="AD15" s="122">
        <f>'(2018 Bloom Raw Data)'!T15</f>
        <v>37713.46875</v>
      </c>
      <c r="AE15" s="13">
        <f>'(2018 Bloom Raw Data)'!U15</f>
        <v>38497.116099999999</v>
      </c>
      <c r="AF15" s="122">
        <f>'(2018 Bloom Raw Data)'!V15</f>
        <v>38293.256999999998</v>
      </c>
      <c r="AG15" s="13">
        <f>'(2018 Bloom Raw Data)'!W15</f>
        <v>38089.397900000004</v>
      </c>
      <c r="AH15" s="324">
        <f>'(2018 Bloom Raw Data)'!X15</f>
        <v>36443.723565644606</v>
      </c>
      <c r="AI15" s="13" t="str">
        <f>'(2018 Bloom Raw Data)'!Y15</f>
        <v>#N/A N/A</v>
      </c>
      <c r="AJ15" s="13"/>
      <c r="AK15" s="13">
        <f t="shared" si="28"/>
        <v>38423.472635818813</v>
      </c>
      <c r="AL15" s="324">
        <f t="shared" si="29"/>
        <v>36443.723565644606</v>
      </c>
      <c r="AM15" s="324"/>
      <c r="AN15" s="394">
        <v>1</v>
      </c>
      <c r="AO15" s="394"/>
      <c r="AP15" s="394"/>
      <c r="AQ15" s="394">
        <f t="shared" si="12"/>
        <v>0</v>
      </c>
      <c r="AR15" s="394"/>
      <c r="AS15" s="548"/>
      <c r="AT15" s="13">
        <f>'(2018 Bloom Raw Data)'!BA15</f>
        <v>5497</v>
      </c>
      <c r="AU15" s="13">
        <f>'(2018 Bloom Raw Data)'!BE15</f>
        <v>5199</v>
      </c>
      <c r="AV15" s="13">
        <f>'(2018 Bloom Raw Data)'!BI15</f>
        <v>5470</v>
      </c>
      <c r="AW15" s="13">
        <f>'(2018 Bloom Raw Data)'!BM15</f>
        <v>5920</v>
      </c>
      <c r="AX15" s="122">
        <f t="shared" si="39"/>
        <v>5920</v>
      </c>
      <c r="AY15" s="115"/>
      <c r="AZ15" s="13" t="str">
        <f>Ratings!AA15</f>
        <v>BBB+</v>
      </c>
      <c r="BA15" s="332">
        <f t="shared" si="14"/>
        <v>1.6749999999999998E-2</v>
      </c>
      <c r="BB15" s="332">
        <f t="shared" si="1"/>
        <v>2.2333333333333334E-2</v>
      </c>
      <c r="BC15" s="332">
        <f t="shared" si="1"/>
        <v>1.49E-2</v>
      </c>
      <c r="BD15" s="332">
        <f t="shared" si="1"/>
        <v>1.4199999999999999E-2</v>
      </c>
      <c r="BE15" s="332">
        <f t="shared" si="1"/>
        <v>1.9099999999999999E-2</v>
      </c>
      <c r="BF15" s="115"/>
      <c r="BG15" s="13">
        <f>(1-1/(1+BA15)^$BF$1)/BA15*AT15/$BF$1</f>
        <v>5022.7545135342607</v>
      </c>
      <c r="BH15" s="71">
        <f t="shared" si="15"/>
        <v>4920.4516525609652</v>
      </c>
      <c r="BI15" s="71">
        <f t="shared" si="2"/>
        <v>4818.1487915876705</v>
      </c>
      <c r="BJ15" s="71">
        <f t="shared" si="2"/>
        <v>4715.8459306143759</v>
      </c>
      <c r="BK15" s="13">
        <f>(1-1/(1+BB15)^$BF$1)/BB15*AU15/$BF$1</f>
        <v>4613.5430696410804</v>
      </c>
      <c r="BL15" s="71">
        <f t="shared" si="16"/>
        <v>4721.9594170469354</v>
      </c>
      <c r="BM15" s="71">
        <f t="shared" si="3"/>
        <v>4830.3757644527905</v>
      </c>
      <c r="BN15" s="71">
        <f t="shared" si="3"/>
        <v>4938.7921118586464</v>
      </c>
      <c r="BO15" s="13">
        <f>(1-1/(1+BC15)^$BF$1)/BC15*AV15/$BF$1</f>
        <v>5047.2084592645015</v>
      </c>
      <c r="BP15" s="71">
        <f t="shared" si="17"/>
        <v>5156.0923825241907</v>
      </c>
      <c r="BQ15" s="71">
        <f t="shared" si="4"/>
        <v>5264.9763057838791</v>
      </c>
      <c r="BR15" s="71">
        <f t="shared" si="4"/>
        <v>5373.8602290435683</v>
      </c>
      <c r="BS15" s="13">
        <f>(1-1/(1+BD15)^$BF$1)/BD15*AW15/$BF$1</f>
        <v>5482.7441523032576</v>
      </c>
      <c r="BT15" s="71">
        <f t="shared" si="43"/>
        <v>5447.7626167335566</v>
      </c>
      <c r="BU15" s="71">
        <f t="shared" si="43"/>
        <v>5412.7810811638565</v>
      </c>
      <c r="BV15" s="71">
        <f t="shared" si="43"/>
        <v>5377.7995455941564</v>
      </c>
      <c r="BW15" s="13">
        <f t="shared" si="18"/>
        <v>5342.8180100244554</v>
      </c>
      <c r="BX15" s="13"/>
      <c r="BY15" s="3"/>
      <c r="BZ15" s="13">
        <f>'(2018 Bloom Raw Data)'!AE15</f>
        <v>27279</v>
      </c>
      <c r="CA15" s="122">
        <f>AVERAGE(BZ15,CB15)</f>
        <v>27778</v>
      </c>
      <c r="CB15" s="13">
        <f>'(2018 Bloom Raw Data)'!AG15</f>
        <v>28277</v>
      </c>
      <c r="CC15" s="122">
        <f>AVERAGE(CB15,CD15)</f>
        <v>28294.5</v>
      </c>
      <c r="CD15" s="13">
        <f>'(2018 Bloom Raw Data)'!AI15</f>
        <v>28312</v>
      </c>
      <c r="CE15" s="122">
        <f>AVERAGE(CD15,CF15)</f>
        <v>26954.5</v>
      </c>
      <c r="CF15" s="13">
        <f>'(2018 Bloom Raw Data)'!AK15</f>
        <v>25597</v>
      </c>
      <c r="CG15" s="122">
        <f>AVERAGE(CF15,CH15)</f>
        <v>24585</v>
      </c>
      <c r="CH15" s="13">
        <f>'(2018 Bloom Raw Data)'!AM15</f>
        <v>23573</v>
      </c>
      <c r="CI15" s="122">
        <f>AVERAGE(CH15,CJ15)</f>
        <v>24065</v>
      </c>
      <c r="CJ15" s="13">
        <f>'(2018 Bloom Raw Data)'!AO15</f>
        <v>24557</v>
      </c>
      <c r="CK15" s="122">
        <f>AVERAGE(CJ15,CL15)</f>
        <v>24243</v>
      </c>
      <c r="CL15" s="13">
        <f>'(2018 Bloom Raw Data)'!AQ15</f>
        <v>23929</v>
      </c>
      <c r="CM15" s="122">
        <f>AVERAGE(CL15,CN15)</f>
        <v>24693</v>
      </c>
      <c r="CN15" s="66">
        <f>'(2018 Bloom Raw Data)'!AS15</f>
        <v>25457</v>
      </c>
      <c r="CO15" s="122">
        <f>CN15</f>
        <v>25457</v>
      </c>
      <c r="CP15" s="66" t="str">
        <f>'(2018 Bloom Raw Data)'!AU15</f>
        <v>#N/A N/A</v>
      </c>
      <c r="CQ15" s="66"/>
      <c r="CR15" s="59">
        <f>BZ15/(BZ15+'(2018 Bloom Raw Data)'!I15)</f>
        <v>0.42123128075998617</v>
      </c>
      <c r="CS15" s="59">
        <f>CA15/(CA15+'(2018 Bloom Raw Data)'!J15)</f>
        <v>0.42861402446798041</v>
      </c>
      <c r="CT15" s="59">
        <f>CB15/(CB15+'(2018 Bloom Raw Data)'!K15)</f>
        <v>0.43598567108430275</v>
      </c>
      <c r="CU15" s="59">
        <f>CC15/(CC15+'(2018 Bloom Raw Data)'!L15)</f>
        <v>0.42171683204959448</v>
      </c>
      <c r="CV15" s="59">
        <f>CD15/(CD15+'(2018 Bloom Raw Data)'!M15)</f>
        <v>0.40836836790738235</v>
      </c>
      <c r="CW15" s="59">
        <f>CE15/(CE15+'(2018 Bloom Raw Data)'!N15)</f>
        <v>0.40259748648252741</v>
      </c>
      <c r="CX15" s="59">
        <f>CF15/(CF15+'(2018 Bloom Raw Data)'!O15)</f>
        <v>0.39640155105761848</v>
      </c>
      <c r="CY15" s="59">
        <f>CG15/(CG15+'(2018 Bloom Raw Data)'!P15)</f>
        <v>0.38856048964140727</v>
      </c>
      <c r="CZ15" s="59">
        <f>CH15/(CH15+'(2018 Bloom Raw Data)'!Q15)</f>
        <v>0.38039009705592086</v>
      </c>
      <c r="DA15" s="59">
        <f>CI15/(CI15+'(2018 Bloom Raw Data)'!R15)</f>
        <v>0.38985102771636121</v>
      </c>
      <c r="DB15" s="59">
        <f>CJ15/(CJ15+'(2018 Bloom Raw Data)'!S15)</f>
        <v>0.39938639599281678</v>
      </c>
      <c r="DC15" s="59">
        <f>CK15/(CK15+'(2018 Bloom Raw Data)'!T15)</f>
        <v>0.39129086097244686</v>
      </c>
      <c r="DD15" s="59">
        <f>CL15/(CL15+'(2018 Bloom Raw Data)'!U15)</f>
        <v>0.38331713543844836</v>
      </c>
      <c r="DE15" s="59">
        <f>CM15/(CM15+'(2018 Bloom Raw Data)'!V15)</f>
        <v>0.39203790122026144</v>
      </c>
      <c r="DF15" s="59">
        <f>CN15/(CN15+'(2018 Bloom Raw Data)'!W15)</f>
        <v>0.40060492555471816</v>
      </c>
      <c r="DG15" s="59">
        <f>CO15/(CO15+'(2018 Bloom Raw Data)'!X15)</f>
        <v>0.41125528965753216</v>
      </c>
      <c r="DH15" s="59" t="e">
        <f>CP15/(CP15+'(2018 Bloom Raw Data)'!Y15)</f>
        <v>#VALUE!</v>
      </c>
      <c r="DI15" s="59"/>
      <c r="DJ15" s="59">
        <f t="shared" si="19"/>
        <v>0.40367009389436875</v>
      </c>
      <c r="DK15" s="59">
        <f t="shared" si="30"/>
        <v>4.3150257813223847E-2</v>
      </c>
      <c r="DL15" s="59">
        <f t="shared" si="40"/>
        <v>0.10689485910867423</v>
      </c>
      <c r="DM15" s="66"/>
      <c r="DN15" s="59">
        <f>BZ53/'(2018 Bloom Raw Data)'!I15</f>
        <v>0.86181337577752248</v>
      </c>
      <c r="DO15" s="59">
        <f>CA53/'(2018 Bloom Raw Data)'!J15</f>
        <v>0.88300470041907697</v>
      </c>
      <c r="DP15" s="59">
        <f>CB53/'(2018 Bloom Raw Data)'!K15</f>
        <v>0.90471769548008674</v>
      </c>
      <c r="DQ15" s="59">
        <f>CC53/'(2018 Bloom Raw Data)'!L15</f>
        <v>0.85080186973296656</v>
      </c>
      <c r="DR15" s="59">
        <f>CD53/'(2018 Bloom Raw Data)'!M15</f>
        <v>0.80271819251921195</v>
      </c>
      <c r="DS15" s="59">
        <f>CE53/'(2018 Bloom Raw Data)'!N15</f>
        <v>0.79197115946307484</v>
      </c>
      <c r="DT15" s="59">
        <f>CF53/'(2018 Bloom Raw Data)'!O15</f>
        <v>0.78066131617186896</v>
      </c>
      <c r="DU15" s="59">
        <f>CG53/'(2018 Bloom Raw Data)'!P15</f>
        <v>0.76314500318447132</v>
      </c>
      <c r="DV15" s="59">
        <f>CH53/'(2018 Bloom Raw Data)'!Q15</f>
        <v>0.74536464396752966</v>
      </c>
      <c r="DW15" s="59">
        <f>CI53/'(2018 Bloom Raw Data)'!R15</f>
        <v>0.77584216845621268</v>
      </c>
      <c r="DX15" s="59">
        <f>CJ53/'(2018 Bloom Raw Data)'!S15</f>
        <v>0.80753101897708823</v>
      </c>
      <c r="DY15" s="59">
        <f>CK53/'(2018 Bloom Raw Data)'!T15</f>
        <v>0.78531254776302073</v>
      </c>
      <c r="DZ15" s="59">
        <f>CL53/'(2018 Bloom Raw Data)'!U15</f>
        <v>0.76399863501212384</v>
      </c>
      <c r="EA15" s="59">
        <f>CM53/'(2018 Bloom Raw Data)'!V15</f>
        <v>0.78710365683267836</v>
      </c>
      <c r="EB15" s="59">
        <f>CN53/'(2018 Bloom Raw Data)'!W15</f>
        <v>0.81045600043900545</v>
      </c>
      <c r="EC15" s="59">
        <f>CO53/'(2018 Bloom Raw Data)'!X15</f>
        <v>0.84609355270881359</v>
      </c>
      <c r="ED15" s="59" t="e">
        <f>CP53/'(2018 Bloom Raw Data)'!Y15</f>
        <v>#VALUE!</v>
      </c>
      <c r="EE15" s="133" t="s">
        <v>312</v>
      </c>
      <c r="EF15" s="113">
        <f>'(2018 Bloom Raw Data)'!HU15+'(2018 Bloom Raw Data)'!HS15</f>
        <v>10561</v>
      </c>
      <c r="EG15" s="399">
        <f>'(2018 Bloom Raw Data)'!CT15/'(2018 Bloom Raw Data)'!DP15</f>
        <v>10371.945211399301</v>
      </c>
      <c r="EH15" s="113">
        <f>'(2018 Bloom Raw Data)'!HW15+'(2018 Bloom Raw Data)'!HU15</f>
        <v>10468</v>
      </c>
      <c r="EI15" s="399">
        <f>'(2018 Bloom Raw Data)'!CV15/'(2018 Bloom Raw Data)'!DR15</f>
        <v>10801.581977677699</v>
      </c>
      <c r="EJ15" s="113">
        <f>'(2018 Bloom Raw Data)'!HY15+'(2018 Bloom Raw Data)'!HW15</f>
        <v>11245</v>
      </c>
      <c r="EK15" s="399">
        <f>'(2018 Bloom Raw Data)'!CX15/'(2018 Bloom Raw Data)'!DT15</f>
        <v>11434.696149792908</v>
      </c>
      <c r="EL15" s="113">
        <f>'(2018 Bloom Raw Data)'!IA15+'(2018 Bloom Raw Data)'!HY15</f>
        <v>11375</v>
      </c>
      <c r="EM15" s="399">
        <f>'(2018 Bloom Raw Data)'!CZ15/'(2018 Bloom Raw Data)'!DV15</f>
        <v>11128.334442948017</v>
      </c>
      <c r="EN15" s="399">
        <f>'(2018 Bloom Raw Data)'!IC15+'(2018 Bloom Raw Data)'!IA15</f>
        <v>10851</v>
      </c>
      <c r="EO15" s="113">
        <f>'(2018 Bloom Raw Data)'!DB15/'(2018 Bloom Raw Data)'!DX15</f>
        <v>11073.998960320323</v>
      </c>
      <c r="EP15" s="113">
        <f>'(2018 Bloom Raw Data)'!IE15+'(2018 Bloom Raw Data)'!IC15</f>
        <v>8553</v>
      </c>
      <c r="EQ15" s="399">
        <f>'(2018 Bloom Raw Data)'!DD15/'(2018 Bloom Raw Data)'!DZ15</f>
        <v>11387.427115652081</v>
      </c>
      <c r="ER15" s="13">
        <f>SUM('(2018 Bloom Raw Data)'!ID15:IG15)</f>
        <v>11864</v>
      </c>
      <c r="ES15" s="13">
        <f>SUM('(2018 Bloom Raw Data)'!IE15:IH15)</f>
        <v>11932</v>
      </c>
      <c r="ET15" s="13">
        <f>SUM('(2018 Bloom Raw Data)'!IF15:II15)</f>
        <v>12098</v>
      </c>
      <c r="EU15" s="13">
        <f>SUM('(2018 Bloom Raw Data)'!IG15:IJ15)</f>
        <v>12120</v>
      </c>
      <c r="EV15" s="13" t="e">
        <f>'(2018 Bloom Raw Data)'!DI15/'(2018 Bloom Raw Data)'!EE15</f>
        <v>#VALUE!</v>
      </c>
      <c r="EW15" s="66"/>
      <c r="EX15" s="6">
        <f t="shared" si="49"/>
        <v>6.4734807270049837</v>
      </c>
      <c r="EY15" s="6">
        <f t="shared" si="50"/>
        <v>6.4982201828757669</v>
      </c>
      <c r="EZ15" s="6">
        <f t="shared" si="51"/>
        <v>6.5195027530799132</v>
      </c>
      <c r="FA15" s="6">
        <f t="shared" si="52"/>
        <v>6.5028587889637919</v>
      </c>
      <c r="FB15" s="6">
        <f t="shared" si="53"/>
        <v>6.4856569005806319</v>
      </c>
      <c r="FC15" s="6">
        <f t="shared" si="54"/>
        <v>6.2457258897396883</v>
      </c>
      <c r="FD15" s="6">
        <f t="shared" si="55"/>
        <v>6.0085725736307234</v>
      </c>
      <c r="FE15" s="6">
        <f t="shared" si="56"/>
        <v>6.0529146084561196</v>
      </c>
      <c r="FF15" s="6">
        <f t="shared" si="45"/>
        <v>6.0978945217814093</v>
      </c>
      <c r="FG15" s="6">
        <f t="shared" si="45"/>
        <v>5.9830906276104727</v>
      </c>
      <c r="FH15" s="6">
        <f t="shared" si="45"/>
        <v>7.5809041058683349</v>
      </c>
      <c r="FI15" s="6">
        <f t="shared" si="45"/>
        <v>5.7850772352370248</v>
      </c>
      <c r="FJ15" s="6">
        <f t="shared" si="45"/>
        <v>5.6489129939228695</v>
      </c>
      <c r="FK15" s="6">
        <f t="shared" ref="FK15:FN15" si="75">EA53/ES53</f>
        <v>5.6440450029330531</v>
      </c>
      <c r="FL15" s="6">
        <f t="shared" si="75"/>
        <v>6.0978076423296974</v>
      </c>
      <c r="FM15" s="6">
        <f t="shared" si="75"/>
        <v>5.9550442976116074</v>
      </c>
      <c r="FN15" s="6" t="e">
        <f t="shared" si="75"/>
        <v>#VALUE!</v>
      </c>
      <c r="FO15" s="13"/>
      <c r="FP15" s="14">
        <f t="shared" si="22"/>
        <v>6.1606542452819557</v>
      </c>
      <c r="FQ15" s="6">
        <f t="shared" si="23"/>
        <v>5.9550442976116074</v>
      </c>
      <c r="FR15" s="14"/>
      <c r="FS15" s="66"/>
      <c r="FT15" s="6">
        <f t="shared" si="58"/>
        <v>2.5829940346558091</v>
      </c>
      <c r="FU15" s="6">
        <f t="shared" si="59"/>
        <v>2.6781861486763883</v>
      </c>
      <c r="FV15" s="6">
        <f t="shared" si="60"/>
        <v>2.7012800917080626</v>
      </c>
      <c r="FW15" s="6">
        <f t="shared" si="61"/>
        <v>2.6194774115932984</v>
      </c>
      <c r="FX15" s="6">
        <f t="shared" si="62"/>
        <v>2.5177412183192529</v>
      </c>
      <c r="FY15" s="6">
        <f t="shared" si="63"/>
        <v>2.357255465899561</v>
      </c>
      <c r="FZ15" s="6">
        <f t="shared" si="64"/>
        <v>2.2502857142857144</v>
      </c>
      <c r="GA15" s="6">
        <f t="shared" si="65"/>
        <v>2.2092254798811712</v>
      </c>
      <c r="GB15" s="6">
        <f t="shared" si="47"/>
        <v>2.1724265044696343</v>
      </c>
      <c r="GC15" s="6">
        <f t="shared" si="47"/>
        <v>2.1731083853473563</v>
      </c>
      <c r="GD15" s="6">
        <f t="shared" si="47"/>
        <v>2.8711563194200864</v>
      </c>
      <c r="GE15" s="6">
        <f t="shared" si="47"/>
        <v>2.1289269080526418</v>
      </c>
      <c r="GF15" s="6">
        <f t="shared" si="47"/>
        <v>2.0169420094403239</v>
      </c>
      <c r="GG15" s="6">
        <f t="shared" si="47"/>
        <v>2.0694770365403956</v>
      </c>
      <c r="GH15" s="6">
        <f t="shared" si="47"/>
        <v>2.1042321044800794</v>
      </c>
      <c r="GI15" s="6">
        <f t="shared" si="47"/>
        <v>2.1004125412541255</v>
      </c>
      <c r="GJ15" s="6" t="e">
        <f t="shared" si="47"/>
        <v>#VALUE!</v>
      </c>
      <c r="GK15" s="6"/>
      <c r="GL15" s="14">
        <f t="shared" si="34"/>
        <v>2.2762051614602798</v>
      </c>
      <c r="GM15" s="6">
        <f t="shared" si="35"/>
        <v>2.4060773609037924</v>
      </c>
      <c r="GN15" s="6"/>
      <c r="GO15" s="14"/>
      <c r="GP15" s="14"/>
      <c r="GQ15" s="14"/>
      <c r="GR15" s="14"/>
      <c r="GS15" s="3"/>
      <c r="GT15" s="13">
        <f>'(2018 Bloom Raw Data)'!GC15</f>
        <v>6758</v>
      </c>
      <c r="GU15" s="122">
        <f>AVERAGE(GT15,GV15)</f>
        <v>5809.5</v>
      </c>
      <c r="GV15" s="13">
        <f>'(2018 Bloom Raw Data)'!GE15</f>
        <v>4861</v>
      </c>
      <c r="GW15" s="122">
        <f>AVERAGE(GV15,GX15)</f>
        <v>4665</v>
      </c>
      <c r="GX15" s="13">
        <f>'(2018 Bloom Raw Data)'!GG15</f>
        <v>4469</v>
      </c>
      <c r="GY15" s="122">
        <f>AVERAGE(GX15,GZ15)</f>
        <v>5143</v>
      </c>
      <c r="GZ15" s="13">
        <f>'(2018 Bloom Raw Data)'!GI15</f>
        <v>5817</v>
      </c>
      <c r="HA15" s="122">
        <f>AVERAGE(GZ15,HB15)</f>
        <v>6086</v>
      </c>
      <c r="HB15" s="13">
        <f>'(2018 Bloom Raw Data)'!GK15</f>
        <v>6355</v>
      </c>
      <c r="HC15" s="122">
        <f>AVERAGE(HB15,HD15)</f>
        <v>6581</v>
      </c>
      <c r="HD15" s="13">
        <f>'(2018 Bloom Raw Data)'!GM15</f>
        <v>6807</v>
      </c>
      <c r="HE15" s="122">
        <f>AVERAGE(HD15,HF15)</f>
        <v>6308.5</v>
      </c>
      <c r="HF15" s="13">
        <f>'(2018 Bloom Raw Data)'!GO15</f>
        <v>5810</v>
      </c>
      <c r="HG15" s="122">
        <f>AVERAGE(HF15,HH15)</f>
        <v>5608</v>
      </c>
      <c r="HH15" s="13">
        <f>'(2018 Bloom Raw Data)'!GQ15</f>
        <v>5406</v>
      </c>
      <c r="HI15" s="122">
        <f>HH15</f>
        <v>5406</v>
      </c>
      <c r="HJ15" s="13" t="str">
        <f>'(2018 Bloom Raw Data)'!GS15</f>
        <v>#N/A N/A</v>
      </c>
      <c r="HK15" s="13"/>
      <c r="HL15" s="4"/>
      <c r="HM15" s="4"/>
      <c r="HN15" s="3"/>
      <c r="HO15" s="14">
        <f t="shared" si="66"/>
        <v>3.5155079800133433</v>
      </c>
      <c r="HP15" s="14">
        <f t="shared" si="67"/>
        <v>3.5282447222807085</v>
      </c>
      <c r="HQ15" s="14">
        <f t="shared" si="68"/>
        <v>3.44968088046567</v>
      </c>
      <c r="HR15" s="14">
        <f t="shared" si="69"/>
        <v>3.3255867371124768</v>
      </c>
      <c r="HS15" s="14">
        <f t="shared" si="70"/>
        <v>3.1784837159381785</v>
      </c>
      <c r="HT15" s="14">
        <f t="shared" si="71"/>
        <v>3.0781972196962055</v>
      </c>
      <c r="HU15" s="14">
        <f t="shared" si="72"/>
        <v>3.043584661685844</v>
      </c>
      <c r="HV15" s="14">
        <f t="shared" si="73"/>
        <v>3.0517727818903722</v>
      </c>
      <c r="HW15" s="14">
        <f t="shared" si="48"/>
        <v>3.0685390822306107</v>
      </c>
      <c r="HX15" s="14">
        <f t="shared" si="48"/>
        <v>3.0778306503455624</v>
      </c>
      <c r="HY15" s="14">
        <f t="shared" si="48"/>
        <v>4.015234453908894</v>
      </c>
      <c r="HZ15" s="14">
        <f t="shared" si="48"/>
        <v>3.0017403554347539</v>
      </c>
      <c r="IA15" s="14">
        <f t="shared" si="48"/>
        <v>2.8276930115850396</v>
      </c>
      <c r="IB15" s="14">
        <f t="shared" si="48"/>
        <v>2.8544205219365661</v>
      </c>
      <c r="IC15" s="14">
        <f t="shared" si="48"/>
        <v>2.8586115903202405</v>
      </c>
      <c r="ID15" s="14">
        <f t="shared" si="48"/>
        <v>2.8509124878535363</v>
      </c>
      <c r="IE15" s="14" t="e">
        <f t="shared" si="48"/>
        <v>#VALUE!</v>
      </c>
      <c r="IF15" s="14"/>
      <c r="IG15" s="14">
        <f t="shared" si="38"/>
        <v>3.0948159438414065</v>
      </c>
      <c r="IH15" s="14">
        <f t="shared" si="24"/>
        <v>2.8509124878535363</v>
      </c>
      <c r="II15" s="14"/>
      <c r="IJ15" s="3"/>
      <c r="IK15" s="13">
        <v>31701</v>
      </c>
      <c r="IL15" s="122">
        <f>AVERAGE(IK15,IM15)</f>
        <v>31900.5</v>
      </c>
      <c r="IM15" s="13">
        <v>32100</v>
      </c>
      <c r="IN15" s="122">
        <f>AVERAGE(IM15,IO15)</f>
        <v>32683.5</v>
      </c>
      <c r="IO15" s="13">
        <v>33267</v>
      </c>
      <c r="IP15" s="122">
        <f>AVERAGE(IO15,IQ15)</f>
        <v>33419</v>
      </c>
      <c r="IQ15" s="13">
        <v>33571</v>
      </c>
      <c r="IR15" s="122">
        <f>AVERAGE(IQ15,IS15)</f>
        <v>33372.5</v>
      </c>
      <c r="IS15" s="13">
        <v>33174</v>
      </c>
      <c r="IT15" s="122">
        <f>AVERAGE(IS15,IU15)</f>
        <v>32887.5</v>
      </c>
      <c r="IU15" s="13">
        <v>32601</v>
      </c>
      <c r="IV15" s="122">
        <f>AVERAGE(IU15,IW15)</f>
        <v>32771.5</v>
      </c>
      <c r="IW15" s="13">
        <v>32942</v>
      </c>
      <c r="IX15" s="122">
        <f>AVERAGE(IW15,IY15)</f>
        <v>32839.5</v>
      </c>
      <c r="IY15" s="13">
        <f>'(2018 Bloom Raw Data)'!HM15</f>
        <v>32737</v>
      </c>
      <c r="IZ15" s="13" t="str">
        <f>'(2018 Bloom Raw Data)'!HN15</f>
        <v>#N/A N/A</v>
      </c>
      <c r="JA15" s="13" t="str">
        <f>'(2018 Bloom Raw Data)'!HO15</f>
        <v>#N/A N/A</v>
      </c>
      <c r="JB15" s="3"/>
    </row>
    <row r="16" spans="1:262" s="431" customFormat="1">
      <c r="A16" s="127" t="s">
        <v>67</v>
      </c>
      <c r="B16" s="127" t="s">
        <v>86</v>
      </c>
      <c r="C16" s="425"/>
      <c r="D16" s="126"/>
      <c r="E16" s="126"/>
      <c r="F16" s="126"/>
      <c r="G16" s="126"/>
      <c r="H16" s="126"/>
      <c r="I16" s="126"/>
      <c r="J16" s="126"/>
      <c r="K16" s="455"/>
      <c r="L16" s="175"/>
      <c r="M16" s="126">
        <f t="shared" si="0"/>
        <v>0</v>
      </c>
      <c r="N16" s="426"/>
      <c r="O16" s="178">
        <f>'(2018 Bloom Raw Data)'!E16</f>
        <v>1008</v>
      </c>
      <c r="P16" s="178">
        <f>'(2018 Bloom Raw Data)'!F16</f>
        <v>1271.76</v>
      </c>
      <c r="Q16" s="178">
        <f>'(2018 Bloom Raw Data)'!G16</f>
        <v>1404.96</v>
      </c>
      <c r="R16" s="178">
        <f>'(2018 Bloom Raw Data)'!H16</f>
        <v>1265.28</v>
      </c>
      <c r="S16" s="178">
        <f>'(2018 Bloom Raw Data)'!I16</f>
        <v>1573.3311000000001</v>
      </c>
      <c r="T16" s="178">
        <f>'(2018 Bloom Raw Data)'!J16</f>
        <v>1939.7501999999999</v>
      </c>
      <c r="U16" s="178">
        <f>'(2018 Bloom Raw Data)'!K16</f>
        <v>2206.9605999999999</v>
      </c>
      <c r="V16" s="178">
        <f>'(2018 Bloom Raw Data)'!L16</f>
        <v>2591.6275000000001</v>
      </c>
      <c r="W16" s="178">
        <f>'(2018 Bloom Raw Data)'!M16</f>
        <v>2140.7501000000002</v>
      </c>
      <c r="X16" s="178">
        <f>'(2018 Bloom Raw Data)'!N16</f>
        <v>1984.1232</v>
      </c>
      <c r="Y16" s="178">
        <f>'(2018 Bloom Raw Data)'!O16</f>
        <v>1902.0858000000001</v>
      </c>
      <c r="Z16" s="178">
        <f>'(2018 Bloom Raw Data)'!P16</f>
        <v>2359.7539999999999</v>
      </c>
      <c r="AA16" s="427">
        <f>'(2018 Bloom Raw Data)'!Q16</f>
        <v>2489.8652999999999</v>
      </c>
      <c r="AB16" s="178">
        <f>'(2018 Bloom Raw Data)'!R16</f>
        <v>2619.9766</v>
      </c>
      <c r="AC16" s="178">
        <f>'(2018 Bloom Raw Data)'!S16</f>
        <v>3623.732</v>
      </c>
      <c r="AD16" s="178">
        <f>'(2018 Bloom Raw Data)'!T16</f>
        <v>10497.875700000001</v>
      </c>
      <c r="AE16" s="427">
        <f>'(2018 Bloom Raw Data)'!U16</f>
        <v>10074.61275</v>
      </c>
      <c r="AF16" s="178">
        <f>'(2018 Bloom Raw Data)'!V16</f>
        <v>9651.3498</v>
      </c>
      <c r="AG16" s="178">
        <f>'(2018 Bloom Raw Data)'!W16</f>
        <v>8693.2854000000007</v>
      </c>
      <c r="AH16" s="178">
        <f>'(2018 Bloom Raw Data)'!X16</f>
        <v>7378.1563999999998</v>
      </c>
      <c r="AI16" s="178" t="str">
        <f>'(2018 Bloom Raw Data)'!Y16</f>
        <v>#N/A N/A</v>
      </c>
      <c r="AJ16" s="178"/>
      <c r="AK16" s="178">
        <f t="shared" si="28"/>
        <v>5077.4765038461537</v>
      </c>
      <c r="AL16" s="178">
        <f t="shared" si="29"/>
        <v>7378.1563999999998</v>
      </c>
      <c r="AM16" s="178"/>
      <c r="AN16" s="541">
        <v>1</v>
      </c>
      <c r="AO16" s="394"/>
      <c r="AP16" s="394"/>
      <c r="AQ16" s="394">
        <f t="shared" si="12"/>
        <v>0</v>
      </c>
      <c r="AR16" s="394"/>
      <c r="AS16" s="548"/>
      <c r="AT16" s="178">
        <f>'(2018 Bloom Raw Data)'!BA16</f>
        <v>4.9530000000000003</v>
      </c>
      <c r="AU16" s="178">
        <f>'(2018 Bloom Raw Data)'!BE16</f>
        <v>53.975999999999999</v>
      </c>
      <c r="AV16" s="178"/>
      <c r="AW16" s="178"/>
      <c r="AX16" s="427"/>
      <c r="AY16" s="428"/>
      <c r="AZ16" s="178"/>
      <c r="BA16" s="429"/>
      <c r="BB16" s="429"/>
      <c r="BC16" s="429"/>
      <c r="BD16" s="429"/>
      <c r="BE16" s="429"/>
      <c r="BF16" s="428"/>
      <c r="BG16" s="428"/>
      <c r="BH16" s="432"/>
      <c r="BI16" s="432"/>
      <c r="BJ16" s="432"/>
      <c r="BK16" s="428"/>
      <c r="BL16" s="430"/>
      <c r="BM16" s="430"/>
      <c r="BN16" s="430"/>
      <c r="BO16" s="428"/>
      <c r="BP16" s="430"/>
      <c r="BQ16" s="430"/>
      <c r="BR16" s="430"/>
      <c r="BS16" s="428"/>
      <c r="BT16" s="430"/>
      <c r="BU16" s="430"/>
      <c r="BV16" s="430"/>
      <c r="BW16" s="428"/>
      <c r="BX16" s="428"/>
      <c r="BY16" s="126"/>
      <c r="BZ16" s="178">
        <f>'(2018 Bloom Raw Data)'!AE16</f>
        <v>-226.20599999999999</v>
      </c>
      <c r="CA16" s="178">
        <f>'(2018 Bloom Raw Data)'!AF16</f>
        <v>-174.96799999999999</v>
      </c>
      <c r="CB16" s="178">
        <f>'(2018 Bloom Raw Data)'!AG16</f>
        <v>-108.624</v>
      </c>
      <c r="CC16" s="178">
        <f>'(2018 Bloom Raw Data)'!AH16</f>
        <v>14.698</v>
      </c>
      <c r="CD16" s="178">
        <f>'(2018 Bloom Raw Data)'!AI16</f>
        <v>43.837000000000003</v>
      </c>
      <c r="CE16" s="178">
        <f>'(2018 Bloom Raw Data)'!AJ16</f>
        <v>63.531999999999996</v>
      </c>
      <c r="CF16" s="178">
        <f>'(2018 Bloom Raw Data)'!AK16</f>
        <v>81.975999999999999</v>
      </c>
      <c r="CG16" s="178">
        <f>'(2018 Bloom Raw Data)'!AL16</f>
        <v>79.971000000000004</v>
      </c>
      <c r="CH16" s="427">
        <f>AVERAGE(CG16,CI16)</f>
        <v>65.429500000000004</v>
      </c>
      <c r="CI16" s="178">
        <f>'(2018 Bloom Raw Data)'!AN16</f>
        <v>50.887999999999998</v>
      </c>
      <c r="CJ16" s="178">
        <f>'(2018 Bloom Raw Data)'!AO16</f>
        <v>35.942</v>
      </c>
      <c r="CK16" s="178">
        <f>'(2018 Bloom Raw Data)'!AP16</f>
        <v>62.396000000000001</v>
      </c>
      <c r="CL16" s="427">
        <f>AVERAGE(CK16,CM16)</f>
        <v>33.533999999999999</v>
      </c>
      <c r="CM16" s="178">
        <f>'(2018 Bloom Raw Data)'!AR16</f>
        <v>4.6719999999999997</v>
      </c>
      <c r="CN16" s="178">
        <f>'(2018 Bloom Raw Data)'!AS16</f>
        <v>27.22</v>
      </c>
      <c r="CO16" s="178">
        <f>'(2018 Bloom Raw Data)'!AT16</f>
        <v>30.08</v>
      </c>
      <c r="CP16" s="178" t="str">
        <f>'(2018 Bloom Raw Data)'!AU16</f>
        <v>#N/A N/A</v>
      </c>
      <c r="CQ16" s="178"/>
      <c r="CR16" s="175">
        <f>BZ16/(BZ16+'(2018 Bloom Raw Data)'!I16)</f>
        <v>-0.16791758983631139</v>
      </c>
      <c r="CS16" s="175">
        <f>CA16/(CA16+'(2018 Bloom Raw Data)'!J16)</f>
        <v>-9.9144245675188702E-2</v>
      </c>
      <c r="CT16" s="175">
        <f>CB16/(CB16+'(2018 Bloom Raw Data)'!K16)</f>
        <v>-5.1766718456895802E-2</v>
      </c>
      <c r="CU16" s="175">
        <f>CC16/(CC16+'(2018 Bloom Raw Data)'!L16)</f>
        <v>5.6393570181468124E-3</v>
      </c>
      <c r="CV16" s="175">
        <f>CD16/(CD16+'(2018 Bloom Raw Data)'!M16)</f>
        <v>2.0066492198914841E-2</v>
      </c>
      <c r="CW16" s="175">
        <f>CE16/(CE16+'(2018 Bloom Raw Data)'!N16)</f>
        <v>3.1026708012169234E-2</v>
      </c>
      <c r="CX16" s="175">
        <f>CF16/(CF16+'(2018 Bloom Raw Data)'!O16)</f>
        <v>4.1317261387724923E-2</v>
      </c>
      <c r="CY16" s="175">
        <f>CG16/(CG16+'(2018 Bloom Raw Data)'!P16)</f>
        <v>3.2778694320056569E-2</v>
      </c>
      <c r="CZ16" s="175">
        <f>CH16/(CH16+'(2018 Bloom Raw Data)'!Q16)</f>
        <v>2.5605460473679984E-2</v>
      </c>
      <c r="DA16" s="175">
        <f>CI16/(CI16+'(2018 Bloom Raw Data)'!R16)</f>
        <v>1.9053006281186998E-2</v>
      </c>
      <c r="DB16" s="175">
        <f>CJ16/(CJ16+'(2018 Bloom Raw Data)'!S16)</f>
        <v>9.821093354216796E-3</v>
      </c>
      <c r="DC16" s="175">
        <f>CK16/(CK16+'(2018 Bloom Raw Data)'!T16)</f>
        <v>5.9085600988845761E-3</v>
      </c>
      <c r="DD16" s="175">
        <f>CL16/(CL16+'(2018 Bloom Raw Data)'!U16)</f>
        <v>3.3175220769326485E-3</v>
      </c>
      <c r="DE16" s="175">
        <f>CM16/(CM16+'(2018 Bloom Raw Data)'!V16)</f>
        <v>4.8384314956704009E-4</v>
      </c>
      <c r="DF16" s="175">
        <f>CN16/(CN16+'(2018 Bloom Raw Data)'!W16)</f>
        <v>3.1213787219259103E-3</v>
      </c>
      <c r="DG16" s="175">
        <f>CO16/(CO16+'(2018 Bloom Raw Data)'!X16)</f>
        <v>4.0603455904835864E-3</v>
      </c>
      <c r="DH16" s="175" t="e">
        <f>CP16/(CP16+'(2018 Bloom Raw Data)'!Y16)</f>
        <v>#VALUE!</v>
      </c>
      <c r="DI16" s="175"/>
      <c r="DJ16" s="175">
        <f t="shared" si="19"/>
        <v>-9.5611075958832708E-3</v>
      </c>
      <c r="DK16" s="175">
        <f t="shared" si="30"/>
        <v>0</v>
      </c>
      <c r="DL16" s="175">
        <f t="shared" si="40"/>
        <v>0</v>
      </c>
      <c r="DM16" s="178"/>
      <c r="DN16" s="175">
        <f>BZ54/'(2018 Bloom Raw Data)'!I16</f>
        <v>-0.14377520408768374</v>
      </c>
      <c r="DO16" s="175">
        <f>CA54/'(2018 Bloom Raw Data)'!J16</f>
        <v>-9.0201305302095081E-2</v>
      </c>
      <c r="DP16" s="175">
        <f>CB54/'(2018 Bloom Raw Data)'!K16</f>
        <v>-4.9218821577512534E-2</v>
      </c>
      <c r="DQ16" s="175">
        <f>CC54/'(2018 Bloom Raw Data)'!L16</f>
        <v>5.6713397276421862E-3</v>
      </c>
      <c r="DR16" s="175">
        <f>CD54/'(2018 Bloom Raw Data)'!M16</f>
        <v>2.0477401822847047E-2</v>
      </c>
      <c r="DS16" s="175">
        <f>CE54/'(2018 Bloom Raw Data)'!N16</f>
        <v>3.2020189068904588E-2</v>
      </c>
      <c r="DT16" s="175">
        <f>CF54/'(2018 Bloom Raw Data)'!O16</f>
        <v>4.3097950681299443E-2</v>
      </c>
      <c r="DU16" s="175">
        <f>CG54/'(2018 Bloom Raw Data)'!P16</f>
        <v>3.388954950388897E-2</v>
      </c>
      <c r="DV16" s="175">
        <f>CH54/'(2018 Bloom Raw Data)'!Q16</f>
        <v>2.6278329193149527E-2</v>
      </c>
      <c r="DW16" s="175">
        <f>CI54/'(2018 Bloom Raw Data)'!R16</f>
        <v>1.9423074236617228E-2</v>
      </c>
      <c r="DX16" s="175">
        <f>CJ54/'(2018 Bloom Raw Data)'!S16</f>
        <v>9.9185039070218226E-3</v>
      </c>
      <c r="DY16" s="175">
        <f>CK54/'(2018 Bloom Raw Data)'!T16</f>
        <v>5.9436786815831701E-3</v>
      </c>
      <c r="DZ16" s="175">
        <f>CL54/'(2018 Bloom Raw Data)'!U16</f>
        <v>3.3285646636889341E-3</v>
      </c>
      <c r="EA16" s="175">
        <f>CM54/'(2018 Bloom Raw Data)'!V16</f>
        <v>4.8407736708496461E-4</v>
      </c>
      <c r="EB16" s="175">
        <f>CN54/'(2018 Bloom Raw Data)'!W16</f>
        <v>3.1311522338838657E-3</v>
      </c>
      <c r="EC16" s="175">
        <f>CO54/'(2018 Bloom Raw Data)'!X16</f>
        <v>4.0768992102146271E-3</v>
      </c>
      <c r="ED16" s="175" t="e">
        <f>CP54/'(2018 Bloom Raw Data)'!Y16</f>
        <v>#VALUE!</v>
      </c>
      <c r="EE16" s="126"/>
      <c r="EF16" s="178">
        <f>SUM('(2018 Bloom Raw Data)'!HR16:HU16)</f>
        <v>85.203000000000003</v>
      </c>
      <c r="EG16" s="178">
        <f>SUM('(2018 Bloom Raw Data)'!HS16:HV16)</f>
        <v>91.603999999999985</v>
      </c>
      <c r="EH16" s="178">
        <f>SUM('(2018 Bloom Raw Data)'!HT16:HW16)</f>
        <v>96.152000000000001</v>
      </c>
      <c r="EI16" s="178">
        <f>SUM('(2018 Bloom Raw Data)'!HU16:HX16)</f>
        <v>108.779</v>
      </c>
      <c r="EJ16" s="178">
        <f>SUM('(2018 Bloom Raw Data)'!HV16:HY16)</f>
        <v>105.25699999999999</v>
      </c>
      <c r="EK16" s="178">
        <f>SUM('(2018 Bloom Raw Data)'!HW16:HZ16)</f>
        <v>102.297</v>
      </c>
      <c r="EL16" s="178">
        <f>SUM('(2018 Bloom Raw Data)'!HX16:IA16)</f>
        <v>103.036</v>
      </c>
      <c r="EM16" s="178">
        <f>SUM('(2018 Bloom Raw Data)'!HY16:IB16)</f>
        <v>99.74799999999999</v>
      </c>
      <c r="EN16" s="178"/>
      <c r="EO16" s="178"/>
      <c r="EP16" s="178"/>
      <c r="EQ16" s="178"/>
      <c r="ER16" s="178"/>
      <c r="ES16" s="178"/>
      <c r="ET16" s="178"/>
      <c r="EU16" s="178"/>
      <c r="EV16" s="178"/>
      <c r="EW16" s="178"/>
      <c r="EX16" s="176">
        <f t="shared" si="49"/>
        <v>15.719391166452542</v>
      </c>
      <c r="EY16" s="176">
        <f t="shared" si="50"/>
        <v>18.910094441594488</v>
      </c>
      <c r="EZ16" s="176">
        <f t="shared" si="51"/>
        <v>21.174262564147067</v>
      </c>
      <c r="FA16" s="176">
        <f t="shared" si="52"/>
        <v>23.074828227543751</v>
      </c>
      <c r="FB16" s="176">
        <f t="shared" si="53"/>
        <v>19.742397514427783</v>
      </c>
      <c r="FC16" s="176">
        <f t="shared" si="54"/>
        <v>20.016766865108458</v>
      </c>
      <c r="FD16" s="176">
        <f t="shared" si="55"/>
        <v>19.25600566792189</v>
      </c>
      <c r="FE16" s="176">
        <f t="shared" si="56"/>
        <v>24.458886393712156</v>
      </c>
      <c r="FF16" s="176"/>
      <c r="FG16" s="176"/>
      <c r="FH16" s="176"/>
      <c r="FI16" s="176"/>
      <c r="FJ16" s="176"/>
      <c r="FK16" s="176"/>
      <c r="FL16" s="176"/>
      <c r="FM16" s="176"/>
      <c r="FN16" s="176"/>
      <c r="FO16" s="178"/>
      <c r="FP16" s="176">
        <f t="shared" si="22"/>
        <v>21.309776933742807</v>
      </c>
      <c r="FQ16" s="176">
        <f t="shared" si="23"/>
        <v>0</v>
      </c>
      <c r="FR16" s="176"/>
      <c r="FS16" s="178"/>
      <c r="FT16" s="176">
        <f t="shared" si="58"/>
        <v>-2.6549065173761486</v>
      </c>
      <c r="FU16" s="176">
        <f t="shared" si="59"/>
        <v>-1.9100475961748398</v>
      </c>
      <c r="FV16" s="176">
        <f t="shared" si="60"/>
        <v>-1.1297112904567768</v>
      </c>
      <c r="FW16" s="176">
        <f t="shared" si="61"/>
        <v>0.13511799152409934</v>
      </c>
      <c r="FX16" s="176">
        <f t="shared" si="62"/>
        <v>0.41647586383803459</v>
      </c>
      <c r="FY16" s="176">
        <f t="shared" si="63"/>
        <v>0.62105438087138432</v>
      </c>
      <c r="FZ16" s="176">
        <f t="shared" si="64"/>
        <v>0.79560541946504137</v>
      </c>
      <c r="GA16" s="176">
        <f t="shared" si="65"/>
        <v>0.80173036050848145</v>
      </c>
      <c r="GB16" s="176"/>
      <c r="GC16" s="176"/>
      <c r="GD16" s="176"/>
      <c r="GE16" s="176"/>
      <c r="GF16" s="176"/>
      <c r="GG16" s="176"/>
      <c r="GH16" s="176"/>
      <c r="GI16" s="176"/>
      <c r="GJ16" s="176"/>
      <c r="GK16" s="176"/>
      <c r="GL16" s="176">
        <f t="shared" si="34"/>
        <v>0.55399680324140821</v>
      </c>
      <c r="GM16" s="176">
        <f t="shared" si="35"/>
        <v>-0.36558517347509051</v>
      </c>
      <c r="GN16" s="176"/>
      <c r="GO16" s="176"/>
      <c r="GP16" s="176"/>
      <c r="GQ16" s="176"/>
      <c r="GR16" s="176"/>
      <c r="GS16" s="126"/>
      <c r="GT16" s="178">
        <f>'(2018 Bloom Raw Data)'!GC16</f>
        <v>317.08999999999997</v>
      </c>
      <c r="GU16" s="178">
        <f>'(2018 Bloom Raw Data)'!GD16</f>
        <v>266.28899999999999</v>
      </c>
      <c r="GV16" s="178">
        <f>'(2018 Bloom Raw Data)'!GE16</f>
        <v>240.36799999999999</v>
      </c>
      <c r="GW16" s="178">
        <f>'(2018 Bloom Raw Data)'!GF16</f>
        <v>117.467</v>
      </c>
      <c r="GX16" s="178">
        <f>'(2018 Bloom Raw Data)'!GG16</f>
        <v>123.432</v>
      </c>
      <c r="GY16" s="178">
        <f>'(2018 Bloom Raw Data)'!GH16</f>
        <v>62.753</v>
      </c>
      <c r="GZ16" s="178">
        <f>'(2018 Bloom Raw Data)'!GI16</f>
        <v>94.906000000000006</v>
      </c>
      <c r="HA16" s="178">
        <f>'(2018 Bloom Raw Data)'!GJ16</f>
        <v>71.066999999999993</v>
      </c>
      <c r="HB16" s="427">
        <f>AVERAGE(HA16,HC16)</f>
        <v>85.430499999999995</v>
      </c>
      <c r="HC16" s="178">
        <f>'(2018 Bloom Raw Data)'!GL16</f>
        <v>99.793999999999997</v>
      </c>
      <c r="HD16" s="178">
        <f>'(2018 Bloom Raw Data)'!GM16</f>
        <v>23.058</v>
      </c>
      <c r="HE16" s="178">
        <f>'(2018 Bloom Raw Data)'!GN16</f>
        <v>39.229999999999997</v>
      </c>
      <c r="HF16" s="427">
        <f>AVERAGE(HE16,HG16)</f>
        <v>37.475499999999997</v>
      </c>
      <c r="HG16" s="178">
        <f>'(2018 Bloom Raw Data)'!GP16</f>
        <v>35.720999999999997</v>
      </c>
      <c r="HH16" s="178">
        <f>'(2018 Bloom Raw Data)'!GQ16</f>
        <v>5.4180000000000001</v>
      </c>
      <c r="HI16" s="178">
        <f>'(2018 Bloom Raw Data)'!GR16</f>
        <v>3.9290000000000003</v>
      </c>
      <c r="HJ16" s="433" t="str">
        <f>'(2018 Bloom Raw Data)'!GS16</f>
        <v>#N/A N/A</v>
      </c>
      <c r="HK16" s="433"/>
      <c r="HL16" s="126"/>
      <c r="HM16" s="126"/>
      <c r="HN16" s="126"/>
      <c r="HO16" s="176">
        <f t="shared" si="66"/>
        <v>1.0605111186569625</v>
      </c>
      <c r="HP16" s="176">
        <f t="shared" si="67"/>
        <v>0.97852796481109694</v>
      </c>
      <c r="HQ16" s="176">
        <f t="shared" si="68"/>
        <v>1.3294254350093266</v>
      </c>
      <c r="HR16" s="176">
        <f t="shared" si="69"/>
        <v>1.1701089033941923</v>
      </c>
      <c r="HS16" s="176">
        <f t="shared" si="70"/>
        <v>1.5116316899613755</v>
      </c>
      <c r="HT16" s="176">
        <f t="shared" si="71"/>
        <v>1.2344936801665738</v>
      </c>
      <c r="HU16" s="176">
        <f t="shared" si="72"/>
        <v>1.7167009588881557</v>
      </c>
      <c r="HV16" s="176">
        <f t="shared" si="73"/>
        <v>1.5141957733488391</v>
      </c>
      <c r="HW16" s="176"/>
      <c r="HX16" s="176"/>
      <c r="HY16" s="176"/>
      <c r="HZ16" s="176"/>
      <c r="IA16" s="176"/>
      <c r="IB16" s="176"/>
      <c r="IC16" s="176"/>
      <c r="ID16" s="176"/>
      <c r="IE16" s="176"/>
      <c r="IF16" s="176"/>
      <c r="IG16" s="176">
        <f t="shared" si="38"/>
        <v>1.4294262011518273</v>
      </c>
      <c r="IH16" s="176">
        <f t="shared" si="24"/>
        <v>0</v>
      </c>
      <c r="II16" s="176"/>
      <c r="IJ16" s="126"/>
      <c r="IK16" s="178">
        <v>331.14299999999997</v>
      </c>
      <c r="IL16" s="178">
        <v>346.92500000000001</v>
      </c>
      <c r="IM16" s="178">
        <v>337.83100000000002</v>
      </c>
      <c r="IN16" s="178">
        <v>354.363</v>
      </c>
      <c r="IO16" s="178">
        <v>353.02300000000002</v>
      </c>
      <c r="IP16" s="178">
        <v>360.53</v>
      </c>
      <c r="IQ16" s="178">
        <v>274.36900000000003</v>
      </c>
      <c r="IR16" s="178">
        <v>287.50700000000001</v>
      </c>
      <c r="IS16" s="427">
        <f>AVERAGE(IR16,IT16)</f>
        <v>293.10500000000002</v>
      </c>
      <c r="IT16" s="178">
        <v>298.70299999999997</v>
      </c>
      <c r="IU16" s="178">
        <v>754.31899999999996</v>
      </c>
      <c r="IV16" s="178">
        <v>3745.1709999999998</v>
      </c>
      <c r="IW16" s="178">
        <f>'(2018 Bloom Raw Data)'!HK16</f>
        <v>3805.08</v>
      </c>
      <c r="IX16" s="178">
        <f>'(2018 Bloom Raw Data)'!HL16</f>
        <v>4261.2359999999999</v>
      </c>
      <c r="IY16" s="178">
        <f>'(2018 Bloom Raw Data)'!HM16</f>
        <v>4074.232</v>
      </c>
      <c r="IZ16" s="178">
        <f>'(2018 Bloom Raw Data)'!HN16</f>
        <v>4175.8249999999998</v>
      </c>
      <c r="JA16" s="178" t="str">
        <f>'(2018 Bloom Raw Data)'!HO16</f>
        <v>#N/A N/A</v>
      </c>
      <c r="JB16" s="126"/>
    </row>
    <row r="17" spans="1:262">
      <c r="A17" s="11" t="s">
        <v>67</v>
      </c>
      <c r="B17" s="11" t="s">
        <v>3</v>
      </c>
      <c r="C17" s="15"/>
      <c r="D17" s="3"/>
      <c r="E17" s="3"/>
      <c r="F17" s="3"/>
      <c r="G17" s="3"/>
      <c r="H17" s="3"/>
      <c r="I17" s="4"/>
      <c r="J17" s="4"/>
      <c r="K17" s="10"/>
      <c r="L17" s="60"/>
      <c r="M17" s="4">
        <f t="shared" si="0"/>
        <v>0</v>
      </c>
      <c r="N17" s="69"/>
      <c r="O17" s="13">
        <f>'(2018 Bloom Raw Data)'!E17</f>
        <v>55265.9565</v>
      </c>
      <c r="P17" s="13">
        <f>'(2018 Bloom Raw Data)'!F17</f>
        <v>52343.76</v>
      </c>
      <c r="Q17" s="13">
        <f>'(2018 Bloom Raw Data)'!G17</f>
        <v>58015.44</v>
      </c>
      <c r="R17" s="13">
        <f>'(2018 Bloom Raw Data)'!H17</f>
        <v>54363.96</v>
      </c>
      <c r="S17" s="13">
        <f>'(2018 Bloom Raw Data)'!I17</f>
        <v>59818.069000000003</v>
      </c>
      <c r="T17" s="13">
        <f>'(2018 Bloom Raw Data)'!J17</f>
        <v>77497.56</v>
      </c>
      <c r="U17" s="13">
        <f>'(2018 Bloom Raw Data)'!K17</f>
        <v>71408.5</v>
      </c>
      <c r="V17" s="13">
        <f>'(2018 Bloom Raw Data)'!L17</f>
        <v>72924.202999999994</v>
      </c>
      <c r="W17" s="13">
        <f>'(2018 Bloom Raw Data)'!M17</f>
        <v>76885.019700000004</v>
      </c>
      <c r="X17" s="13">
        <f>'(2018 Bloom Raw Data)'!N17</f>
        <v>72712.281000000003</v>
      </c>
      <c r="Y17" s="13">
        <f>'(2018 Bloom Raw Data)'!O17</f>
        <v>71726.471999999994</v>
      </c>
      <c r="Z17" s="13">
        <f>'(2018 Bloom Raw Data)'!P17</f>
        <v>69710.684999999998</v>
      </c>
      <c r="AA17" s="13">
        <f>'(2018 Bloom Raw Data)'!Q17</f>
        <v>76163.632700000002</v>
      </c>
      <c r="AB17" s="13">
        <f>'(2018 Bloom Raw Data)'!R17</f>
        <v>76393.428</v>
      </c>
      <c r="AC17" s="13">
        <f>'(2018 Bloom Raw Data)'!S17</f>
        <v>73865.103300000002</v>
      </c>
      <c r="AD17" s="13">
        <f>'(2018 Bloom Raw Data)'!T17</f>
        <v>73852.08</v>
      </c>
      <c r="AE17" s="13">
        <f>'(2018 Bloom Raw Data)'!U17</f>
        <v>70164.680900000007</v>
      </c>
      <c r="AF17" s="13">
        <f>'(2018 Bloom Raw Data)'!V17</f>
        <v>62979.850200000001</v>
      </c>
      <c r="AG17" s="13">
        <f>'(2018 Bloom Raw Data)'!W17</f>
        <v>62885.000999999997</v>
      </c>
      <c r="AH17" s="13">
        <f>'(2018 Bloom Raw Data)'!X17</f>
        <v>65801.612999999998</v>
      </c>
      <c r="AI17" s="13" t="str">
        <f>'(2018 Bloom Raw Data)'!Y17</f>
        <v>#N/A N/A</v>
      </c>
      <c r="AJ17" s="13"/>
      <c r="AK17" s="13">
        <f t="shared" si="28"/>
        <v>71235.696138461542</v>
      </c>
      <c r="AL17" s="13">
        <f t="shared" si="29"/>
        <v>65801.612999999998</v>
      </c>
      <c r="AM17" s="13"/>
      <c r="AN17" s="394">
        <v>1</v>
      </c>
      <c r="AO17" s="394"/>
      <c r="AP17" s="394"/>
      <c r="AQ17" s="394">
        <f t="shared" si="12"/>
        <v>0</v>
      </c>
      <c r="AR17" s="394"/>
      <c r="AS17" s="548"/>
      <c r="AT17" s="13">
        <f>'(2018 Bloom Raw Data)'!BA17</f>
        <v>18909</v>
      </c>
      <c r="AU17" s="13">
        <f>'(2018 Bloom Raw Data)'!BE17</f>
        <v>21342</v>
      </c>
      <c r="AV17" s="13">
        <f>'(2018 Bloom Raw Data)'!BI17</f>
        <v>16527</v>
      </c>
      <c r="AW17" s="13">
        <f>'(2018 Bloom Raw Data)'!BM17</f>
        <v>15132</v>
      </c>
      <c r="AX17" s="122">
        <f t="shared" si="39"/>
        <v>15132</v>
      </c>
      <c r="AY17" s="115"/>
      <c r="AZ17" s="13" t="str">
        <f>Ratings!AA17</f>
        <v>BBB+</v>
      </c>
      <c r="BA17" s="332">
        <f t="shared" si="14"/>
        <v>1.6749999999999998E-2</v>
      </c>
      <c r="BB17" s="332">
        <f t="shared" si="1"/>
        <v>2.2333333333333334E-2</v>
      </c>
      <c r="BC17" s="332">
        <f t="shared" si="1"/>
        <v>1.49E-2</v>
      </c>
      <c r="BD17" s="332">
        <f t="shared" si="1"/>
        <v>1.4199999999999999E-2</v>
      </c>
      <c r="BE17" s="332">
        <f t="shared" si="1"/>
        <v>1.9099999999999999E-2</v>
      </c>
      <c r="BF17" s="115"/>
      <c r="BG17" s="13">
        <f t="shared" ref="BG17:BG26" si="76">(1-1/(1+BA17)^$BF$1)/BA17*AT17/$BF$1</f>
        <v>17277.654192544902</v>
      </c>
      <c r="BH17" s="71">
        <f t="shared" si="15"/>
        <v>17692.912513627754</v>
      </c>
      <c r="BI17" s="71">
        <f t="shared" si="2"/>
        <v>18108.170834710607</v>
      </c>
      <c r="BJ17" s="71">
        <f t="shared" si="2"/>
        <v>18523.429155793459</v>
      </c>
      <c r="BK17" s="13">
        <f t="shared" ref="BK17:BK26" si="77">(1-1/(1+BB17)^$BF$1)/BB17*AU17/$BF$1</f>
        <v>18938.687476876312</v>
      </c>
      <c r="BL17" s="71">
        <f t="shared" si="16"/>
        <v>18016.411138108073</v>
      </c>
      <c r="BM17" s="71">
        <f t="shared" si="3"/>
        <v>17094.134799339838</v>
      </c>
      <c r="BN17" s="71">
        <f t="shared" si="3"/>
        <v>16171.858460571601</v>
      </c>
      <c r="BO17" s="13">
        <f t="shared" ref="BO17:BO26" si="78">(1-1/(1+BC17)^$BF$1)/BC17*AV17/$BF$1</f>
        <v>15249.582121803363</v>
      </c>
      <c r="BP17" s="71">
        <f t="shared" si="17"/>
        <v>14940.771241380095</v>
      </c>
      <c r="BQ17" s="71">
        <f t="shared" si="4"/>
        <v>14631.960360956826</v>
      </c>
      <c r="BR17" s="71">
        <f t="shared" si="4"/>
        <v>14323.149480533555</v>
      </c>
      <c r="BS17" s="13">
        <f t="shared" ref="BS17:BS26" si="79">(1-1/(1+BD17)^$BF$1)/BD17*AW17/$BF$1</f>
        <v>14014.338600110286</v>
      </c>
      <c r="BT17" s="71">
        <f t="shared" si="43"/>
        <v>13924.922958853411</v>
      </c>
      <c r="BU17" s="71">
        <f t="shared" si="43"/>
        <v>13835.507317596534</v>
      </c>
      <c r="BV17" s="71">
        <f t="shared" si="43"/>
        <v>13746.091676339658</v>
      </c>
      <c r="BW17" s="13">
        <f t="shared" si="18"/>
        <v>13656.676035082783</v>
      </c>
      <c r="BX17" s="13"/>
      <c r="BY17" s="3"/>
      <c r="BZ17" s="13">
        <f>'(2018 Bloom Raw Data)'!AE17</f>
        <v>45665</v>
      </c>
      <c r="CA17" s="13">
        <f>'(2018 Bloom Raw Data)'!AF17</f>
        <v>48760</v>
      </c>
      <c r="CB17" s="13">
        <f>'(2018 Bloom Raw Data)'!AG17</f>
        <v>50690</v>
      </c>
      <c r="CC17" s="13">
        <f>'(2018 Bloom Raw Data)'!AH17</f>
        <v>49422</v>
      </c>
      <c r="CD17" s="13">
        <f>'(2018 Bloom Raw Data)'!AI17</f>
        <v>51744</v>
      </c>
      <c r="CE17" s="13">
        <f>'(2018 Bloom Raw Data)'!AJ17</f>
        <v>49179</v>
      </c>
      <c r="CF17" s="13">
        <f>'(2018 Bloom Raw Data)'!AK17</f>
        <v>50580</v>
      </c>
      <c r="CG17" s="13">
        <f>'(2018 Bloom Raw Data)'!AL17</f>
        <v>49547</v>
      </c>
      <c r="CH17" s="13">
        <f>'(2018 Bloom Raw Data)'!AM17</f>
        <v>50050</v>
      </c>
      <c r="CI17" s="13">
        <f>'(2018 Bloom Raw Data)'!AN17</f>
        <v>48997</v>
      </c>
      <c r="CJ17" s="13">
        <f>'(2018 Bloom Raw Data)'!AO17</f>
        <v>55010</v>
      </c>
      <c r="CK17" s="13">
        <f>'(2018 Bloom Raw Data)'!AP17</f>
        <v>51803</v>
      </c>
      <c r="CL17" s="13">
        <f>'(2018 Bloom Raw Data)'!AQ17</f>
        <v>50248</v>
      </c>
      <c r="CM17" s="66">
        <f>'(2018 Bloom Raw Data)'!AR17</f>
        <v>49947</v>
      </c>
      <c r="CN17" s="66">
        <f>'(2018 Bloom Raw Data)'!AS17</f>
        <v>54785</v>
      </c>
      <c r="CO17" s="66">
        <f>'(2018 Bloom Raw Data)'!AT17</f>
        <v>54966</v>
      </c>
      <c r="CP17" s="66" t="str">
        <f>'(2018 Bloom Raw Data)'!AU17</f>
        <v>#N/A N/A</v>
      </c>
      <c r="CQ17" s="66"/>
      <c r="CR17" s="59">
        <f>BZ17/(BZ17+'(2018 Bloom Raw Data)'!I17)</f>
        <v>0.43291307726361278</v>
      </c>
      <c r="CS17" s="59">
        <f>CA17/(CA17+'(2018 Bloom Raw Data)'!J17)</f>
        <v>0.38619469598493744</v>
      </c>
      <c r="CT17" s="59">
        <f>CB17/(CB17+'(2018 Bloom Raw Data)'!K17)</f>
        <v>0.41515661535563497</v>
      </c>
      <c r="CU17" s="59">
        <f>CC17/(CC17+'(2018 Bloom Raw Data)'!L17)</f>
        <v>0.40395205399222733</v>
      </c>
      <c r="CV17" s="59">
        <f>CD17/(CD17+'(2018 Bloom Raw Data)'!M17)</f>
        <v>0.40227314272224063</v>
      </c>
      <c r="CW17" s="59">
        <f>CE17/(CE17+'(2018 Bloom Raw Data)'!N17)</f>
        <v>0.40346610189452353</v>
      </c>
      <c r="CX17" s="59">
        <f>CF17/(CF17+'(2018 Bloom Raw Data)'!O17)</f>
        <v>0.41355129596085483</v>
      </c>
      <c r="CY17" s="59">
        <f>CG17/(CG17+'(2018 Bloom Raw Data)'!P17)</f>
        <v>0.41546169540352895</v>
      </c>
      <c r="CZ17" s="59">
        <f>CH17/(CH17+'(2018 Bloom Raw Data)'!Q17)</f>
        <v>0.39654987285695958</v>
      </c>
      <c r="DA17" s="59">
        <f>CI17/(CI17+'(2018 Bloom Raw Data)'!R17)</f>
        <v>0.39075550487793215</v>
      </c>
      <c r="DB17" s="59">
        <f>CJ17/(CJ17+'(2018 Bloom Raw Data)'!S17)</f>
        <v>0.42684737851923027</v>
      </c>
      <c r="DC17" s="59">
        <f>CK17/(CK17+'(2018 Bloom Raw Data)'!T17)</f>
        <v>0.4122634755395484</v>
      </c>
      <c r="DD17" s="59">
        <f>CL17/(CL17+'(2018 Bloom Raw Data)'!U17)</f>
        <v>0.41729824155090295</v>
      </c>
      <c r="DE17" s="59">
        <f>CM17/(CM17+'(2018 Bloom Raw Data)'!V17)</f>
        <v>0.4422951663979024</v>
      </c>
      <c r="DF17" s="59">
        <f>CN17/(CN17+'(2018 Bloom Raw Data)'!W17)</f>
        <v>0.46558170760957168</v>
      </c>
      <c r="DG17" s="59">
        <f>CO17/(CO17+'(2018 Bloom Raw Data)'!X17)</f>
        <v>0.45513858090413695</v>
      </c>
      <c r="DH17" s="59" t="e">
        <f>CP17/(CP17+'(2018 Bloom Raw Data)'!Y17)</f>
        <v>#VALUE!</v>
      </c>
      <c r="DI17" s="59"/>
      <c r="DJ17" s="59">
        <f t="shared" si="19"/>
        <v>0.40897562707093338</v>
      </c>
      <c r="DK17" s="59">
        <f t="shared" si="30"/>
        <v>7.0281017918591093E-2</v>
      </c>
      <c r="DL17" s="59">
        <f t="shared" si="40"/>
        <v>0.17184647022107613</v>
      </c>
      <c r="DM17" s="66"/>
      <c r="DN17" s="59">
        <f>BZ55/'(2018 Bloom Raw Data)'!I17</f>
        <v>1.0522348053820476</v>
      </c>
      <c r="DO17" s="59">
        <f>CA55/'(2018 Bloom Raw Data)'!J17</f>
        <v>0.8574839325732031</v>
      </c>
      <c r="DP17" s="59">
        <f>CB55/'(2018 Bloom Raw Data)'!K17</f>
        <v>0.96344511976460234</v>
      </c>
      <c r="DQ17" s="59">
        <f>CC55/'(2018 Bloom Raw Data)'!L17</f>
        <v>0.93172672940688117</v>
      </c>
      <c r="DR17" s="59">
        <f>CD55/'(2018 Bloom Raw Data)'!M17</f>
        <v>0.91932976999518545</v>
      </c>
      <c r="DS17" s="59">
        <f>CE55/'(2018 Bloom Raw Data)'!N17</f>
        <v>0.92412739930560106</v>
      </c>
      <c r="DT17" s="59">
        <f>CF55/'(2018 Bloom Raw Data)'!O17</f>
        <v>0.94350290642121426</v>
      </c>
      <c r="DU17" s="59">
        <f>CG55/'(2018 Bloom Raw Data)'!P17</f>
        <v>0.94273723548365085</v>
      </c>
      <c r="DV17" s="59">
        <f>CH55/'(2018 Bloom Raw Data)'!Q17</f>
        <v>0.85735908079661971</v>
      </c>
      <c r="DW17" s="59">
        <f>CI55/'(2018 Bloom Raw Data)'!R17</f>
        <v>0.83695381808733715</v>
      </c>
      <c r="DX17" s="59">
        <f>CJ55/'(2018 Bloom Raw Data)'!S17</f>
        <v>0.9428262772219913</v>
      </c>
      <c r="DY17" s="59">
        <f>CK55/'(2018 Bloom Raw Data)'!T17</f>
        <v>0.89538641945539721</v>
      </c>
      <c r="DZ17" s="59">
        <f>CL55/'(2018 Bloom Raw Data)'!U17</f>
        <v>0.91587872667301307</v>
      </c>
      <c r="EA17" s="59">
        <f>CM55/'(2018 Bloom Raw Data)'!V17</f>
        <v>1.0141644153808007</v>
      </c>
      <c r="EB17" s="59">
        <f>CN55/'(2018 Bloom Raw Data)'!W17</f>
        <v>1.0912062690051725</v>
      </c>
      <c r="EC17" s="59">
        <f>CO55/'(2018 Bloom Raw Data)'!X17</f>
        <v>1.044231114461277</v>
      </c>
      <c r="ED17" s="59" t="e">
        <f>CP55/'(2018 Bloom Raw Data)'!Y17</f>
        <v>#VALUE!</v>
      </c>
      <c r="EE17" s="3"/>
      <c r="EF17" s="13">
        <f>SUM('(2018 Bloom Raw Data)'!HR17:HU17)</f>
        <v>18787.999</v>
      </c>
      <c r="EG17" s="13">
        <f>SUM('(2018 Bloom Raw Data)'!HS17:HV17)</f>
        <v>17309.999</v>
      </c>
      <c r="EH17" s="13">
        <f>SUM('(2018 Bloom Raw Data)'!HT17:HW17)</f>
        <v>18376.999</v>
      </c>
      <c r="EI17" s="13">
        <f>SUM('(2018 Bloom Raw Data)'!HU17:HX17)</f>
        <v>18950.999</v>
      </c>
      <c r="EJ17" s="13">
        <f>SUM('(2018 Bloom Raw Data)'!HV17:HY17)</f>
        <v>18388</v>
      </c>
      <c r="EK17" s="13">
        <f>SUM('(2018 Bloom Raw Data)'!HW17:HZ17)</f>
        <v>21895</v>
      </c>
      <c r="EL17" s="13">
        <f>SUM('(2018 Bloom Raw Data)'!HX17:IA17)</f>
        <v>22058</v>
      </c>
      <c r="EM17" s="13">
        <f>SUM('(2018 Bloom Raw Data)'!HY17:IB17)</f>
        <v>22811</v>
      </c>
      <c r="EN17" s="13">
        <f>SUM('(2018 Bloom Raw Data)'!HZ17:IC17)</f>
        <v>22544</v>
      </c>
      <c r="EO17" s="13">
        <f>SUM('(2018 Bloom Raw Data)'!IA17:ID17)</f>
        <v>20839</v>
      </c>
      <c r="EP17" s="13">
        <f>SUM('(2018 Bloom Raw Data)'!IB17:IE17)</f>
        <v>22128</v>
      </c>
      <c r="EQ17" s="13">
        <f>SUM('(2018 Bloom Raw Data)'!IC17:IF17)</f>
        <v>24112</v>
      </c>
      <c r="ER17" s="13">
        <f>SUM('(2018 Bloom Raw Data)'!ID17:IG17)</f>
        <v>23969</v>
      </c>
      <c r="ES17" s="13">
        <f>SUM('(2018 Bloom Raw Data)'!IE17:IH17)</f>
        <v>23275</v>
      </c>
      <c r="ET17" s="13">
        <f>'(2018 Bloom Raw Data)'!DG17/'(2018 Bloom Raw Data)'!EC17</f>
        <v>22845.949031996191</v>
      </c>
      <c r="EU17" s="13">
        <f>'(2018 Bloom Raw Data)'!DH17/'(2018 Bloom Raw Data)'!ED17</f>
        <v>21401.877563494236</v>
      </c>
      <c r="EV17" s="13" t="e">
        <f>'(2018 Bloom Raw Data)'!DI17/'(2018 Bloom Raw Data)'!EE17</f>
        <v>#VALUE!</v>
      </c>
      <c r="EW17" s="66"/>
      <c r="EX17" s="6">
        <f t="shared" si="49"/>
        <v>6.3538065151604499</v>
      </c>
      <c r="EY17" s="6">
        <f t="shared" si="50"/>
        <v>7.954868033288597</v>
      </c>
      <c r="EZ17" s="6">
        <f t="shared" si="51"/>
        <v>7.2855299955242083</v>
      </c>
      <c r="FA17" s="6">
        <f t="shared" si="52"/>
        <v>7.101501911818799</v>
      </c>
      <c r="FB17" s="6">
        <f t="shared" si="53"/>
        <v>7.617005349176809</v>
      </c>
      <c r="FC17" s="6">
        <f t="shared" si="54"/>
        <v>6.2212464283839992</v>
      </c>
      <c r="FD17" s="6">
        <f t="shared" si="55"/>
        <v>6.194890363603867</v>
      </c>
      <c r="FE17" s="6">
        <f t="shared" si="56"/>
        <v>5.8824073494964351</v>
      </c>
      <c r="FF17" s="6">
        <f t="shared" ref="FF17:FF37" si="80">DV55/EN55</f>
        <v>6.2406532635360747</v>
      </c>
      <c r="FG17" s="6">
        <f t="shared" ref="FG17:FG37" si="81">DW55/EO55</f>
        <v>6.6775334109510185</v>
      </c>
      <c r="FH17" s="6">
        <f t="shared" ref="FH17:FH37" si="82">DX55/EP55</f>
        <v>6.4504401409878893</v>
      </c>
      <c r="FI17" s="6">
        <f t="shared" ref="FI17:FI37" si="83">DY55/EQ55</f>
        <v>5.8393137775526194</v>
      </c>
      <c r="FJ17" s="6">
        <f t="shared" ref="FJ17:FJ37" si="84">DZ55/ER55</f>
        <v>5.735886991708341</v>
      </c>
      <c r="FK17" s="6">
        <f t="shared" ref="FK17:FN17" si="85">EA55/ES55</f>
        <v>5.5855113787549477</v>
      </c>
      <c r="FL17" s="6">
        <f t="shared" si="85"/>
        <v>5.882287108198474</v>
      </c>
      <c r="FM17" s="6">
        <f t="shared" si="85"/>
        <v>6.4064240790618605</v>
      </c>
      <c r="FN17" s="6" t="e">
        <f t="shared" si="85"/>
        <v>#VALUE!</v>
      </c>
      <c r="FO17" s="13"/>
      <c r="FP17" s="14">
        <f t="shared" si="22"/>
        <v>6.2950078117870101</v>
      </c>
      <c r="FQ17" s="6">
        <f t="shared" si="23"/>
        <v>6.4064240790618605</v>
      </c>
      <c r="FR17" s="14"/>
      <c r="FS17" s="66"/>
      <c r="FT17" s="6">
        <f t="shared" si="58"/>
        <v>2.43054090007137</v>
      </c>
      <c r="FU17" s="6">
        <f t="shared" si="59"/>
        <v>2.8168690246602557</v>
      </c>
      <c r="FV17" s="6">
        <f t="shared" si="60"/>
        <v>2.758339378480676</v>
      </c>
      <c r="FW17" s="6">
        <f t="shared" si="61"/>
        <v>2.6078836266098691</v>
      </c>
      <c r="FX17" s="6">
        <f t="shared" si="62"/>
        <v>2.8140091363933002</v>
      </c>
      <c r="FY17" s="6">
        <f t="shared" si="63"/>
        <v>2.2461292532541677</v>
      </c>
      <c r="FZ17" s="6">
        <f t="shared" si="64"/>
        <v>2.2930456070359959</v>
      </c>
      <c r="GA17" s="6">
        <f t="shared" si="65"/>
        <v>2.1720661084564465</v>
      </c>
      <c r="GB17" s="6">
        <f t="shared" ref="GB17:GB37" si="86">CH17/EN17</f>
        <v>2.2201029098651528</v>
      </c>
      <c r="GC17" s="6">
        <f t="shared" ref="GC17:GC37" si="87">CI17/EO17</f>
        <v>2.3512164691203994</v>
      </c>
      <c r="GD17" s="6">
        <f t="shared" ref="GD17:GD37" si="88">CJ17/EP17</f>
        <v>2.4859906001446133</v>
      </c>
      <c r="GE17" s="6">
        <f t="shared" ref="GE17:GE37" si="89">CK17/EQ17</f>
        <v>2.1484323158593233</v>
      </c>
      <c r="GF17" s="6">
        <f t="shared" ref="GF17:GF37" si="90">CL17/ER17</f>
        <v>2.0963744837081228</v>
      </c>
      <c r="GG17" s="6">
        <f t="shared" ref="GG17:GG37" si="91">CM17/ES17</f>
        <v>2.1459505907626206</v>
      </c>
      <c r="GH17" s="6">
        <f t="shared" ref="GH17:GH37" si="92">CN17/ET17</f>
        <v>2.398018131060021</v>
      </c>
      <c r="GI17" s="6">
        <f t="shared" ref="GI17:GI37" si="93">CO17/EU17</f>
        <v>2.5682793407694753</v>
      </c>
      <c r="GJ17" s="6" t="e">
        <f t="shared" ref="GJ17:GJ37" si="94">CP17/EV17</f>
        <v>#VALUE!</v>
      </c>
      <c r="GK17" s="6"/>
      <c r="GL17" s="14">
        <f t="shared" si="34"/>
        <v>2.3498075825415006</v>
      </c>
      <c r="GM17" s="6">
        <f t="shared" si="35"/>
        <v>2.4185384472045923</v>
      </c>
      <c r="GN17" s="6"/>
      <c r="GO17" s="14"/>
      <c r="GP17" s="14"/>
      <c r="GQ17" s="14"/>
      <c r="GR17" s="14"/>
      <c r="GS17" s="3"/>
      <c r="GT17" s="13">
        <f>'(2018 Bloom Raw Data)'!GC17</f>
        <v>7523</v>
      </c>
      <c r="GU17" s="13">
        <f>'(2018 Bloom Raw Data)'!GD17</f>
        <v>5100</v>
      </c>
      <c r="GV17" s="13">
        <f>'(2018 Bloom Raw Data)'!GE17</f>
        <v>4694</v>
      </c>
      <c r="GW17" s="13">
        <f>'(2018 Bloom Raw Data)'!GF17</f>
        <v>4510</v>
      </c>
      <c r="GX17" s="13">
        <f>'(2018 Bloom Raw Data)'!GG17</f>
        <v>6897</v>
      </c>
      <c r="GY17" s="13">
        <f>'(2018 Bloom Raw Data)'!GH17</f>
        <v>7332</v>
      </c>
      <c r="GZ17" s="13">
        <f>'(2018 Bloom Raw Data)'!GI17</f>
        <v>7207</v>
      </c>
      <c r="HA17" s="13">
        <f>'(2018 Bloom Raw Data)'!GJ17</f>
        <v>7527</v>
      </c>
      <c r="HB17" s="13">
        <f>'(2018 Bloom Raw Data)'!GK17</f>
        <v>7747</v>
      </c>
      <c r="HC17" s="13">
        <f>'(2018 Bloom Raw Data)'!GL17</f>
        <v>9542</v>
      </c>
      <c r="HD17" s="13">
        <f>'(2018 Bloom Raw Data)'!GM17</f>
        <v>2441</v>
      </c>
      <c r="HE17" s="13">
        <f>'(2018 Bloom Raw Data)'!GN17</f>
        <v>2860</v>
      </c>
      <c r="HF17" s="13">
        <f>'(2018 Bloom Raw Data)'!GO17</f>
        <v>3312</v>
      </c>
      <c r="HG17" s="13">
        <f>'(2018 Bloom Raw Data)'!GP17</f>
        <v>3618</v>
      </c>
      <c r="HH17" s="13">
        <f>'(2018 Bloom Raw Data)'!GQ17</f>
        <v>2943</v>
      </c>
      <c r="HI17" s="13">
        <f>'(2018 Bloom Raw Data)'!GR17</f>
        <v>2235</v>
      </c>
      <c r="HJ17" s="13" t="str">
        <f>'(2018 Bloom Raw Data)'!GS17</f>
        <v>#N/A N/A</v>
      </c>
      <c r="HK17" s="13"/>
      <c r="HL17" s="4"/>
      <c r="HM17" s="4"/>
      <c r="HN17" s="3"/>
      <c r="HO17" s="14">
        <f t="shared" si="66"/>
        <v>3.4076115073894839</v>
      </c>
      <c r="HP17" s="14">
        <f t="shared" si="67"/>
        <v>3.71477197542794</v>
      </c>
      <c r="HQ17" s="14">
        <f t="shared" si="68"/>
        <v>3.6044039441338604</v>
      </c>
      <c r="HR17" s="14">
        <f t="shared" si="69"/>
        <v>3.4462585737769631</v>
      </c>
      <c r="HS17" s="14">
        <f t="shared" si="70"/>
        <v>3.7802812309048885</v>
      </c>
      <c r="HT17" s="14">
        <f t="shared" si="71"/>
        <v>3.1171507231370872</v>
      </c>
      <c r="HU17" s="14">
        <f t="shared" si="72"/>
        <v>3.1263716726686623</v>
      </c>
      <c r="HV17" s="14">
        <f t="shared" si="73"/>
        <v>2.9794026604853587</v>
      </c>
      <c r="HW17" s="14">
        <f t="shared" ref="HW17:HW37" si="95">GB55+HB55</f>
        <v>3.0188654701592927</v>
      </c>
      <c r="HX17" s="14">
        <f t="shared" ref="HX17:HX37" si="96">GC55+HC55</f>
        <v>3.2720463040247267</v>
      </c>
      <c r="HY17" s="14">
        <f t="shared" ref="HY17:HY37" si="97">GD55+HD55</f>
        <v>3.0400705311662679</v>
      </c>
      <c r="HZ17" s="14">
        <f t="shared" ref="HZ17:HZ37" si="98">GE55+HE55</f>
        <v>2.688462503735221</v>
      </c>
      <c r="IA17" s="14">
        <f t="shared" ref="IA17:IA37" si="99">GF55+HF55</f>
        <v>2.651825140690768</v>
      </c>
      <c r="IB17" s="14">
        <f t="shared" ref="IB17:IB37" si="100">GG55+HG55</f>
        <v>2.722663322018275</v>
      </c>
      <c r="IC17" s="14">
        <f t="shared" ref="IC17:IC37" si="101">GH55+HH55</f>
        <v>2.9378492337148785</v>
      </c>
      <c r="ID17" s="14">
        <f t="shared" ref="ID17:ID37" si="102">GI55+HI55</f>
        <v>3.0960877823675665</v>
      </c>
      <c r="IE17" s="14" t="e">
        <f t="shared" ref="IE17:IE37" si="103">GJ55+HJ55</f>
        <v>#VALUE!</v>
      </c>
      <c r="IF17" s="14"/>
      <c r="IG17" s="14">
        <f t="shared" si="38"/>
        <v>3.0674873191423044</v>
      </c>
      <c r="IH17" s="14">
        <f t="shared" si="24"/>
        <v>3.0960877823675665</v>
      </c>
      <c r="II17" s="14"/>
      <c r="IJ17" s="3"/>
      <c r="IK17" s="13">
        <v>34066</v>
      </c>
      <c r="IL17" s="13">
        <v>36996</v>
      </c>
      <c r="IM17" s="13">
        <v>36452</v>
      </c>
      <c r="IN17" s="13">
        <v>36508</v>
      </c>
      <c r="IO17" s="13">
        <v>38150</v>
      </c>
      <c r="IP17" s="13">
        <v>38444</v>
      </c>
      <c r="IQ17" s="13">
        <v>36968</v>
      </c>
      <c r="IR17" s="13">
        <v>37621</v>
      </c>
      <c r="IS17" s="13">
        <v>38845</v>
      </c>
      <c r="IT17" s="13">
        <v>39818</v>
      </c>
      <c r="IU17" s="13">
        <v>38594</v>
      </c>
      <c r="IV17" s="13">
        <v>39054</v>
      </c>
      <c r="IW17" s="13">
        <v>42470</v>
      </c>
      <c r="IX17" s="13">
        <f>'(2018 Bloom Raw Data)'!HL17</f>
        <v>43691</v>
      </c>
      <c r="IY17" s="13">
        <f>'(2018 Bloom Raw Data)'!HM17</f>
        <v>41403</v>
      </c>
      <c r="IZ17" s="13">
        <f>'(2018 Bloom Raw Data)'!HN17</f>
        <v>43481</v>
      </c>
      <c r="JA17" s="13" t="str">
        <f>'(2018 Bloom Raw Data)'!HO17</f>
        <v>#N/A N/A</v>
      </c>
      <c r="JB17" s="3"/>
    </row>
    <row r="18" spans="1:262">
      <c r="A18" s="4" t="s">
        <v>67</v>
      </c>
      <c r="B18" s="3" t="s">
        <v>81</v>
      </c>
      <c r="C18" s="38"/>
      <c r="D18" s="4"/>
      <c r="E18" s="4"/>
      <c r="F18" s="60">
        <f>'Segments '!G52</f>
        <v>1</v>
      </c>
      <c r="G18" s="60">
        <f>'Segments '!H52</f>
        <v>1</v>
      </c>
      <c r="H18" s="60">
        <f>'Segments '!I52</f>
        <v>0.93380855397148677</v>
      </c>
      <c r="I18" s="60">
        <f>'Segments '!J52</f>
        <v>0.91547861507128314</v>
      </c>
      <c r="J18" s="60">
        <f>'Segments '!K52</f>
        <v>0.90044640716576263</v>
      </c>
      <c r="K18" s="62"/>
      <c r="L18" s="60">
        <f>AVERAGE(H18:J18)</f>
        <v>0.91657785873617748</v>
      </c>
      <c r="M18" s="60">
        <f t="shared" si="0"/>
        <v>0.90044640716576263</v>
      </c>
      <c r="N18" s="69"/>
      <c r="O18" s="13">
        <f>'(2018 Bloom Raw Data)'!E18</f>
        <v>2789.1689000000001</v>
      </c>
      <c r="P18" s="13">
        <f>'(2018 Bloom Raw Data)'!F18</f>
        <v>3241.2239</v>
      </c>
      <c r="Q18" s="13">
        <f>'(2018 Bloom Raw Data)'!G18</f>
        <v>2983.8217</v>
      </c>
      <c r="R18" s="13">
        <f>'(2018 Bloom Raw Data)'!H18</f>
        <v>2625.2505000000001</v>
      </c>
      <c r="S18" s="13">
        <f>'(2018 Bloom Raw Data)'!I18</f>
        <v>3034.4058</v>
      </c>
      <c r="T18" s="13">
        <f>'(2018 Bloom Raw Data)'!J18</f>
        <v>3583.5313999999998</v>
      </c>
      <c r="U18" s="13">
        <f>'(2018 Bloom Raw Data)'!K18</f>
        <v>3888.1880999999998</v>
      </c>
      <c r="V18" s="13">
        <f>'(2018 Bloom Raw Data)'!L18</f>
        <v>3772.6770999999999</v>
      </c>
      <c r="W18" s="13">
        <f>'(2018 Bloom Raw Data)'!M18</f>
        <v>4010.2307000000001</v>
      </c>
      <c r="X18" s="13">
        <f>'(2018 Bloom Raw Data)'!N18</f>
        <v>3378.5052999999998</v>
      </c>
      <c r="Y18" s="13">
        <f>'(2018 Bloom Raw Data)'!O18</f>
        <v>2982.5407</v>
      </c>
      <c r="Z18" s="13">
        <f>'(2018 Bloom Raw Data)'!P18</f>
        <v>3353.9176000000002</v>
      </c>
      <c r="AA18" s="13">
        <f>'(2018 Bloom Raw Data)'!Q18</f>
        <v>3426.9128000000001</v>
      </c>
      <c r="AB18" s="13">
        <f>'(2018 Bloom Raw Data)'!R18</f>
        <v>3902.1466999999998</v>
      </c>
      <c r="AC18" s="13">
        <f>'(2018 Bloom Raw Data)'!S18</f>
        <v>3579.3049999999998</v>
      </c>
      <c r="AD18" s="13">
        <f>'(2018 Bloom Raw Data)'!T18</f>
        <v>3604.9171999999999</v>
      </c>
      <c r="AE18" s="13">
        <f>'(2018 Bloom Raw Data)'!U18</f>
        <v>3946.8404999999998</v>
      </c>
      <c r="AF18" s="13">
        <f>'(2018 Bloom Raw Data)'!V18</f>
        <v>3173.3516</v>
      </c>
      <c r="AG18" s="13">
        <f>'(2018 Bloom Raw Data)'!W18</f>
        <v>2850.6379000000002</v>
      </c>
      <c r="AH18" s="13">
        <f>'(2018 Bloom Raw Data)'!X18</f>
        <v>2647.0209</v>
      </c>
      <c r="AI18" s="13" t="str">
        <f>'(2018 Bloom Raw Data)'!Y18</f>
        <v>#N/A N/A</v>
      </c>
      <c r="AJ18" s="13"/>
      <c r="AK18" s="13">
        <f t="shared" si="28"/>
        <v>3433.0003076923085</v>
      </c>
      <c r="AL18" s="13">
        <f t="shared" si="29"/>
        <v>2647.0209</v>
      </c>
      <c r="AM18" s="13"/>
      <c r="AN18" s="394">
        <v>1</v>
      </c>
      <c r="AO18" s="394">
        <v>1</v>
      </c>
      <c r="AP18" s="523">
        <v>0.22270053535640758</v>
      </c>
      <c r="AQ18" s="548">
        <f t="shared" si="12"/>
        <v>589.4929715295998</v>
      </c>
      <c r="AR18" s="523">
        <v>0.2971143482897593</v>
      </c>
      <c r="AS18" s="548">
        <f>AR18*AL18</f>
        <v>786.46788961287211</v>
      </c>
      <c r="AT18" s="13">
        <f>'(2018 Bloom Raw Data)'!BA18</f>
        <v>137.12700000000001</v>
      </c>
      <c r="AU18" s="13">
        <f>'(2018 Bloom Raw Data)'!BE18</f>
        <v>114.431</v>
      </c>
      <c r="AV18" s="13">
        <f>'(2018 Bloom Raw Data)'!BI18</f>
        <v>156.97300000000001</v>
      </c>
      <c r="AW18" s="13">
        <f>'(2018 Bloom Raw Data)'!BM18</f>
        <v>169.65100000000001</v>
      </c>
      <c r="AX18" s="122">
        <f t="shared" si="39"/>
        <v>169.65100000000001</v>
      </c>
      <c r="AY18" s="115"/>
      <c r="AZ18" s="13" t="str">
        <f>Ratings!AA18</f>
        <v>BBB-</v>
      </c>
      <c r="BA18" s="332">
        <f t="shared" si="14"/>
        <v>2.5150000000000002E-2</v>
      </c>
      <c r="BB18" s="332">
        <f t="shared" si="1"/>
        <v>3.216666666666667E-2</v>
      </c>
      <c r="BC18" s="332">
        <f t="shared" si="1"/>
        <v>1.95E-2</v>
      </c>
      <c r="BD18" s="332">
        <f t="shared" si="1"/>
        <v>1.9299999999999998E-2</v>
      </c>
      <c r="BE18" s="332">
        <f t="shared" si="1"/>
        <v>2.3300000000000001E-2</v>
      </c>
      <c r="BF18" s="115"/>
      <c r="BG18" s="13">
        <f t="shared" si="76"/>
        <v>119.9214576709081</v>
      </c>
      <c r="BH18" s="71">
        <f t="shared" si="15"/>
        <v>114.0764558839592</v>
      </c>
      <c r="BI18" s="71">
        <f t="shared" si="2"/>
        <v>108.2314540970103</v>
      </c>
      <c r="BJ18" s="71">
        <f t="shared" si="2"/>
        <v>102.38645231006139</v>
      </c>
      <c r="BK18" s="13">
        <f t="shared" si="77"/>
        <v>96.541450523112488</v>
      </c>
      <c r="BL18" s="71">
        <f t="shared" si="16"/>
        <v>107.74906635936919</v>
      </c>
      <c r="BM18" s="71">
        <f t="shared" si="3"/>
        <v>118.95668219562592</v>
      </c>
      <c r="BN18" s="71">
        <f t="shared" si="3"/>
        <v>130.16429803188262</v>
      </c>
      <c r="BO18" s="13">
        <f t="shared" si="78"/>
        <v>141.37191386813933</v>
      </c>
      <c r="BP18" s="71">
        <f t="shared" si="17"/>
        <v>144.26645793001521</v>
      </c>
      <c r="BQ18" s="71">
        <f t="shared" si="4"/>
        <v>147.16100199189111</v>
      </c>
      <c r="BR18" s="71">
        <f t="shared" si="4"/>
        <v>150.05554605376699</v>
      </c>
      <c r="BS18" s="13">
        <f t="shared" si="79"/>
        <v>152.95009011564287</v>
      </c>
      <c r="BT18" s="71">
        <f t="shared" si="43"/>
        <v>152.16068866584899</v>
      </c>
      <c r="BU18" s="71">
        <f t="shared" si="43"/>
        <v>151.37128721605512</v>
      </c>
      <c r="BV18" s="71">
        <f t="shared" si="43"/>
        <v>150.58188576626125</v>
      </c>
      <c r="BW18" s="13">
        <f t="shared" si="18"/>
        <v>149.79248431646738</v>
      </c>
      <c r="BX18" s="13"/>
      <c r="BY18" s="3"/>
      <c r="BZ18" s="13">
        <f>'(2018 Bloom Raw Data)'!AE18</f>
        <v>426.61200000000002</v>
      </c>
      <c r="CA18" s="13">
        <f>'(2018 Bloom Raw Data)'!AF18</f>
        <v>373.61900000000003</v>
      </c>
      <c r="CB18" s="13">
        <f>'(2018 Bloom Raw Data)'!AG18</f>
        <v>500.31</v>
      </c>
      <c r="CC18" s="13">
        <f>'(2018 Bloom Raw Data)'!AH18</f>
        <v>429.34399999999999</v>
      </c>
      <c r="CD18" s="13">
        <f>'(2018 Bloom Raw Data)'!AI18</f>
        <v>446.221</v>
      </c>
      <c r="CE18" s="13">
        <f>'(2018 Bloom Raw Data)'!AJ18</f>
        <v>1411.3019999999999</v>
      </c>
      <c r="CF18" s="13">
        <f>'(2018 Bloom Raw Data)'!AK18</f>
        <v>1526.857</v>
      </c>
      <c r="CG18" s="13">
        <f>'(2018 Bloom Raw Data)'!AL18</f>
        <v>1473.752</v>
      </c>
      <c r="CH18" s="13">
        <f>'(2018 Bloom Raw Data)'!AM18</f>
        <v>1740.3589999999999</v>
      </c>
      <c r="CI18" s="13">
        <f>'(2018 Bloom Raw Data)'!AN18</f>
        <v>1376.9929999999999</v>
      </c>
      <c r="CJ18" s="13">
        <f>'(2018 Bloom Raw Data)'!AO18</f>
        <v>1474.9849999999999</v>
      </c>
      <c r="CK18" s="13">
        <f>'(2018 Bloom Raw Data)'!AP18</f>
        <v>1405.7919999999999</v>
      </c>
      <c r="CL18" s="13">
        <f>'(2018 Bloom Raw Data)'!AQ18</f>
        <v>1385.193</v>
      </c>
      <c r="CM18" s="66">
        <f>'(2018 Bloom Raw Data)'!AR18</f>
        <v>1120.221</v>
      </c>
      <c r="CN18" s="66">
        <f>'(2018 Bloom Raw Data)'!AS18</f>
        <v>1206.521</v>
      </c>
      <c r="CO18" s="66">
        <f>'(2018 Bloom Raw Data)'!AT18</f>
        <v>1405.347</v>
      </c>
      <c r="CP18" s="66" t="str">
        <f>'(2018 Bloom Raw Data)'!AU18</f>
        <v>#N/A N/A</v>
      </c>
      <c r="CQ18" s="66"/>
      <c r="CR18" s="59">
        <f>BZ18/(BZ18+'(2018 Bloom Raw Data)'!I18)</f>
        <v>0.12326200691600027</v>
      </c>
      <c r="CS18" s="59">
        <f>CA18/(CA18+'(2018 Bloom Raw Data)'!J18)</f>
        <v>9.4416173820434018E-2</v>
      </c>
      <c r="CT18" s="59">
        <f>CB18/(CB18+'(2018 Bloom Raw Data)'!K18)</f>
        <v>0.11400483459249988</v>
      </c>
      <c r="CU18" s="59">
        <f>CC18/(CC18+'(2018 Bloom Raw Data)'!L18)</f>
        <v>0.10217559354949456</v>
      </c>
      <c r="CV18" s="59">
        <f>CD18/(CD18+'(2018 Bloom Raw Data)'!M18)</f>
        <v>0.1001292126648652</v>
      </c>
      <c r="CW18" s="59">
        <f>CE18/(CE18+'(2018 Bloom Raw Data)'!N18)</f>
        <v>0.29464692661017911</v>
      </c>
      <c r="CX18" s="59">
        <f>CF18/(CF18+'(2018 Bloom Raw Data)'!O18)</f>
        <v>0.33859444244627174</v>
      </c>
      <c r="CY18" s="59">
        <f>CG18/(CG18+'(2018 Bloom Raw Data)'!P18)</f>
        <v>0.30527192664551855</v>
      </c>
      <c r="CZ18" s="59">
        <f>CH18/(CH18+'(2018 Bloom Raw Data)'!Q18)</f>
        <v>0.33680423003876042</v>
      </c>
      <c r="DA18" s="59">
        <f>CI18/(CI18+'(2018 Bloom Raw Data)'!R18)</f>
        <v>0.26083662836200378</v>
      </c>
      <c r="DB18" s="59">
        <f>CJ18/(CJ18+'(2018 Bloom Raw Data)'!S18)</f>
        <v>0.29182832801441944</v>
      </c>
      <c r="DC18" s="59">
        <f>CK18/(CK18+'(2018 Bloom Raw Data)'!T18)</f>
        <v>0.28055749074402486</v>
      </c>
      <c r="DD18" s="59">
        <f>CL18/(CL18+'(2018 Bloom Raw Data)'!U18)</f>
        <v>0.25978700246350667</v>
      </c>
      <c r="DE18" s="59">
        <f>CM18/(CM18+'(2018 Bloom Raw Data)'!V18)</f>
        <v>0.26090650010203625</v>
      </c>
      <c r="DF18" s="59">
        <f>CN18/(CN18+'(2018 Bloom Raw Data)'!W18)</f>
        <v>0.29738076070917507</v>
      </c>
      <c r="DG18" s="59">
        <f>CO18/(CO18+'(2018 Bloom Raw Data)'!X18)</f>
        <v>0.34679649890623204</v>
      </c>
      <c r="DH18" s="59" t="e">
        <f>CP18/(CP18+'(2018 Bloom Raw Data)'!Y18)</f>
        <v>#VALUE!</v>
      </c>
      <c r="DI18" s="59"/>
      <c r="DJ18" s="59">
        <f t="shared" si="19"/>
        <v>0.22325498437445987</v>
      </c>
      <c r="DK18" s="59">
        <f t="shared" si="30"/>
        <v>2.0474873810415239E-2</v>
      </c>
      <c r="DL18" s="59">
        <f t="shared" si="40"/>
        <v>9.1710713056570595E-2</v>
      </c>
      <c r="DM18" s="66"/>
      <c r="DN18" s="59">
        <f>BZ56/'(2018 Bloom Raw Data)'!I18</f>
        <v>0.18011218462306791</v>
      </c>
      <c r="DO18" s="59">
        <f>CA56/'(2018 Bloom Raw Data)'!J18</f>
        <v>0.13609353496496757</v>
      </c>
      <c r="DP18" s="59">
        <f>CB56/'(2018 Bloom Raw Data)'!K18</f>
        <v>0.15651029179812836</v>
      </c>
      <c r="DQ18" s="59">
        <f>CC56/'(2018 Bloom Raw Data)'!L18</f>
        <v>0.14094247618224773</v>
      </c>
      <c r="DR18" s="59">
        <f>CD56/'(2018 Bloom Raw Data)'!M18</f>
        <v>0.13534444552606725</v>
      </c>
      <c r="DS18" s="59">
        <f>CE56/'(2018 Bloom Raw Data)'!N18</f>
        <v>0.44962222387496897</v>
      </c>
      <c r="DT18" s="59">
        <f>CF56/'(2018 Bloom Raw Data)'!O18</f>
        <v>0.55181600110121742</v>
      </c>
      <c r="DU18" s="59">
        <f>CG56/'(2018 Bloom Raw Data)'!P18</f>
        <v>0.47822173628591308</v>
      </c>
      <c r="DV18" s="59">
        <f>CH56/'(2018 Bloom Raw Data)'!Q18</f>
        <v>0.54910382133684266</v>
      </c>
      <c r="DW18" s="59">
        <f>CI56/'(2018 Bloom Raw Data)'!R18</f>
        <v>0.38985193917235739</v>
      </c>
      <c r="DX18" s="59">
        <f>CJ56/'(2018 Bloom Raw Data)'!S18</f>
        <v>0.45320139021175648</v>
      </c>
      <c r="DY18" s="59">
        <f>CK56/'(2018 Bloom Raw Data)'!T18</f>
        <v>0.43159036941369056</v>
      </c>
      <c r="DZ18" s="59">
        <f>CL56/'(2018 Bloom Raw Data)'!U18</f>
        <v>0.38971503665163132</v>
      </c>
      <c r="EA18" s="59">
        <f>CM56/'(2018 Bloom Raw Data)'!V18</f>
        <v>0.40095830813889294</v>
      </c>
      <c r="EB18" s="59">
        <f>CN56/'(2018 Bloom Raw Data)'!W18</f>
        <v>0.47634681599373074</v>
      </c>
      <c r="EC18" s="59">
        <f>CO56/'(2018 Bloom Raw Data)'!X18</f>
        <v>0.58780377811382645</v>
      </c>
      <c r="ED18" s="59" t="e">
        <f>CP56/'(2018 Bloom Raw Data)'!Y18</f>
        <v>#VALUE!</v>
      </c>
      <c r="EE18" s="3"/>
      <c r="EF18" s="13">
        <f>SUM('(2018 Bloom Raw Data)'!HR18:HU18)</f>
        <v>365.334</v>
      </c>
      <c r="EG18" s="13">
        <f>SUM('(2018 Bloom Raw Data)'!HS18:HV18)</f>
        <v>365.95299999999997</v>
      </c>
      <c r="EH18" s="13">
        <f>SUM('(2018 Bloom Raw Data)'!HT18:HW18)</f>
        <v>367.459</v>
      </c>
      <c r="EI18" s="13">
        <f>SUM('(2018 Bloom Raw Data)'!HU18:HX18)</f>
        <v>368.55200000000002</v>
      </c>
      <c r="EJ18" s="13">
        <f>SUM('(2018 Bloom Raw Data)'!HV18:HY18)</f>
        <v>370.00700000000001</v>
      </c>
      <c r="EK18" s="13">
        <f>SUM('(2018 Bloom Raw Data)'!HW18:HZ18)</f>
        <v>372.95500000000004</v>
      </c>
      <c r="EL18" s="13">
        <f>SUM('(2018 Bloom Raw Data)'!HX18:IA18)</f>
        <v>382.31600000000003</v>
      </c>
      <c r="EM18" s="13">
        <f>SUM('(2018 Bloom Raw Data)'!HY18:IB18)</f>
        <v>393.78500000000003</v>
      </c>
      <c r="EN18" s="13">
        <f>SUM('(2018 Bloom Raw Data)'!HZ18:IC18)</f>
        <v>401.69200000000001</v>
      </c>
      <c r="EO18" s="13">
        <f>SUM('(2018 Bloom Raw Data)'!IA18:ID18)</f>
        <v>403.88599999999997</v>
      </c>
      <c r="EP18" s="13">
        <f>SUM('(2018 Bloom Raw Data)'!IB18:IE18)</f>
        <v>404.13800000000003</v>
      </c>
      <c r="EQ18" s="13">
        <f>SUM('(2018 Bloom Raw Data)'!IC18:IF18)</f>
        <v>406.524</v>
      </c>
      <c r="ER18" s="13">
        <f>SUM('(2018 Bloom Raw Data)'!ID18:IG18)</f>
        <v>409.06499999999994</v>
      </c>
      <c r="ES18" s="13">
        <f>SUM('(2018 Bloom Raw Data)'!IE18:IH18)</f>
        <v>414.74399999999997</v>
      </c>
      <c r="ET18" s="13">
        <f>'(2018 Bloom Raw Data)'!DG18/'(2018 Bloom Raw Data)'!EC18</f>
        <v>424.16509767248544</v>
      </c>
      <c r="EU18" s="13">
        <f>'(2018 Bloom Raw Data)'!DH18/'(2018 Bloom Raw Data)'!ED18</f>
        <v>436.06385096092112</v>
      </c>
      <c r="EV18" s="13" t="e">
        <f>'(2018 Bloom Raw Data)'!DI18/'(2018 Bloom Raw Data)'!EE18</f>
        <v>#VALUE!</v>
      </c>
      <c r="EW18" s="66"/>
      <c r="EX18" s="6">
        <f t="shared" si="49"/>
        <v>9.4569673279596103</v>
      </c>
      <c r="EY18" s="6">
        <f t="shared" si="50"/>
        <v>10.749636323570851</v>
      </c>
      <c r="EZ18" s="6">
        <f t="shared" si="51"/>
        <v>11.843404032863678</v>
      </c>
      <c r="FA18" s="6">
        <f t="shared" si="52"/>
        <v>11.321897329111673</v>
      </c>
      <c r="FB18" s="6">
        <f t="shared" si="53"/>
        <v>12.07816474690428</v>
      </c>
      <c r="FC18" s="6">
        <f t="shared" si="54"/>
        <v>12.844692504064591</v>
      </c>
      <c r="FD18" s="6">
        <f t="shared" si="55"/>
        <v>11.820781785764762</v>
      </c>
      <c r="FE18" s="6">
        <f t="shared" si="56"/>
        <v>12.260893746998351</v>
      </c>
      <c r="FF18" s="6">
        <f t="shared" si="80"/>
        <v>12.819844001434966</v>
      </c>
      <c r="FG18" s="6">
        <f t="shared" si="81"/>
        <v>13.00796357689717</v>
      </c>
      <c r="FH18" s="6">
        <f t="shared" si="82"/>
        <v>12.456841076568486</v>
      </c>
      <c r="FI18" s="6">
        <f t="shared" si="83"/>
        <v>12.274972835650379</v>
      </c>
      <c r="FJ18" s="6">
        <f t="shared" si="84"/>
        <v>12.947701559386633</v>
      </c>
      <c r="FK18" s="6">
        <f t="shared" ref="FK18:FN18" si="104">EA56/ES56</f>
        <v>10.362524877668433</v>
      </c>
      <c r="FL18" s="6">
        <f t="shared" si="104"/>
        <v>9.5970219439822166</v>
      </c>
      <c r="FM18" s="6">
        <f t="shared" si="104"/>
        <v>9.3276285694394279</v>
      </c>
      <c r="FN18" s="6" t="e">
        <f t="shared" si="104"/>
        <v>#VALUE!</v>
      </c>
      <c r="FO18" s="13"/>
      <c r="FP18" s="14">
        <f t="shared" si="22"/>
        <v>11.778532965682412</v>
      </c>
      <c r="FQ18" s="6">
        <f t="shared" si="23"/>
        <v>9.3276285694394279</v>
      </c>
      <c r="FR18" s="14"/>
      <c r="FS18" s="66"/>
      <c r="FT18" s="6">
        <f t="shared" si="58"/>
        <v>1.167731445745537</v>
      </c>
      <c r="FU18" s="6">
        <f t="shared" si="59"/>
        <v>1.0209480452407824</v>
      </c>
      <c r="FV18" s="6">
        <f t="shared" si="60"/>
        <v>1.3615396547642049</v>
      </c>
      <c r="FW18" s="6">
        <f t="shared" si="61"/>
        <v>1.1649482298291691</v>
      </c>
      <c r="FX18" s="6">
        <f t="shared" si="62"/>
        <v>1.2059798868670053</v>
      </c>
      <c r="FY18" s="6">
        <f t="shared" si="63"/>
        <v>3.7841080023059077</v>
      </c>
      <c r="FZ18" s="6">
        <f t="shared" si="64"/>
        <v>3.9937041609558581</v>
      </c>
      <c r="GA18" s="6">
        <f t="shared" si="65"/>
        <v>3.742529552928628</v>
      </c>
      <c r="GB18" s="6">
        <f t="shared" si="86"/>
        <v>4.3325707258297399</v>
      </c>
      <c r="GC18" s="6">
        <f t="shared" si="87"/>
        <v>3.4093605621388217</v>
      </c>
      <c r="GD18" s="6">
        <f t="shared" si="88"/>
        <v>3.6497062884460254</v>
      </c>
      <c r="GE18" s="6">
        <f t="shared" si="89"/>
        <v>3.4580787358187952</v>
      </c>
      <c r="GF18" s="6">
        <f t="shared" si="90"/>
        <v>3.3862417953137038</v>
      </c>
      <c r="GG18" s="6">
        <f t="shared" si="91"/>
        <v>2.7009938660957125</v>
      </c>
      <c r="GH18" s="6">
        <f t="shared" si="92"/>
        <v>2.8444608163673153</v>
      </c>
      <c r="GI18" s="6">
        <f t="shared" si="93"/>
        <v>3.2228009657373398</v>
      </c>
      <c r="GJ18" s="6" t="e">
        <f t="shared" si="94"/>
        <v>#VALUE!</v>
      </c>
      <c r="GK18" s="6"/>
      <c r="GL18" s="14">
        <f t="shared" si="34"/>
        <v>3.1458064298949253</v>
      </c>
      <c r="GM18" s="6">
        <f t="shared" si="35"/>
        <v>2.7444190066295522</v>
      </c>
      <c r="GN18" s="6"/>
      <c r="GO18" s="14"/>
      <c r="GP18" s="14"/>
      <c r="GQ18" s="14"/>
      <c r="GR18" s="14"/>
      <c r="GS18" s="3"/>
      <c r="GT18" s="13">
        <f>'(2018 Bloom Raw Data)'!GC18</f>
        <v>111.944</v>
      </c>
      <c r="GU18" s="13">
        <f>'(2018 Bloom Raw Data)'!GD18</f>
        <v>172.98699999999999</v>
      </c>
      <c r="GV18" s="13">
        <f>'(2018 Bloom Raw Data)'!GE18</f>
        <v>124.086</v>
      </c>
      <c r="GW18" s="13">
        <f>'(2018 Bloom Raw Data)'!GF18</f>
        <v>203.67500000000001</v>
      </c>
      <c r="GX18" s="13">
        <f>'(2018 Bloom Raw Data)'!GG18</f>
        <v>269.76100000000002</v>
      </c>
      <c r="GY18" s="13">
        <f>'(2018 Bloom Raw Data)'!GH18</f>
        <v>503.42500000000001</v>
      </c>
      <c r="GZ18" s="13">
        <f>'(2018 Bloom Raw Data)'!GI18</f>
        <v>204.01900000000001</v>
      </c>
      <c r="HA18" s="13">
        <f>'(2018 Bloom Raw Data)'!GJ18</f>
        <v>260.52100000000002</v>
      </c>
      <c r="HB18" s="13">
        <f>'(2018 Bloom Raw Data)'!GK18</f>
        <v>318.18599999999998</v>
      </c>
      <c r="HC18" s="13">
        <f>'(2018 Bloom Raw Data)'!GL18</f>
        <v>356.39800000000002</v>
      </c>
      <c r="HD18" s="13">
        <f>'(2018 Bloom Raw Data)'!GM18</f>
        <v>260.50900000000001</v>
      </c>
      <c r="HE18" s="13">
        <f>'(2018 Bloom Raw Data)'!GN18</f>
        <v>333.73700000000002</v>
      </c>
      <c r="HF18" s="13">
        <f>'(2018 Bloom Raw Data)'!GO18</f>
        <v>322.81599999999997</v>
      </c>
      <c r="HG18" s="13">
        <f>'(2018 Bloom Raw Data)'!GP18</f>
        <v>360.91800000000001</v>
      </c>
      <c r="HH18" s="13">
        <f>'(2018 Bloom Raw Data)'!GQ18</f>
        <v>246.44800000000001</v>
      </c>
      <c r="HI18" s="13">
        <f>'(2018 Bloom Raw Data)'!GR18</f>
        <v>319.38200000000001</v>
      </c>
      <c r="HJ18" s="13" t="str">
        <f>'(2018 Bloom Raw Data)'!GS18</f>
        <v>#N/A N/A</v>
      </c>
      <c r="HK18" s="13"/>
      <c r="HL18" s="4"/>
      <c r="HM18" s="4"/>
      <c r="HN18" s="3"/>
      <c r="HO18" s="14">
        <f t="shared" si="66"/>
        <v>1.7371934847893626</v>
      </c>
      <c r="HP18" s="14">
        <f t="shared" si="67"/>
        <v>1.742773459770089</v>
      </c>
      <c r="HQ18" s="14">
        <f t="shared" si="68"/>
        <v>1.927779786902299</v>
      </c>
      <c r="HR18" s="14">
        <f t="shared" si="69"/>
        <v>1.9324170203581841</v>
      </c>
      <c r="HS18" s="14">
        <f t="shared" si="70"/>
        <v>2.1300910670179731</v>
      </c>
      <c r="HT18" s="14">
        <f t="shared" si="71"/>
        <v>5.2468930861458434</v>
      </c>
      <c r="HU18" s="14">
        <f t="shared" si="72"/>
        <v>4.6726374452952033</v>
      </c>
      <c r="HV18" s="14">
        <f t="shared" si="73"/>
        <v>4.5650139667483005</v>
      </c>
      <c r="HW18" s="14">
        <f t="shared" si="95"/>
        <v>5.2706595829556226</v>
      </c>
      <c r="HX18" s="14">
        <f t="shared" si="96"/>
        <v>4.471675017888213</v>
      </c>
      <c r="HY18" s="14">
        <f t="shared" si="97"/>
        <v>4.4775098913116365</v>
      </c>
      <c r="HZ18" s="14">
        <f t="shared" si="98"/>
        <v>4.4652856905960547</v>
      </c>
      <c r="IA18" s="14">
        <f t="shared" si="99"/>
        <v>4.36813992747377</v>
      </c>
      <c r="IB18" s="14">
        <f t="shared" si="100"/>
        <v>3.7833339363609642</v>
      </c>
      <c r="IC18" s="14">
        <f t="shared" si="101"/>
        <v>3.6368861068250609</v>
      </c>
      <c r="ID18" s="14">
        <f t="shared" si="102"/>
        <v>4.1394945770872553</v>
      </c>
      <c r="IE18" s="14" t="e">
        <f t="shared" si="103"/>
        <v>#VALUE!</v>
      </c>
      <c r="IF18" s="14"/>
      <c r="IG18" s="14">
        <f t="shared" si="38"/>
        <v>4.0892336396972366</v>
      </c>
      <c r="IH18" s="14">
        <f t="shared" si="24"/>
        <v>4.1394945770872553</v>
      </c>
      <c r="II18" s="14"/>
      <c r="IJ18" s="3"/>
      <c r="IK18" s="13">
        <v>1293.6199999999999</v>
      </c>
      <c r="IL18" s="13">
        <v>1345.9749999999999</v>
      </c>
      <c r="IM18" s="13">
        <v>1217.33</v>
      </c>
      <c r="IN18" s="13">
        <v>1280.0740000000001</v>
      </c>
      <c r="IO18" s="13">
        <v>1379.0350000000001</v>
      </c>
      <c r="IP18" s="13">
        <v>1426.933</v>
      </c>
      <c r="IQ18" s="13">
        <v>1273.895</v>
      </c>
      <c r="IR18" s="13">
        <v>1329.489</v>
      </c>
      <c r="IS18" s="13">
        <v>1402.2670000000001</v>
      </c>
      <c r="IT18" s="13">
        <v>1445.63</v>
      </c>
      <c r="IU18" s="13">
        <v>1288.925</v>
      </c>
      <c r="IV18" s="13">
        <v>1441.425</v>
      </c>
      <c r="IW18" s="13">
        <v>1462.9010000000001</v>
      </c>
      <c r="IX18" s="13">
        <f>'(2018 Bloom Raw Data)'!HL18</f>
        <v>1473.606</v>
      </c>
      <c r="IY18" s="13">
        <f>'(2018 Bloom Raw Data)'!HM18</f>
        <v>1327.029</v>
      </c>
      <c r="IZ18" s="13">
        <f>'(2018 Bloom Raw Data)'!HN18</f>
        <v>1315.3119999999999</v>
      </c>
      <c r="JA18" s="13" t="str">
        <f>'(2018 Bloom Raw Data)'!HO18</f>
        <v>#N/A N/A</v>
      </c>
      <c r="JB18" s="3"/>
    </row>
    <row r="19" spans="1:262">
      <c r="A19" s="4" t="s">
        <v>67</v>
      </c>
      <c r="B19" s="4" t="s">
        <v>87</v>
      </c>
      <c r="C19" s="4"/>
      <c r="D19" s="4"/>
      <c r="E19" s="4"/>
      <c r="F19" s="60">
        <f>'Segments '!G56</f>
        <v>0.749</v>
      </c>
      <c r="G19" s="60">
        <f>'Segments '!H56</f>
        <v>0.86799999999999999</v>
      </c>
      <c r="H19" s="60">
        <f>'Segments '!I56</f>
        <v>0.86899999999999999</v>
      </c>
      <c r="I19" s="60">
        <f>'Segments '!J56</f>
        <v>0.88200000000000001</v>
      </c>
      <c r="J19" s="60">
        <f>'Segments '!K56</f>
        <v>0.89113355780022441</v>
      </c>
      <c r="K19" s="62"/>
      <c r="L19" s="60">
        <f>AVERAGE(H19:J19)</f>
        <v>0.88071118593340803</v>
      </c>
      <c r="M19" s="60">
        <f t="shared" si="0"/>
        <v>0.89113355780022441</v>
      </c>
      <c r="N19" s="69"/>
      <c r="O19" s="13">
        <f>'(2018 Bloom Raw Data)'!E19</f>
        <v>6701.6724000000004</v>
      </c>
      <c r="P19" s="13">
        <f>'(2018 Bloom Raw Data)'!F19</f>
        <v>6424.9840000000004</v>
      </c>
      <c r="Q19" s="13">
        <f>'(2018 Bloom Raw Data)'!G19</f>
        <v>6737.4147000000003</v>
      </c>
      <c r="R19" s="13">
        <f>'(2018 Bloom Raw Data)'!H19</f>
        <v>9259.93</v>
      </c>
      <c r="S19" s="13">
        <f>'(2018 Bloom Raw Data)'!I19</f>
        <v>13129.6857</v>
      </c>
      <c r="T19" s="13">
        <f>'(2018 Bloom Raw Data)'!J19</f>
        <v>15973.3603</v>
      </c>
      <c r="U19" s="13">
        <f>'(2018 Bloom Raw Data)'!K19</f>
        <v>15357.627399999999</v>
      </c>
      <c r="V19" s="13">
        <f>'(2018 Bloom Raw Data)'!L19</f>
        <v>16244.0448</v>
      </c>
      <c r="W19" s="13">
        <f>'(2018 Bloom Raw Data)'!M19</f>
        <v>14548.548500000001</v>
      </c>
      <c r="X19" s="13">
        <f>'(2018 Bloom Raw Data)'!N19</f>
        <v>14331.406000000001</v>
      </c>
      <c r="Y19" s="13">
        <f>'(2018 Bloom Raw Data)'!O19</f>
        <v>11074.2682</v>
      </c>
      <c r="Z19" s="13">
        <f>'(2018 Bloom Raw Data)'!P19</f>
        <v>10717.321599999999</v>
      </c>
      <c r="AA19" s="13">
        <f>'(2018 Bloom Raw Data)'!Q19</f>
        <v>12106.4388</v>
      </c>
      <c r="AB19" s="13">
        <f>'(2018 Bloom Raw Data)'!R19</f>
        <v>13833.75</v>
      </c>
      <c r="AC19" s="13">
        <f>'(2018 Bloom Raw Data)'!S19</f>
        <v>12998.8053</v>
      </c>
      <c r="AD19" s="13">
        <f>'(2018 Bloom Raw Data)'!T19</f>
        <v>14178.85</v>
      </c>
      <c r="AE19" s="13">
        <f>'(2018 Bloom Raw Data)'!U19</f>
        <v>12451.4872</v>
      </c>
      <c r="AF19" s="13">
        <f>'(2018 Bloom Raw Data)'!V19</f>
        <v>11352.6</v>
      </c>
      <c r="AG19" s="13">
        <f>'(2018 Bloom Raw Data)'!W19</f>
        <v>10052.525</v>
      </c>
      <c r="AH19" s="13">
        <f>'(2018 Bloom Raw Data)'!X19</f>
        <v>10802.225</v>
      </c>
      <c r="AI19" s="13" t="str">
        <f>'(2018 Bloom Raw Data)'!Y19</f>
        <v>#N/A N/A</v>
      </c>
      <c r="AJ19" s="13"/>
      <c r="AK19" s="13">
        <f t="shared" si="28"/>
        <v>12668.636184615385</v>
      </c>
      <c r="AL19" s="13">
        <f t="shared" si="29"/>
        <v>10802.225</v>
      </c>
      <c r="AM19" s="13"/>
      <c r="AN19" s="394">
        <v>1</v>
      </c>
      <c r="AO19" s="394">
        <v>1</v>
      </c>
      <c r="AP19" s="523">
        <v>0.18757122974611734</v>
      </c>
      <c r="AQ19" s="548">
        <f t="shared" si="12"/>
        <v>2026.1866272442523</v>
      </c>
      <c r="AR19" s="523">
        <v>0.2502468330160792</v>
      </c>
      <c r="AS19" s="548">
        <f t="shared" ref="AS19:AS37" si="105">AR19*AL19</f>
        <v>2703.2225957771161</v>
      </c>
      <c r="AT19" s="13">
        <f>'(2018 Bloom Raw Data)'!BA19</f>
        <v>2948</v>
      </c>
      <c r="AU19" s="13">
        <f>'(2018 Bloom Raw Data)'!BE19</f>
        <v>2459</v>
      </c>
      <c r="AV19" s="13">
        <f>'(2018 Bloom Raw Data)'!BI19</f>
        <v>2769</v>
      </c>
      <c r="AW19" s="13">
        <f>'(2018 Bloom Raw Data)'!BM19</f>
        <v>2757</v>
      </c>
      <c r="AX19" s="122">
        <f t="shared" si="39"/>
        <v>2757</v>
      </c>
      <c r="AY19" s="115"/>
      <c r="AZ19" s="13" t="str">
        <f>Ratings!AA19</f>
        <v>BBB</v>
      </c>
      <c r="BA19" s="332">
        <f t="shared" si="14"/>
        <v>2.0949999999999996E-2</v>
      </c>
      <c r="BB19" s="332">
        <f t="shared" si="1"/>
        <v>2.725E-2</v>
      </c>
      <c r="BC19" s="332">
        <f t="shared" si="1"/>
        <v>1.72E-2</v>
      </c>
      <c r="BD19" s="332">
        <f t="shared" si="1"/>
        <v>1.6749999999999998E-2</v>
      </c>
      <c r="BE19" s="332">
        <f t="shared" si="1"/>
        <v>2.12E-2</v>
      </c>
      <c r="BF19" s="115"/>
      <c r="BG19" s="13">
        <f t="shared" si="76"/>
        <v>2634.9520282772091</v>
      </c>
      <c r="BH19" s="71">
        <f t="shared" si="15"/>
        <v>2508.0452485407559</v>
      </c>
      <c r="BI19" s="71">
        <f t="shared" si="2"/>
        <v>2381.1384688043022</v>
      </c>
      <c r="BJ19" s="71">
        <f t="shared" si="2"/>
        <v>2254.2316890678485</v>
      </c>
      <c r="BK19" s="13">
        <f t="shared" si="77"/>
        <v>2127.3249093313952</v>
      </c>
      <c r="BL19" s="71">
        <f t="shared" si="16"/>
        <v>2226.5220977489735</v>
      </c>
      <c r="BM19" s="71">
        <f t="shared" si="3"/>
        <v>2325.7192861665521</v>
      </c>
      <c r="BN19" s="71">
        <f t="shared" si="3"/>
        <v>2424.9164745841308</v>
      </c>
      <c r="BO19" s="13">
        <f t="shared" si="78"/>
        <v>2524.113663001709</v>
      </c>
      <c r="BP19" s="71">
        <f t="shared" si="17"/>
        <v>2522.871230233543</v>
      </c>
      <c r="BQ19" s="71">
        <f t="shared" si="4"/>
        <v>2521.6287974653769</v>
      </c>
      <c r="BR19" s="71">
        <f t="shared" si="4"/>
        <v>2520.3863646972104</v>
      </c>
      <c r="BS19" s="13">
        <f t="shared" si="79"/>
        <v>2519.1439319290444</v>
      </c>
      <c r="BT19" s="71">
        <f t="shared" si="43"/>
        <v>2504.6133873947165</v>
      </c>
      <c r="BU19" s="71">
        <f t="shared" si="43"/>
        <v>2490.0828428603891</v>
      </c>
      <c r="BV19" s="71">
        <f t="shared" si="43"/>
        <v>2475.5522983260612</v>
      </c>
      <c r="BW19" s="13">
        <f t="shared" si="18"/>
        <v>2461.0217537917333</v>
      </c>
      <c r="BX19" s="13"/>
      <c r="BY19" s="3"/>
      <c r="BZ19" s="13">
        <f>'(2018 Bloom Raw Data)'!AE19</f>
        <v>709</v>
      </c>
      <c r="CA19" s="13">
        <f>'(2018 Bloom Raw Data)'!AF19</f>
        <v>596</v>
      </c>
      <c r="CB19" s="13">
        <f>'(2018 Bloom Raw Data)'!AG19</f>
        <v>2278</v>
      </c>
      <c r="CC19" s="13">
        <f>'(2018 Bloom Raw Data)'!AH19</f>
        <v>2046</v>
      </c>
      <c r="CD19" s="13">
        <f>'(2018 Bloom Raw Data)'!AI19</f>
        <v>1712</v>
      </c>
      <c r="CE19" s="13">
        <f>'(2018 Bloom Raw Data)'!AJ19</f>
        <v>1723</v>
      </c>
      <c r="CF19" s="13">
        <f>'(2018 Bloom Raw Data)'!AK19</f>
        <v>1823</v>
      </c>
      <c r="CG19" s="13">
        <f>'(2018 Bloom Raw Data)'!AL19</f>
        <v>1590</v>
      </c>
      <c r="CH19" s="13">
        <f>'(2018 Bloom Raw Data)'!AM19</f>
        <v>1120</v>
      </c>
      <c r="CI19" s="13">
        <f>'(2018 Bloom Raw Data)'!AN19</f>
        <v>1114</v>
      </c>
      <c r="CJ19" s="13">
        <f>'(2018 Bloom Raw Data)'!AO19</f>
        <v>1797</v>
      </c>
      <c r="CK19" s="13">
        <f>'(2018 Bloom Raw Data)'!AP19</f>
        <v>1722</v>
      </c>
      <c r="CL19" s="13">
        <f>'(2018 Bloom Raw Data)'!AQ19</f>
        <v>1306</v>
      </c>
      <c r="CM19" s="66">
        <f>'(2018 Bloom Raw Data)'!AR19</f>
        <v>1306</v>
      </c>
      <c r="CN19" s="66">
        <f>'(2018 Bloom Raw Data)'!AS19</f>
        <v>2016</v>
      </c>
      <c r="CO19" s="66">
        <f>'(2018 Bloom Raw Data)'!AT19</f>
        <v>1809</v>
      </c>
      <c r="CP19" s="66" t="str">
        <f>'(2018 Bloom Raw Data)'!AU19</f>
        <v>#N/A N/A</v>
      </c>
      <c r="CQ19" s="66"/>
      <c r="CR19" s="59">
        <f>BZ19/(BZ19+'(2018 Bloom Raw Data)'!I19)</f>
        <v>5.1233189001467096E-2</v>
      </c>
      <c r="CS19" s="59">
        <f>CA19/(CA19+'(2018 Bloom Raw Data)'!J19)</f>
        <v>3.5970006639302783E-2</v>
      </c>
      <c r="CT19" s="59">
        <f>CB19/(CB19+'(2018 Bloom Raw Data)'!K19)</f>
        <v>0.12917034071608932</v>
      </c>
      <c r="CU19" s="59">
        <f>CC19/(CC19+'(2018 Bloom Raw Data)'!L19)</f>
        <v>0.11186413277675515</v>
      </c>
      <c r="CV19" s="59">
        <f>CD19/(CD19+'(2018 Bloom Raw Data)'!M19)</f>
        <v>0.10528550128551936</v>
      </c>
      <c r="CW19" s="59">
        <f>CE19/(CE19+'(2018 Bloom Raw Data)'!N19)</f>
        <v>0.10732256303970386</v>
      </c>
      <c r="CX19" s="59">
        <f>CF19/(CF19+'(2018 Bloom Raw Data)'!O19)</f>
        <v>0.14134776231140173</v>
      </c>
      <c r="CY19" s="59">
        <f>CG19/(CG19+'(2018 Bloom Raw Data)'!P19)</f>
        <v>0.1291913912447043</v>
      </c>
      <c r="CZ19" s="59">
        <f>CH19/(CH19+'(2018 Bloom Raw Data)'!Q19)</f>
        <v>8.467887818752845E-2</v>
      </c>
      <c r="DA19" s="59">
        <f>CI19/(CI19+'(2018 Bloom Raw Data)'!R19)</f>
        <v>7.452626649495743E-2</v>
      </c>
      <c r="DB19" s="59">
        <f>CJ19/(CJ19+'(2018 Bloom Raw Data)'!S19)</f>
        <v>0.12145334191441408</v>
      </c>
      <c r="DC19" s="59">
        <f>CK19/(CK19+'(2018 Bloom Raw Data)'!T19)</f>
        <v>0.10829609737844204</v>
      </c>
      <c r="DD19" s="59">
        <f>CL19/(CL19+'(2018 Bloom Raw Data)'!U19)</f>
        <v>9.4930126484144575E-2</v>
      </c>
      <c r="DE19" s="59">
        <f>CM19/(CM19+'(2018 Bloom Raw Data)'!V19)</f>
        <v>0.10317096677357686</v>
      </c>
      <c r="DF19" s="59">
        <f>CN19/(CN19+'(2018 Bloom Raw Data)'!W19)</f>
        <v>0.16704609718254718</v>
      </c>
      <c r="DG19" s="59">
        <f>CO19/(CO19+'(2018 Bloom Raw Data)'!X19)</f>
        <v>0.14344363850458619</v>
      </c>
      <c r="DH19" s="59" t="e">
        <f>CP19/(CP19+'(2018 Bloom Raw Data)'!Y19)</f>
        <v>#VALUE!</v>
      </c>
      <c r="DI19" s="59"/>
      <c r="DJ19" s="59">
        <f t="shared" si="19"/>
        <v>9.9636122882648476E-2</v>
      </c>
      <c r="DK19" s="59">
        <f t="shared" si="30"/>
        <v>0.12589417132289915</v>
      </c>
      <c r="DL19" s="59">
        <f t="shared" si="40"/>
        <v>1.263539444134909</v>
      </c>
      <c r="DM19" s="66"/>
      <c r="DN19" s="59">
        <f>BZ57/'(2018 Bloom Raw Data)'!I19</f>
        <v>0.25468637290207252</v>
      </c>
      <c r="DO19" s="59">
        <f>CA57/'(2018 Bloom Raw Data)'!J19</f>
        <v>0.19432637780923001</v>
      </c>
      <c r="DP19" s="59">
        <f>CB57/'(2018 Bloom Raw Data)'!K19</f>
        <v>0.30337618874672673</v>
      </c>
      <c r="DQ19" s="59">
        <f>CC57/'(2018 Bloom Raw Data)'!L19</f>
        <v>0.26472665780063898</v>
      </c>
      <c r="DR19" s="59">
        <f>CD57/'(2018 Bloom Raw Data)'!M19</f>
        <v>0.26389745405401749</v>
      </c>
      <c r="DS19" s="59">
        <f>CE57/'(2018 Bloom Raw Data)'!N19</f>
        <v>0.27558510991517327</v>
      </c>
      <c r="DT19" s="59">
        <f>CF57/'(2018 Bloom Raw Data)'!O19</f>
        <v>0.37462694701276528</v>
      </c>
      <c r="DU19" s="59">
        <f>CG57/'(2018 Bloom Raw Data)'!P19</f>
        <v>0.37461938947359114</v>
      </c>
      <c r="DV19" s="59">
        <f>CH57/'(2018 Bloom Raw Data)'!Q19</f>
        <v>0.30100624330597608</v>
      </c>
      <c r="DW19" s="59">
        <f>CI57/'(2018 Bloom Raw Data)'!R19</f>
        <v>0.26289843536521501</v>
      </c>
      <c r="DX19" s="59">
        <f>CJ57/'(2018 Bloom Raw Data)'!S19</f>
        <v>0.3322327473791285</v>
      </c>
      <c r="DY19" s="59">
        <f>CK57/'(2018 Bloom Raw Data)'!T19</f>
        <v>0.29920525040445523</v>
      </c>
      <c r="DZ19" s="59">
        <f>CL57/'(2018 Bloom Raw Data)'!U19</f>
        <v>0.3072037797966049</v>
      </c>
      <c r="EA19" s="59">
        <f>CM57/'(2018 Bloom Raw Data)'!V19</f>
        <v>0.33565997105462331</v>
      </c>
      <c r="EB19" s="59">
        <f>CN57/'(2018 Bloom Raw Data)'!W19</f>
        <v>0.44825383103850913</v>
      </c>
      <c r="EC19" s="59">
        <f>CO57/'(2018 Bloom Raw Data)'!X19</f>
        <v>0.39663609102069819</v>
      </c>
      <c r="ED19" s="59" t="e">
        <f>CP57/'(2018 Bloom Raw Data)'!Y19</f>
        <v>#VALUE!</v>
      </c>
      <c r="EE19" s="3"/>
      <c r="EF19" s="13">
        <f>SUM('(2018 Bloom Raw Data)'!HR19:HU19)</f>
        <v>679</v>
      </c>
      <c r="EG19" s="13">
        <f>SUM('(2018 Bloom Raw Data)'!HS19:HV19)</f>
        <v>840</v>
      </c>
      <c r="EH19" s="13">
        <f>SUM('(2018 Bloom Raw Data)'!HT19:HW19)</f>
        <v>1012</v>
      </c>
      <c r="EI19" s="13">
        <f>SUM('(2018 Bloom Raw Data)'!HU19:HX19)</f>
        <v>1160</v>
      </c>
      <c r="EJ19" s="13">
        <f>SUM('(2018 Bloom Raw Data)'!HV19:HY19)</f>
        <v>1778</v>
      </c>
      <c r="EK19" s="13">
        <f>SUM('(2018 Bloom Raw Data)'!HW19:HZ19)</f>
        <v>1762</v>
      </c>
      <c r="EL19" s="13">
        <f>SUM('(2018 Bloom Raw Data)'!HX19:IA19)</f>
        <v>2129</v>
      </c>
      <c r="EM19" s="13">
        <f>SUM('(2018 Bloom Raw Data)'!HY19:IB19)</f>
        <v>2178</v>
      </c>
      <c r="EN19" s="13">
        <f>SUM('(2018 Bloom Raw Data)'!HZ19:IC19)</f>
        <v>2068</v>
      </c>
      <c r="EO19" s="13">
        <f>SUM('(2018 Bloom Raw Data)'!IA19:ID19)</f>
        <v>2079</v>
      </c>
      <c r="EP19" s="13">
        <f>SUM('(2018 Bloom Raw Data)'!IB19:IE19)</f>
        <v>1739</v>
      </c>
      <c r="EQ19" s="13">
        <f>SUM('(2018 Bloom Raw Data)'!IC19:IF19)</f>
        <v>1749</v>
      </c>
      <c r="ER19" s="13">
        <f>SUM('(2018 Bloom Raw Data)'!ID19:IG19)</f>
        <v>1785</v>
      </c>
      <c r="ES19" s="13">
        <f>SUM('(2018 Bloom Raw Data)'!IE19:IH19)</f>
        <v>1789</v>
      </c>
      <c r="ET19" s="13">
        <f>'(2018 Bloom Raw Data)'!DG19/'(2018 Bloom Raw Data)'!EC19</f>
        <v>1806.9900281487692</v>
      </c>
      <c r="EU19" s="13">
        <f>'(2018 Bloom Raw Data)'!DH19/'(2018 Bloom Raw Data)'!ED19</f>
        <v>1821.0103387529964</v>
      </c>
      <c r="EV19" s="13" t="e">
        <f>'(2018 Bloom Raw Data)'!DI19/'(2018 Bloom Raw Data)'!EE19</f>
        <v>#VALUE!</v>
      </c>
      <c r="EW19" s="66"/>
      <c r="EX19" s="6">
        <f t="shared" si="49"/>
        <v>16.916859445756018</v>
      </c>
      <c r="EY19" s="6">
        <f t="shared" si="50"/>
        <v>16.9943260348224</v>
      </c>
      <c r="EZ19" s="6">
        <f t="shared" si="51"/>
        <v>15.60944037805927</v>
      </c>
      <c r="FA19" s="6">
        <f t="shared" si="52"/>
        <v>14.486929212211793</v>
      </c>
      <c r="FB19" s="6">
        <f t="shared" si="53"/>
        <v>9.0853665741051426</v>
      </c>
      <c r="FC19" s="6">
        <f t="shared" si="54"/>
        <v>9.0694952485545475</v>
      </c>
      <c r="FD19" s="6">
        <f t="shared" si="55"/>
        <v>6.3683849925395544</v>
      </c>
      <c r="FE19" s="6">
        <f t="shared" si="56"/>
        <v>6.0201614427330279</v>
      </c>
      <c r="FF19" s="6">
        <f t="shared" si="80"/>
        <v>6.7169399390173181</v>
      </c>
      <c r="FG19" s="6">
        <f t="shared" si="81"/>
        <v>7.4166332273024045</v>
      </c>
      <c r="FH19" s="6">
        <f t="shared" si="82"/>
        <v>8.5929807460255923</v>
      </c>
      <c r="FI19" s="6">
        <f t="shared" si="83"/>
        <v>9.096906846764055</v>
      </c>
      <c r="FJ19" s="6">
        <f t="shared" si="84"/>
        <v>7.8985932605081013</v>
      </c>
      <c r="FK19" s="6">
        <f t="shared" ref="FK19:FN19" si="106">EA57/ES57</f>
        <v>7.3440274070783733</v>
      </c>
      <c r="FL19" s="6">
        <f t="shared" si="106"/>
        <v>6.9902902717602338</v>
      </c>
      <c r="FM19" s="6">
        <f t="shared" si="106"/>
        <v>7.1954513789915371</v>
      </c>
      <c r="FN19" s="6" t="e">
        <f t="shared" si="106"/>
        <v>#VALUE!</v>
      </c>
      <c r="FO19" s="13"/>
      <c r="FP19" s="14">
        <f t="shared" si="22"/>
        <v>8.1755508113532063</v>
      </c>
      <c r="FQ19" s="6">
        <f t="shared" si="23"/>
        <v>7.1954513789915371</v>
      </c>
      <c r="FR19" s="14"/>
      <c r="FS19" s="66"/>
      <c r="FT19" s="6">
        <f t="shared" si="58"/>
        <v>1.0441826215022092</v>
      </c>
      <c r="FU19" s="6">
        <f t="shared" si="59"/>
        <v>0.70952380952380956</v>
      </c>
      <c r="FV19" s="6">
        <f t="shared" si="60"/>
        <v>2.2509881422924902</v>
      </c>
      <c r="FW19" s="6">
        <f t="shared" si="61"/>
        <v>1.7637931034482759</v>
      </c>
      <c r="FX19" s="6">
        <f t="shared" si="62"/>
        <v>0.96287964004499438</v>
      </c>
      <c r="FY19" s="6">
        <f t="shared" si="63"/>
        <v>0.97786606129398412</v>
      </c>
      <c r="FZ19" s="6">
        <f t="shared" si="64"/>
        <v>0.85627054955378112</v>
      </c>
      <c r="GA19" s="6">
        <f t="shared" si="65"/>
        <v>0.73002754820936644</v>
      </c>
      <c r="GB19" s="6">
        <f t="shared" si="86"/>
        <v>0.5415860735009671</v>
      </c>
      <c r="GC19" s="6">
        <f t="shared" si="87"/>
        <v>0.53583453583453589</v>
      </c>
      <c r="GD19" s="6">
        <f t="shared" si="88"/>
        <v>1.0333525014376079</v>
      </c>
      <c r="GE19" s="6">
        <f t="shared" si="89"/>
        <v>0.98456260720411659</v>
      </c>
      <c r="GF19" s="6">
        <f t="shared" si="90"/>
        <v>0.73165266106442572</v>
      </c>
      <c r="GG19" s="6">
        <f t="shared" si="91"/>
        <v>0.73001676914477365</v>
      </c>
      <c r="GH19" s="6">
        <f t="shared" si="92"/>
        <v>1.1156674738627961</v>
      </c>
      <c r="GI19" s="6">
        <f t="shared" si="93"/>
        <v>0.9934045740996611</v>
      </c>
      <c r="GJ19" s="6" t="e">
        <f t="shared" si="94"/>
        <v>#VALUE!</v>
      </c>
      <c r="GK19" s="6"/>
      <c r="GL19" s="14">
        <f t="shared" si="34"/>
        <v>0.91976262297686817</v>
      </c>
      <c r="GM19" s="6">
        <f t="shared" si="35"/>
        <v>1.0094246042238895</v>
      </c>
      <c r="GN19" s="6"/>
      <c r="GO19" s="14"/>
      <c r="GP19" s="14"/>
      <c r="GQ19" s="14"/>
      <c r="GR19" s="14"/>
      <c r="GS19" s="3"/>
      <c r="GT19" s="13">
        <f>'(2018 Bloom Raw Data)'!GC19</f>
        <v>1703</v>
      </c>
      <c r="GU19" s="13">
        <f>'(2018 Bloom Raw Data)'!GD19</f>
        <v>1997</v>
      </c>
      <c r="GV19" s="13">
        <f>'(2018 Bloom Raw Data)'!GE19</f>
        <v>214</v>
      </c>
      <c r="GW19" s="13">
        <f>'(2018 Bloom Raw Data)'!GF19</f>
        <v>199</v>
      </c>
      <c r="GX19" s="13">
        <f>'(2018 Bloom Raw Data)'!GG19</f>
        <v>533</v>
      </c>
      <c r="GY19" s="13">
        <f>'(2018 Bloom Raw Data)'!GH19</f>
        <v>486</v>
      </c>
      <c r="GZ19" s="13">
        <f>'(2018 Bloom Raw Data)'!GI19</f>
        <v>276</v>
      </c>
      <c r="HA19" s="13">
        <f>'(2018 Bloom Raw Data)'!GJ19</f>
        <v>304</v>
      </c>
      <c r="HB19" s="13">
        <f>'(2018 Bloom Raw Data)'!GK19</f>
        <v>613</v>
      </c>
      <c r="HC19" s="13">
        <f>'(2018 Bloom Raw Data)'!GL19</f>
        <v>612</v>
      </c>
      <c r="HD19" s="13">
        <f>'(2018 Bloom Raw Data)'!GM19</f>
        <v>673</v>
      </c>
      <c r="HE19" s="13">
        <f>'(2018 Bloom Raw Data)'!GN19</f>
        <v>511</v>
      </c>
      <c r="HF19" s="13">
        <f>'(2018 Bloom Raw Data)'!GO19</f>
        <v>587</v>
      </c>
      <c r="HG19" s="13">
        <f>'(2018 Bloom Raw Data)'!GP19</f>
        <v>840</v>
      </c>
      <c r="HH19" s="13">
        <f>'(2018 Bloom Raw Data)'!GQ19</f>
        <v>321</v>
      </c>
      <c r="HI19" s="13">
        <f>'(2018 Bloom Raw Data)'!GR19</f>
        <v>932</v>
      </c>
      <c r="HJ19" s="13" t="str">
        <f>'(2018 Bloom Raw Data)'!GS19</f>
        <v>#N/A N/A</v>
      </c>
      <c r="HK19" s="13"/>
      <c r="HL19" s="4"/>
      <c r="HM19" s="4"/>
      <c r="HN19" s="3"/>
      <c r="HO19" s="14">
        <f t="shared" si="66"/>
        <v>5.1827398113341649</v>
      </c>
      <c r="HP19" s="14">
        <f t="shared" si="67"/>
        <v>4.5440574113451264</v>
      </c>
      <c r="HQ19" s="14">
        <f t="shared" si="68"/>
        <v>3.8001625677890609</v>
      </c>
      <c r="HR19" s="14">
        <f t="shared" si="69"/>
        <v>3.172662275235151</v>
      </c>
      <c r="HS19" s="14">
        <f t="shared" si="70"/>
        <v>2.1603463161872596</v>
      </c>
      <c r="HT19" s="14">
        <f t="shared" si="71"/>
        <v>2.200541809217361</v>
      </c>
      <c r="HU19" s="14">
        <f t="shared" si="72"/>
        <v>1.851037184641295</v>
      </c>
      <c r="HV19" s="14">
        <f t="shared" si="73"/>
        <v>1.7648760699524471</v>
      </c>
      <c r="HW19" s="14">
        <f t="shared" si="95"/>
        <v>1.8154777018217021</v>
      </c>
      <c r="HX19" s="14">
        <f t="shared" si="96"/>
        <v>1.803732055626398</v>
      </c>
      <c r="HY19" s="14">
        <f t="shared" si="97"/>
        <v>2.4768663709945802</v>
      </c>
      <c r="HZ19" s="14">
        <f t="shared" si="98"/>
        <v>2.3473512912084988</v>
      </c>
      <c r="IA19" s="14">
        <f t="shared" si="99"/>
        <v>2.1410898878677367</v>
      </c>
      <c r="IB19" s="14">
        <f t="shared" si="100"/>
        <v>2.2524402515594115</v>
      </c>
      <c r="IC19" s="14">
        <f t="shared" si="101"/>
        <v>2.3177154437864265</v>
      </c>
      <c r="ID19" s="14">
        <f t="shared" si="102"/>
        <v>2.4879699412502392</v>
      </c>
      <c r="IE19" s="14" t="e">
        <f t="shared" si="103"/>
        <v>#VALUE!</v>
      </c>
      <c r="IF19" s="14"/>
      <c r="IG19" s="14">
        <f t="shared" si="38"/>
        <v>2.2147774307191157</v>
      </c>
      <c r="IH19" s="14">
        <f t="shared" si="24"/>
        <v>2.4879699412502392</v>
      </c>
      <c r="II19" s="14"/>
      <c r="IJ19" s="3"/>
      <c r="IK19" s="13">
        <v>11412</v>
      </c>
      <c r="IL19" s="13">
        <v>11167</v>
      </c>
      <c r="IM19" s="13">
        <v>10402</v>
      </c>
      <c r="IN19" s="13">
        <v>10366</v>
      </c>
      <c r="IO19" s="13">
        <v>10321</v>
      </c>
      <c r="IP19" s="13">
        <v>10117</v>
      </c>
      <c r="IQ19" s="13">
        <v>9633</v>
      </c>
      <c r="IR19" s="13">
        <v>9514</v>
      </c>
      <c r="IS19" s="13">
        <v>9408</v>
      </c>
      <c r="IT19" s="13">
        <v>9320</v>
      </c>
      <c r="IU19" s="13">
        <v>8542</v>
      </c>
      <c r="IV19" s="13">
        <v>8504</v>
      </c>
      <c r="IW19" s="13">
        <v>8297</v>
      </c>
      <c r="IX19" s="13">
        <f>'(2018 Bloom Raw Data)'!HL19</f>
        <v>8490</v>
      </c>
      <c r="IY19" s="13">
        <f>'(2018 Bloom Raw Data)'!HM19</f>
        <v>7707</v>
      </c>
      <c r="IZ19" s="13">
        <f>'(2018 Bloom Raw Data)'!HN19</f>
        <v>7676</v>
      </c>
      <c r="JA19" s="13" t="str">
        <f>'(2018 Bloom Raw Data)'!HO19</f>
        <v>#N/A N/A</v>
      </c>
      <c r="JB19" s="3"/>
    </row>
    <row r="20" spans="1:262" s="34" customFormat="1">
      <c r="A20" s="63" t="s">
        <v>43</v>
      </c>
      <c r="B20" s="63" t="s">
        <v>4</v>
      </c>
      <c r="C20" s="15"/>
      <c r="D20" s="59">
        <f>'Segments '!E60</f>
        <v>0.45708376421923474</v>
      </c>
      <c r="E20" s="59">
        <f>'Segments '!F60</f>
        <v>0.44696189495365601</v>
      </c>
      <c r="F20" s="3"/>
      <c r="G20" s="3"/>
      <c r="H20" s="3"/>
      <c r="I20" s="4"/>
      <c r="J20" s="4"/>
      <c r="K20" s="10"/>
      <c r="L20" s="60"/>
      <c r="M20" s="4">
        <f t="shared" si="0"/>
        <v>0</v>
      </c>
      <c r="N20" s="69"/>
      <c r="O20" s="13">
        <f>'(2018 Bloom Raw Data)'!E20</f>
        <v>4728.17</v>
      </c>
      <c r="P20" s="13">
        <f>'(2018 Bloom Raw Data)'!F20</f>
        <v>5813.1093000000001</v>
      </c>
      <c r="Q20" s="13">
        <f>'(2018 Bloom Raw Data)'!G20</f>
        <v>5288.7196999999996</v>
      </c>
      <c r="R20" s="13">
        <f>'(2018 Bloom Raw Data)'!H20</f>
        <v>5087.6412</v>
      </c>
      <c r="S20" s="13">
        <f>'(2018 Bloom Raw Data)'!I20</f>
        <v>4447.902</v>
      </c>
      <c r="T20" s="13">
        <f>'(2018 Bloom Raw Data)'!J20</f>
        <v>4032.4386</v>
      </c>
      <c r="U20" s="13">
        <f>'(2018 Bloom Raw Data)'!K20</f>
        <v>4008.0673999999999</v>
      </c>
      <c r="V20" s="13">
        <f>'(2018 Bloom Raw Data)'!L20</f>
        <v>3812.5518999999999</v>
      </c>
      <c r="W20" s="13">
        <f>'(2018 Bloom Raw Data)'!M20</f>
        <v>4516.4116000000004</v>
      </c>
      <c r="X20" s="13">
        <f>'(2018 Bloom Raw Data)'!N20</f>
        <v>3885.8735999999999</v>
      </c>
      <c r="Y20" s="13">
        <f>'(2018 Bloom Raw Data)'!O20</f>
        <v>3944.5282999999999</v>
      </c>
      <c r="Z20" s="13">
        <f>'(2018 Bloom Raw Data)'!P20</f>
        <v>3812.5551999999998</v>
      </c>
      <c r="AA20" s="13">
        <f>'(2018 Bloom Raw Data)'!Q20</f>
        <v>4365.2543999999998</v>
      </c>
      <c r="AB20" s="13">
        <f>'(2018 Bloom Raw Data)'!R20</f>
        <v>4301.7065000000002</v>
      </c>
      <c r="AC20" s="13">
        <f>'(2018 Bloom Raw Data)'!S20</f>
        <v>5151.9128000000001</v>
      </c>
      <c r="AD20" s="13">
        <f>'(2018 Bloom Raw Data)'!T20</f>
        <v>5000.4984999999997</v>
      </c>
      <c r="AE20" s="13">
        <f>'(2018 Bloom Raw Data)'!U20</f>
        <v>5621.2837</v>
      </c>
      <c r="AF20" s="13">
        <f>'(2018 Bloom Raw Data)'!V20</f>
        <v>5367.1039000000001</v>
      </c>
      <c r="AG20" s="13">
        <f>'(2018 Bloom Raw Data)'!W20</f>
        <v>5151.6977999999999</v>
      </c>
      <c r="AH20" s="13">
        <f>'(2018 Bloom Raw Data)'!X20</f>
        <v>5104.5393999999997</v>
      </c>
      <c r="AI20" s="13" t="str">
        <f>'(2018 Bloom Raw Data)'!Y20</f>
        <v>#N/A N/A</v>
      </c>
      <c r="AJ20" s="13"/>
      <c r="AK20" s="13">
        <f t="shared" si="28"/>
        <v>4618.147507692308</v>
      </c>
      <c r="AL20" s="13">
        <f t="shared" si="29"/>
        <v>5104.5393999999997</v>
      </c>
      <c r="AM20" s="13"/>
      <c r="AN20" s="394"/>
      <c r="AO20" s="394"/>
      <c r="AP20" s="523"/>
      <c r="AQ20" s="548">
        <f t="shared" si="12"/>
        <v>0</v>
      </c>
      <c r="AR20" s="523"/>
      <c r="AS20" s="548">
        <f t="shared" si="105"/>
        <v>0</v>
      </c>
      <c r="AT20" s="13">
        <f>'(2018 Bloom Raw Data)'!BA20</f>
        <v>1072.4000000000001</v>
      </c>
      <c r="AU20" s="13">
        <f>'(2018 Bloom Raw Data)'!BE20</f>
        <v>1132.2</v>
      </c>
      <c r="AV20" s="13">
        <f>'(2018 Bloom Raw Data)'!BI20</f>
        <v>1158.5</v>
      </c>
      <c r="AW20" s="13">
        <f>'(2018 Bloom Raw Data)'!BM20</f>
        <v>1097.7</v>
      </c>
      <c r="AX20" s="122">
        <f t="shared" si="39"/>
        <v>1097.7</v>
      </c>
      <c r="AY20" s="115"/>
      <c r="AZ20" s="13" t="str">
        <f>Ratings!AA20</f>
        <v>BB-/B+</v>
      </c>
      <c r="BA20" s="332">
        <f t="shared" si="14"/>
        <v>4.5842500000000001E-2</v>
      </c>
      <c r="BB20" s="332">
        <f t="shared" si="1"/>
        <v>5.392333333333333E-2</v>
      </c>
      <c r="BC20" s="332">
        <f t="shared" si="1"/>
        <v>3.585E-2</v>
      </c>
      <c r="BD20" s="332">
        <f t="shared" si="1"/>
        <v>3.3349999999999998E-2</v>
      </c>
      <c r="BE20" s="332">
        <f t="shared" si="1"/>
        <v>3.9800000000000002E-2</v>
      </c>
      <c r="BF20" s="115"/>
      <c r="BG20" s="13">
        <f t="shared" si="76"/>
        <v>845.05575299940722</v>
      </c>
      <c r="BH20" s="71">
        <f t="shared" si="15"/>
        <v>848.25046170977475</v>
      </c>
      <c r="BI20" s="71">
        <f t="shared" si="2"/>
        <v>851.44517042014218</v>
      </c>
      <c r="BJ20" s="71">
        <f t="shared" si="2"/>
        <v>854.63987913050971</v>
      </c>
      <c r="BK20" s="13">
        <f t="shared" si="77"/>
        <v>857.83458784087725</v>
      </c>
      <c r="BL20" s="71">
        <f t="shared" si="16"/>
        <v>883.21695902952433</v>
      </c>
      <c r="BM20" s="71">
        <f t="shared" si="3"/>
        <v>908.59933021817153</v>
      </c>
      <c r="BN20" s="71">
        <f t="shared" si="3"/>
        <v>933.98170140681873</v>
      </c>
      <c r="BO20" s="13">
        <f t="shared" si="78"/>
        <v>959.36407259546581</v>
      </c>
      <c r="BP20" s="71">
        <f t="shared" si="17"/>
        <v>949.66141628218065</v>
      </c>
      <c r="BQ20" s="71">
        <f t="shared" si="4"/>
        <v>939.95875996889549</v>
      </c>
      <c r="BR20" s="71">
        <f t="shared" si="4"/>
        <v>930.25610365561045</v>
      </c>
      <c r="BS20" s="13">
        <f t="shared" si="79"/>
        <v>920.55344734232528</v>
      </c>
      <c r="BT20" s="71">
        <f t="shared" si="43"/>
        <v>913.22011840709706</v>
      </c>
      <c r="BU20" s="71">
        <f t="shared" si="43"/>
        <v>905.88678947186872</v>
      </c>
      <c r="BV20" s="71">
        <f t="shared" si="43"/>
        <v>898.5534605366405</v>
      </c>
      <c r="BW20" s="13">
        <f t="shared" si="18"/>
        <v>891.22013160141228</v>
      </c>
      <c r="BX20" s="13"/>
      <c r="BY20" s="3"/>
      <c r="BZ20" s="13">
        <f>'(2018 Bloom Raw Data)'!AE20</f>
        <v>1124.9000000000001</v>
      </c>
      <c r="CA20" s="13">
        <f>'(2018 Bloom Raw Data)'!AF20</f>
        <v>1135.9000000000001</v>
      </c>
      <c r="CB20" s="13">
        <f>'(2018 Bloom Raw Data)'!AG20</f>
        <v>1055.8</v>
      </c>
      <c r="CC20" s="13">
        <f>'(2018 Bloom Raw Data)'!AH20</f>
        <v>1090.5</v>
      </c>
      <c r="CD20" s="13">
        <f>'(2018 Bloom Raw Data)'!AI20</f>
        <v>859.8</v>
      </c>
      <c r="CE20" s="13">
        <f>'(2018 Bloom Raw Data)'!AJ20</f>
        <v>853.2</v>
      </c>
      <c r="CF20" s="13">
        <f>'(2018 Bloom Raw Data)'!AK20</f>
        <v>736.4</v>
      </c>
      <c r="CG20" s="13">
        <f>'(2018 Bloom Raw Data)'!AL20</f>
        <v>793.5</v>
      </c>
      <c r="CH20" s="13">
        <f>'(2018 Bloom Raw Data)'!AM20</f>
        <v>533.9</v>
      </c>
      <c r="CI20" s="13">
        <f>'(2018 Bloom Raw Data)'!AN20</f>
        <v>572.79999999999995</v>
      </c>
      <c r="CJ20" s="13">
        <f>'(2018 Bloom Raw Data)'!AO20</f>
        <v>527.4</v>
      </c>
      <c r="CK20" s="13">
        <f>'(2018 Bloom Raw Data)'!AP20</f>
        <v>648.9</v>
      </c>
      <c r="CL20" s="13">
        <f>'(2018 Bloom Raw Data)'!AQ20</f>
        <v>737.1</v>
      </c>
      <c r="CM20" s="66">
        <f>'(2018 Bloom Raw Data)'!AR20</f>
        <v>748</v>
      </c>
      <c r="CN20" s="66">
        <f>'(2018 Bloom Raw Data)'!AS20</f>
        <v>692.1</v>
      </c>
      <c r="CO20" s="66">
        <f>'(2018 Bloom Raw Data)'!AT20</f>
        <v>807.5</v>
      </c>
      <c r="CP20" s="66" t="str">
        <f>'(2018 Bloom Raw Data)'!AU20</f>
        <v>#N/A N/A</v>
      </c>
      <c r="CQ20" s="66"/>
      <c r="CR20" s="59">
        <f>BZ20/(BZ20+'(2018 Bloom Raw Data)'!I20)</f>
        <v>0.20185536826896061</v>
      </c>
      <c r="CS20" s="59">
        <f>CA20/(CA20+'(2018 Bloom Raw Data)'!J20)</f>
        <v>0.21978049193603533</v>
      </c>
      <c r="CT20" s="59">
        <f>CB20/(CB20+'(2018 Bloom Raw Data)'!K20)</f>
        <v>0.20849677066978489</v>
      </c>
      <c r="CU20" s="59">
        <f>CC20/(CC20+'(2018 Bloom Raw Data)'!L20)</f>
        <v>0.2224124937368091</v>
      </c>
      <c r="CV20" s="59">
        <f>CD20/(CD20+'(2018 Bloom Raw Data)'!M20)</f>
        <v>0.15992674097872187</v>
      </c>
      <c r="CW20" s="59">
        <f>CE20/(CE20+'(2018 Bloom Raw Data)'!N20)</f>
        <v>0.18003518662381612</v>
      </c>
      <c r="CX20" s="59">
        <f>CF20/(CF20+'(2018 Bloom Raw Data)'!O20)</f>
        <v>0.1573192223431408</v>
      </c>
      <c r="CY20" s="59">
        <f>CG20/(CG20+'(2018 Bloom Raw Data)'!P20)</f>
        <v>0.17227322851015767</v>
      </c>
      <c r="CZ20" s="59">
        <f>CH20/(CH20+'(2018 Bloom Raw Data)'!Q20)</f>
        <v>0.10897799016091431</v>
      </c>
      <c r="DA20" s="59">
        <f>CI20/(CI20+'(2018 Bloom Raw Data)'!R20)</f>
        <v>0.11750933145745111</v>
      </c>
      <c r="DB20" s="59">
        <f>CJ20/(CJ20+'(2018 Bloom Raw Data)'!S20)</f>
        <v>9.2863347833209681E-2</v>
      </c>
      <c r="DC20" s="59">
        <f>CK20/(CK20+'(2018 Bloom Raw Data)'!T20)</f>
        <v>0.11486178572816204</v>
      </c>
      <c r="DD20" s="59">
        <f>CL20/(CL20+'(2018 Bloom Raw Data)'!U20)</f>
        <v>0.11592568721513299</v>
      </c>
      <c r="DE20" s="59">
        <f>CM20/(CM20+'(2018 Bloom Raw Data)'!V20)</f>
        <v>0.12232008028514446</v>
      </c>
      <c r="DF20" s="59">
        <f>CN20/(CN20+'(2018 Bloom Raw Data)'!W20)</f>
        <v>0.11843325585289757</v>
      </c>
      <c r="DG20" s="59">
        <f>CO20/(CO20+'(2018 Bloom Raw Data)'!X20)</f>
        <v>0.13658569325502129</v>
      </c>
      <c r="DH20" s="59" t="e">
        <f>CP20/(CP20+'(2018 Bloom Raw Data)'!Y20)</f>
        <v>#VALUE!</v>
      </c>
      <c r="DI20" s="59"/>
      <c r="DJ20" s="59">
        <f t="shared" si="19"/>
        <v>0.15940289580479203</v>
      </c>
      <c r="DK20" s="59">
        <f t="shared" si="30"/>
        <v>0.12468831492760643</v>
      </c>
      <c r="DL20" s="59">
        <f t="shared" si="40"/>
        <v>0.78222114032546963</v>
      </c>
      <c r="DM20" s="66"/>
      <c r="DN20" s="59">
        <f>BZ58/'(2018 Bloom Raw Data)'!I20</f>
        <v>0.44289549387540622</v>
      </c>
      <c r="DO20" s="59">
        <f>CA58/'(2018 Bloom Raw Data)'!J20</f>
        <v>0.49204728416937948</v>
      </c>
      <c r="DP20" s="59">
        <f>CB58/'(2018 Bloom Raw Data)'!K20</f>
        <v>0.47585157136333139</v>
      </c>
      <c r="DQ20" s="59">
        <f>CC58/'(2018 Bloom Raw Data)'!L20</f>
        <v>0.5101936787091369</v>
      </c>
      <c r="DR20" s="59">
        <f>CD58/'(2018 Bloom Raw Data)'!M20</f>
        <v>0.38030957759493778</v>
      </c>
      <c r="DS20" s="59">
        <f>CE58/'(2018 Bloom Raw Data)'!N20</f>
        <v>0.4468536905136401</v>
      </c>
      <c r="DT20" s="59">
        <f>CF58/'(2018 Bloom Raw Data)'!O20</f>
        <v>0.41703321794349191</v>
      </c>
      <c r="DU20" s="59">
        <f>CG58/'(2018 Bloom Raw Data)'!P20</f>
        <v>0.45310339412444933</v>
      </c>
      <c r="DV20" s="59">
        <f>CH58/'(2018 Bloom Raw Data)'!Q20</f>
        <v>0.34207950688863992</v>
      </c>
      <c r="DW20" s="59">
        <f>CI58/'(2018 Bloom Raw Data)'!R20</f>
        <v>0.35392033749447588</v>
      </c>
      <c r="DX20" s="59">
        <f>CJ58/'(2018 Bloom Raw Data)'!S20</f>
        <v>0.28481824458847504</v>
      </c>
      <c r="DY20" s="59">
        <f>CK58/'(2018 Bloom Raw Data)'!T20</f>
        <v>0.31579973549749302</v>
      </c>
      <c r="DZ20" s="59">
        <f>CL58/'(2018 Bloom Raw Data)'!U20</f>
        <v>0.29488877199745767</v>
      </c>
      <c r="EA20" s="59">
        <f>CM58/'(2018 Bloom Raw Data)'!V20</f>
        <v>0.30951890430276502</v>
      </c>
      <c r="EB20" s="59">
        <f>CN58/'(2018 Bloom Raw Data)'!W20</f>
        <v>0.31018643785197741</v>
      </c>
      <c r="EC20" s="59">
        <f>CO58/'(2018 Bloom Raw Data)'!X20</f>
        <v>0.33422280187251385</v>
      </c>
      <c r="ED20" s="59" t="e">
        <f>CP58/'(2018 Bloom Raw Data)'!Y20</f>
        <v>#VALUE!</v>
      </c>
      <c r="EE20" s="3"/>
      <c r="EF20" s="13">
        <f>SUM('(2018 Bloom Raw Data)'!HR20:HU20)</f>
        <v>1385.5</v>
      </c>
      <c r="EG20" s="13">
        <f>SUM('(2018 Bloom Raw Data)'!HS20:HV20)</f>
        <v>1374.3</v>
      </c>
      <c r="EH20" s="13">
        <f>SUM('(2018 Bloom Raw Data)'!HT20:HW20)</f>
        <v>1267</v>
      </c>
      <c r="EI20" s="13">
        <f>SUM('(2018 Bloom Raw Data)'!HU20:HX20)</f>
        <v>1234.8999999999999</v>
      </c>
      <c r="EJ20" s="13">
        <f>SUM('(2018 Bloom Raw Data)'!HV20:HY20)</f>
        <v>1220.5</v>
      </c>
      <c r="EK20" s="13">
        <f>SUM('(2018 Bloom Raw Data)'!HW20:HZ20)</f>
        <v>1205.9000000000001</v>
      </c>
      <c r="EL20" s="13">
        <f>SUM('(2018 Bloom Raw Data)'!HX20:IA20)</f>
        <v>1275.8</v>
      </c>
      <c r="EM20" s="13">
        <f>SUM('(2018 Bloom Raw Data)'!HY20:IB20)</f>
        <v>1260.8</v>
      </c>
      <c r="EN20" s="13">
        <f>SUM('(2018 Bloom Raw Data)'!HZ20:IC20)</f>
        <v>1267</v>
      </c>
      <c r="EO20" s="13">
        <f>SUM('(2018 Bloom Raw Data)'!IA20:ID20)</f>
        <v>1263.2000000000003</v>
      </c>
      <c r="EP20" s="13">
        <f>SUM('(2018 Bloom Raw Data)'!IB20:IE20)</f>
        <v>1263.8</v>
      </c>
      <c r="EQ20" s="13">
        <f>SUM('(2018 Bloom Raw Data)'!IC20:IF20)</f>
        <v>1260.9000000000001</v>
      </c>
      <c r="ER20" s="13">
        <f>SUM('(2018 Bloom Raw Data)'!ID20:IG20)</f>
        <v>1242.5</v>
      </c>
      <c r="ES20" s="13">
        <f>SUM('(2018 Bloom Raw Data)'!IE20:IH20)</f>
        <v>1255.6999999999998</v>
      </c>
      <c r="ET20" s="13">
        <f>'(2018 Bloom Raw Data)'!DG20/'(2018 Bloom Raw Data)'!EC20</f>
        <v>1229.8948368576396</v>
      </c>
      <c r="EU20" s="13">
        <f>'(2018 Bloom Raw Data)'!DH20/'(2018 Bloom Raw Data)'!ED20</f>
        <v>1271.5105187022111</v>
      </c>
      <c r="EV20" s="13" t="e">
        <f>'(2018 Bloom Raw Data)'!DI20/'(2018 Bloom Raw Data)'!EE20</f>
        <v>#VALUE!</v>
      </c>
      <c r="EW20" s="66"/>
      <c r="EX20" s="6">
        <f t="shared" si="49"/>
        <v>4.5515345961114511</v>
      </c>
      <c r="EY20" s="6">
        <f t="shared" si="50"/>
        <v>4.3139164360313655</v>
      </c>
      <c r="EZ20" s="6">
        <f t="shared" si="51"/>
        <v>4.5648240093667303</v>
      </c>
      <c r="FA20" s="6">
        <f t="shared" si="52"/>
        <v>4.547139537087542</v>
      </c>
      <c r="FB20" s="6">
        <f t="shared" si="53"/>
        <v>4.9382525476418424</v>
      </c>
      <c r="FC20" s="6">
        <f t="shared" si="54"/>
        <v>4.524240304922249</v>
      </c>
      <c r="FD20" s="6">
        <f t="shared" si="55"/>
        <v>4.2602880818063067</v>
      </c>
      <c r="FE20" s="6">
        <f t="shared" si="56"/>
        <v>4.2685820608810143</v>
      </c>
      <c r="FF20" s="6">
        <f t="shared" si="80"/>
        <v>4.4503875854904482</v>
      </c>
      <c r="FG20" s="6">
        <f t="shared" si="81"/>
        <v>4.4392266711303421</v>
      </c>
      <c r="FH20" s="6">
        <f t="shared" si="82"/>
        <v>5.0134544714689682</v>
      </c>
      <c r="FI20" s="6">
        <f t="shared" si="83"/>
        <v>4.9945376395802414</v>
      </c>
      <c r="FJ20" s="6">
        <f t="shared" si="84"/>
        <v>5.5639311286520634</v>
      </c>
      <c r="FK20" s="6">
        <f t="shared" ref="FK20:FN20" si="107">EA58/ES58</f>
        <v>5.3281463660183661</v>
      </c>
      <c r="FL20" s="6">
        <f t="shared" si="107"/>
        <v>5.217487536559589</v>
      </c>
      <c r="FM20" s="6">
        <f t="shared" si="107"/>
        <v>5.104968009801377</v>
      </c>
      <c r="FN20" s="6" t="e">
        <f t="shared" si="107"/>
        <v>#VALUE!</v>
      </c>
      <c r="FO20" s="13"/>
      <c r="FP20" s="14">
        <f t="shared" si="22"/>
        <v>4.8192801493107957</v>
      </c>
      <c r="FQ20" s="6">
        <f t="shared" si="23"/>
        <v>5.104968009801377</v>
      </c>
      <c r="FR20" s="14"/>
      <c r="FS20" s="66"/>
      <c r="FT20" s="6">
        <f t="shared" si="58"/>
        <v>0.81190905810176839</v>
      </c>
      <c r="FU20" s="6">
        <f t="shared" si="59"/>
        <v>0.82652986975187381</v>
      </c>
      <c r="FV20" s="6">
        <f t="shared" si="60"/>
        <v>0.83330702446724547</v>
      </c>
      <c r="FW20" s="6">
        <f t="shared" si="61"/>
        <v>0.88306745485464422</v>
      </c>
      <c r="FX20" s="6">
        <f t="shared" si="62"/>
        <v>0.70446538303973782</v>
      </c>
      <c r="FY20" s="6">
        <f t="shared" si="63"/>
        <v>0.7075213533460486</v>
      </c>
      <c r="FZ20" s="6">
        <f t="shared" si="64"/>
        <v>0.57720645869258502</v>
      </c>
      <c r="GA20" s="6">
        <f t="shared" si="65"/>
        <v>0.6293623096446701</v>
      </c>
      <c r="GB20" s="6">
        <f t="shared" si="86"/>
        <v>0.42138910812943958</v>
      </c>
      <c r="GC20" s="6">
        <f t="shared" si="87"/>
        <v>0.45345155161494605</v>
      </c>
      <c r="GD20" s="6">
        <f t="shared" si="88"/>
        <v>0.41731286595980377</v>
      </c>
      <c r="GE20" s="6">
        <f t="shared" si="89"/>
        <v>0.51463240542469657</v>
      </c>
      <c r="GF20" s="6">
        <f t="shared" si="90"/>
        <v>0.59323943661971834</v>
      </c>
      <c r="GG20" s="6">
        <f t="shared" si="91"/>
        <v>0.59568368240821856</v>
      </c>
      <c r="GH20" s="6">
        <f t="shared" si="92"/>
        <v>0.56273103948326486</v>
      </c>
      <c r="GI20" s="6">
        <f t="shared" si="93"/>
        <v>0.63507142734783562</v>
      </c>
      <c r="GJ20" s="6" t="e">
        <f t="shared" si="94"/>
        <v>#VALUE!</v>
      </c>
      <c r="GK20" s="6"/>
      <c r="GL20" s="14">
        <f t="shared" si="34"/>
        <v>0.59193342127427773</v>
      </c>
      <c r="GM20" s="6">
        <f t="shared" si="35"/>
        <v>0.64410725228055199</v>
      </c>
      <c r="GN20" s="6"/>
      <c r="GO20" s="14"/>
      <c r="GP20" s="14"/>
      <c r="GQ20" s="14"/>
      <c r="GR20" s="14"/>
      <c r="GS20" s="3"/>
      <c r="GT20" s="13">
        <f>'(2018 Bloom Raw Data)'!GC20</f>
        <v>1509.9</v>
      </c>
      <c r="GU20" s="13">
        <f>'(2018 Bloom Raw Data)'!GD20</f>
        <v>1037</v>
      </c>
      <c r="GV20" s="13">
        <f>'(2018 Bloom Raw Data)'!GE20</f>
        <v>1085.7</v>
      </c>
      <c r="GW20" s="13">
        <f>'(2018 Bloom Raw Data)'!GF20</f>
        <v>1052.3</v>
      </c>
      <c r="GX20" s="13">
        <f>'(2018 Bloom Raw Data)'!GG20</f>
        <v>1322.5</v>
      </c>
      <c r="GY20" s="13">
        <f>'(2018 Bloom Raw Data)'!GH20</f>
        <v>1329.7</v>
      </c>
      <c r="GZ20" s="13">
        <f>'(2018 Bloom Raw Data)'!GI20</f>
        <v>1035.4000000000001</v>
      </c>
      <c r="HA20" s="13">
        <f>'(2018 Bloom Raw Data)'!GJ20</f>
        <v>1364.9</v>
      </c>
      <c r="HB20" s="13">
        <f>'(2018 Bloom Raw Data)'!GK20</f>
        <v>1585.6</v>
      </c>
      <c r="HC20" s="13">
        <f>'(2018 Bloom Raw Data)'!GL20</f>
        <v>1483.8</v>
      </c>
      <c r="HD20" s="13">
        <f>'(2018 Bloom Raw Data)'!GM20</f>
        <v>1508.5</v>
      </c>
      <c r="HE20" s="13">
        <f>'(2018 Bloom Raw Data)'!GN20</f>
        <v>1297</v>
      </c>
      <c r="HF20" s="13">
        <f>'(2018 Bloom Raw Data)'!GO20</f>
        <v>1297.7</v>
      </c>
      <c r="HG20" s="13">
        <f>'(2018 Bloom Raw Data)'!GP20</f>
        <v>760</v>
      </c>
      <c r="HH20" s="13">
        <f>'(2018 Bloom Raw Data)'!GQ20</f>
        <v>817.1</v>
      </c>
      <c r="HI20" s="13">
        <f>'(2018 Bloom Raw Data)'!GR20</f>
        <v>1012.5</v>
      </c>
      <c r="HJ20" s="13" t="str">
        <f>'(2018 Bloom Raw Data)'!GS20</f>
        <v>#N/A N/A</v>
      </c>
      <c r="HK20" s="13"/>
      <c r="HL20" s="4"/>
      <c r="HM20" s="4"/>
      <c r="HN20" s="3"/>
      <c r="HO20" s="14">
        <f t="shared" si="66"/>
        <v>2.3311867793449679</v>
      </c>
      <c r="HP20" s="14">
        <f t="shared" si="67"/>
        <v>2.0371403653384954</v>
      </c>
      <c r="HQ20" s="14">
        <f t="shared" si="68"/>
        <v>2.1731629215310022</v>
      </c>
      <c r="HR20" s="14">
        <f t="shared" si="69"/>
        <v>2.2258905627999703</v>
      </c>
      <c r="HS20" s="14">
        <f t="shared" si="70"/>
        <v>2.2794399033086985</v>
      </c>
      <c r="HT20" s="14">
        <f t="shared" si="71"/>
        <v>2.3232074793133872</v>
      </c>
      <c r="HU20" s="14">
        <f t="shared" si="72"/>
        <v>1.927880208883594</v>
      </c>
      <c r="HV20" s="14">
        <f t="shared" si="73"/>
        <v>2.2473826720762062</v>
      </c>
      <c r="HW20" s="14">
        <f t="shared" si="95"/>
        <v>2.2264627924904841</v>
      </c>
      <c r="HX20" s="14">
        <f t="shared" si="96"/>
        <v>2.1823564033321814</v>
      </c>
      <c r="HY20" s="14">
        <f t="shared" si="97"/>
        <v>2.1617297273511711</v>
      </c>
      <c r="HZ20" s="14">
        <f t="shared" si="98"/>
        <v>2.0960334236917704</v>
      </c>
      <c r="IA20" s="14">
        <f t="shared" si="99"/>
        <v>2.1854758645406061</v>
      </c>
      <c r="IB20" s="14">
        <f t="shared" si="100"/>
        <v>1.7731770880408191</v>
      </c>
      <c r="IC20" s="14">
        <f t="shared" si="101"/>
        <v>1.8027544823351289</v>
      </c>
      <c r="ID20" s="14">
        <f t="shared" si="102"/>
        <v>1.9681400148109458</v>
      </c>
      <c r="IE20" s="14" t="e">
        <f t="shared" si="103"/>
        <v>#VALUE!</v>
      </c>
      <c r="IF20" s="14"/>
      <c r="IG20" s="14">
        <f t="shared" si="38"/>
        <v>2.1076869709980741</v>
      </c>
      <c r="IH20" s="14">
        <f t="shared" si="24"/>
        <v>1.9681400148109458</v>
      </c>
      <c r="II20" s="14"/>
      <c r="IJ20" s="3"/>
      <c r="IK20" s="13">
        <v>2498.4</v>
      </c>
      <c r="IL20" s="13">
        <v>2546.6999999999998</v>
      </c>
      <c r="IM20" s="13">
        <v>2501.6</v>
      </c>
      <c r="IN20" s="13">
        <v>2588.4</v>
      </c>
      <c r="IO20" s="13">
        <v>2609.1999999999998</v>
      </c>
      <c r="IP20" s="13">
        <v>2632.9</v>
      </c>
      <c r="IQ20" s="13">
        <v>2590.5</v>
      </c>
      <c r="IR20" s="13">
        <v>2653.8</v>
      </c>
      <c r="IS20" s="13">
        <v>2651.7</v>
      </c>
      <c r="IT20" s="13">
        <v>2678.8</v>
      </c>
      <c r="IU20" s="13">
        <v>2636.4</v>
      </c>
      <c r="IV20" s="13">
        <v>2667.4</v>
      </c>
      <c r="IW20" s="13">
        <v>2589.4</v>
      </c>
      <c r="IX20" s="13">
        <f>'(2018 Bloom Raw Data)'!HL20</f>
        <v>2679.9</v>
      </c>
      <c r="IY20" s="13">
        <f>'(2018 Bloom Raw Data)'!HM20</f>
        <v>2540.8000000000002</v>
      </c>
      <c r="IZ20" s="13">
        <f>'(2018 Bloom Raw Data)'!HN20</f>
        <v>2625.8</v>
      </c>
      <c r="JA20" s="13" t="str">
        <f>'(2018 Bloom Raw Data)'!HO20</f>
        <v>#N/A N/A</v>
      </c>
      <c r="JB20" s="4"/>
    </row>
    <row r="21" spans="1:262" s="34" customFormat="1">
      <c r="A21" s="4" t="s">
        <v>68</v>
      </c>
      <c r="B21" s="4" t="s">
        <v>5</v>
      </c>
      <c r="C21" s="38"/>
      <c r="D21" s="59">
        <f>'Segments '!E65</f>
        <v>0.48875096974398763</v>
      </c>
      <c r="E21" s="59">
        <f>'Segments '!F65</f>
        <v>0.47722007722007725</v>
      </c>
      <c r="F21" s="59">
        <f>'Segments '!G65</f>
        <v>0.54020480993017839</v>
      </c>
      <c r="G21" s="59">
        <f>'Segments '!H65</f>
        <v>0.57993851132686081</v>
      </c>
      <c r="H21" s="59">
        <f>'Segments '!I65</f>
        <v>0.44801980198019808</v>
      </c>
      <c r="I21" s="60">
        <f>'Segments '!J65</f>
        <v>0.4539527302363488</v>
      </c>
      <c r="J21" s="60">
        <f>'Segments '!K65</f>
        <v>0.46324891908585553</v>
      </c>
      <c r="K21" s="62"/>
      <c r="L21" s="60">
        <f>AVERAGE(H21:J21)</f>
        <v>0.4550738171008008</v>
      </c>
      <c r="M21" s="60">
        <f t="shared" si="0"/>
        <v>0.46324891908585553</v>
      </c>
      <c r="N21" s="69"/>
      <c r="O21" s="13">
        <f>'(2018 Bloom Raw Data)'!E21</f>
        <v>13901.563399999999</v>
      </c>
      <c r="P21" s="13">
        <f>'(2018 Bloom Raw Data)'!F21</f>
        <v>16504.491300000002</v>
      </c>
      <c r="Q21" s="13">
        <f>'(2018 Bloom Raw Data)'!G21</f>
        <v>17834.876700000001</v>
      </c>
      <c r="R21" s="13">
        <f>'(2018 Bloom Raw Data)'!H21</f>
        <v>17546.385200000001</v>
      </c>
      <c r="S21" s="13">
        <f>'(2018 Bloom Raw Data)'!I21</f>
        <v>15917.422699999999</v>
      </c>
      <c r="T21" s="13">
        <f>'(2018 Bloom Raw Data)'!J21</f>
        <v>21113.666799999999</v>
      </c>
      <c r="U21" s="13">
        <f>'(2018 Bloom Raw Data)'!K21</f>
        <v>22003.273399999998</v>
      </c>
      <c r="V21" s="13">
        <f>'(2018 Bloom Raw Data)'!L21</f>
        <v>21339.071899999999</v>
      </c>
      <c r="W21" s="13">
        <f>'(2018 Bloom Raw Data)'!M21</f>
        <v>24753.912899999999</v>
      </c>
      <c r="X21" s="13">
        <f>'(2018 Bloom Raw Data)'!N21</f>
        <v>18357.023700000002</v>
      </c>
      <c r="Y21" s="13">
        <f>'(2018 Bloom Raw Data)'!O21</f>
        <v>14232.5026</v>
      </c>
      <c r="Z21" s="13">
        <f>'(2018 Bloom Raw Data)'!P21</f>
        <v>14310.2245</v>
      </c>
      <c r="AA21" s="13">
        <f>'(2018 Bloom Raw Data)'!Q21</f>
        <v>16207.625400000001</v>
      </c>
      <c r="AB21" s="13">
        <f>'(2018 Bloom Raw Data)'!R21</f>
        <v>17759.6158</v>
      </c>
      <c r="AC21" s="13">
        <f>'(2018 Bloom Raw Data)'!S21</f>
        <v>17022.265200000002</v>
      </c>
      <c r="AD21" s="13">
        <f>'(2018 Bloom Raw Data)'!T21</f>
        <v>16695.724200000001</v>
      </c>
      <c r="AE21" s="13">
        <f>'(2018 Bloom Raw Data)'!U21</f>
        <v>15178.8887</v>
      </c>
      <c r="AF21" s="13">
        <f>'(2018 Bloom Raw Data)'!V21</f>
        <v>16242.7803</v>
      </c>
      <c r="AG21" s="13">
        <f>'(2018 Bloom Raw Data)'!W21</f>
        <v>13428.207700000001</v>
      </c>
      <c r="AH21" s="13">
        <f>'(2018 Bloom Raw Data)'!X21</f>
        <v>11103.7682</v>
      </c>
      <c r="AI21" s="13" t="str">
        <f>'(2018 Bloom Raw Data)'!Y21</f>
        <v>#N/A N/A</v>
      </c>
      <c r="AJ21" s="13"/>
      <c r="AK21" s="13">
        <f t="shared" si="28"/>
        <v>16663.970084615386</v>
      </c>
      <c r="AL21" s="13">
        <f t="shared" si="29"/>
        <v>11103.7682</v>
      </c>
      <c r="AM21" s="13"/>
      <c r="AN21" s="394">
        <v>1</v>
      </c>
      <c r="AO21" s="394"/>
      <c r="AP21" s="523"/>
      <c r="AQ21" s="548">
        <f t="shared" si="12"/>
        <v>0</v>
      </c>
      <c r="AR21" s="523"/>
      <c r="AS21" s="548">
        <f t="shared" si="105"/>
        <v>0</v>
      </c>
      <c r="AT21" s="13">
        <f>'(2018 Bloom Raw Data)'!BA21</f>
        <v>715</v>
      </c>
      <c r="AU21" s="13">
        <f>'(2018 Bloom Raw Data)'!BE21</f>
        <v>680</v>
      </c>
      <c r="AV21" s="13">
        <f>'(2018 Bloom Raw Data)'!BI21</f>
        <v>501</v>
      </c>
      <c r="AW21" s="13">
        <f>'(2018 Bloom Raw Data)'!BM21</f>
        <v>1894</v>
      </c>
      <c r="AX21" s="122">
        <f t="shared" si="39"/>
        <v>1894</v>
      </c>
      <c r="AY21" s="115"/>
      <c r="AZ21" s="13" t="str">
        <f>Ratings!AA21</f>
        <v>BB+</v>
      </c>
      <c r="BA21" s="332">
        <f t="shared" si="14"/>
        <v>2.8347500000000001E-2</v>
      </c>
      <c r="BB21" s="332">
        <f t="shared" si="14"/>
        <v>3.7589999999999998E-2</v>
      </c>
      <c r="BC21" s="332">
        <f t="shared" si="14"/>
        <v>2.3399999999999997E-2</v>
      </c>
      <c r="BD21" s="332">
        <f t="shared" si="14"/>
        <v>2.0499999999999997E-2</v>
      </c>
      <c r="BE21" s="332">
        <f t="shared" si="14"/>
        <v>2.5649999999999999E-2</v>
      </c>
      <c r="BF21" s="115"/>
      <c r="BG21" s="13">
        <f t="shared" si="76"/>
        <v>615.08551933671174</v>
      </c>
      <c r="BH21" s="71">
        <f t="shared" si="15"/>
        <v>600.86860141505952</v>
      </c>
      <c r="BI21" s="71">
        <f t="shared" si="15"/>
        <v>586.65168349340729</v>
      </c>
      <c r="BJ21" s="71">
        <f t="shared" si="15"/>
        <v>572.43476557175495</v>
      </c>
      <c r="BK21" s="13">
        <f t="shared" si="77"/>
        <v>558.21784765010273</v>
      </c>
      <c r="BL21" s="71">
        <f t="shared" si="16"/>
        <v>529.19486860798827</v>
      </c>
      <c r="BM21" s="71">
        <f t="shared" si="16"/>
        <v>500.17188956587381</v>
      </c>
      <c r="BN21" s="71">
        <f t="shared" si="16"/>
        <v>471.14891052375935</v>
      </c>
      <c r="BO21" s="13">
        <f t="shared" si="78"/>
        <v>442.1259314816449</v>
      </c>
      <c r="BP21" s="71">
        <f t="shared" si="17"/>
        <v>755.8093228581663</v>
      </c>
      <c r="BQ21" s="71">
        <f t="shared" si="17"/>
        <v>1069.4927142346878</v>
      </c>
      <c r="BR21" s="71">
        <f t="shared" si="17"/>
        <v>1383.1761056112091</v>
      </c>
      <c r="BS21" s="13">
        <f t="shared" si="79"/>
        <v>1696.8594969877304</v>
      </c>
      <c r="BT21" s="71">
        <f t="shared" si="43"/>
        <v>1685.6664055214128</v>
      </c>
      <c r="BU21" s="71">
        <f t="shared" si="43"/>
        <v>1674.4733140550952</v>
      </c>
      <c r="BV21" s="71">
        <f t="shared" si="43"/>
        <v>1663.2802225887776</v>
      </c>
      <c r="BW21" s="13">
        <f t="shared" si="18"/>
        <v>1652.0871311224601</v>
      </c>
      <c r="BX21" s="13"/>
      <c r="BY21" s="3"/>
      <c r="BZ21" s="13">
        <f>'(2018 Bloom Raw Data)'!AE21</f>
        <v>28479</v>
      </c>
      <c r="CA21" s="13">
        <f>'(2018 Bloom Raw Data)'!AF21</f>
        <v>29949</v>
      </c>
      <c r="CB21" s="13">
        <f>'(2018 Bloom Raw Data)'!AG21</f>
        <v>29201</v>
      </c>
      <c r="CC21" s="13">
        <f>'(2018 Bloom Raw Data)'!AH21</f>
        <v>28397</v>
      </c>
      <c r="CD21" s="13">
        <f>'(2018 Bloom Raw Data)'!AI21</f>
        <v>29422</v>
      </c>
      <c r="CE21" s="13">
        <f>'(2018 Bloom Raw Data)'!AJ21</f>
        <v>28536</v>
      </c>
      <c r="CF21" s="13">
        <f>'(2018 Bloom Raw Data)'!AK21</f>
        <v>29141</v>
      </c>
      <c r="CG21" s="13">
        <f>'(2018 Bloom Raw Data)'!AL21</f>
        <v>27967</v>
      </c>
      <c r="CH21" s="13">
        <f>'(2018 Bloom Raw Data)'!AM21</f>
        <v>26972</v>
      </c>
      <c r="CI21" s="13">
        <f>'(2018 Bloom Raw Data)'!AN21</f>
        <v>26892</v>
      </c>
      <c r="CJ21" s="13">
        <f>'(2018 Bloom Raw Data)'!AO21</f>
        <v>26358</v>
      </c>
      <c r="CK21" s="13">
        <f>'(2018 Bloom Raw Data)'!AP21</f>
        <v>26898</v>
      </c>
      <c r="CL21" s="13">
        <f>'(2018 Bloom Raw Data)'!AQ21</f>
        <v>26202</v>
      </c>
      <c r="CM21" s="66">
        <f>'(2018 Bloom Raw Data)'!AR21</f>
        <v>27932</v>
      </c>
      <c r="CN21" s="66">
        <f>'(2018 Bloom Raw Data)'!AS21</f>
        <v>26012</v>
      </c>
      <c r="CO21" s="66">
        <f>'(2018 Bloom Raw Data)'!AT21</f>
        <v>27417</v>
      </c>
      <c r="CP21" s="66" t="str">
        <f>'(2018 Bloom Raw Data)'!AU21</f>
        <v>#N/A N/A</v>
      </c>
      <c r="CQ21" s="66"/>
      <c r="CR21" s="59">
        <f>BZ21/(BZ21+'(2018 Bloom Raw Data)'!I21)</f>
        <v>0.64147060208974904</v>
      </c>
      <c r="CS21" s="59">
        <f>CA21/(CA21+'(2018 Bloom Raw Data)'!J21)</f>
        <v>0.58651460796794896</v>
      </c>
      <c r="CT21" s="59">
        <f>CB21/(CB21+'(2018 Bloom Raw Data)'!K21)</f>
        <v>0.57028443254894423</v>
      </c>
      <c r="CU21" s="59">
        <f>CC21/(CC21+'(2018 Bloom Raw Data)'!L21)</f>
        <v>0.57095381511220633</v>
      </c>
      <c r="CV21" s="59">
        <f>CD21/(CD21+'(2018 Bloom Raw Data)'!M21)</f>
        <v>0.54308268056891396</v>
      </c>
      <c r="CW21" s="59">
        <f>CE21/(CE21+'(2018 Bloom Raw Data)'!N21)</f>
        <v>0.60853401526334072</v>
      </c>
      <c r="CX21" s="59">
        <f>CF21/(CF21+'(2018 Bloom Raw Data)'!O21)</f>
        <v>0.671861810855921</v>
      </c>
      <c r="CY21" s="59">
        <f>CG21/(CG21+'(2018 Bloom Raw Data)'!P21)</f>
        <v>0.66151457033325356</v>
      </c>
      <c r="CZ21" s="59">
        <f>CH21/(CH21+'(2018 Bloom Raw Data)'!Q21)</f>
        <v>0.62464645652067186</v>
      </c>
      <c r="DA21" s="59">
        <f>CI21/(CI21+'(2018 Bloom Raw Data)'!R21)</f>
        <v>0.60226263973184146</v>
      </c>
      <c r="DB21" s="59">
        <f>CJ21/(CJ21+'(2018 Bloom Raw Data)'!S21)</f>
        <v>0.60760347772147782</v>
      </c>
      <c r="DC21" s="59">
        <f>CK21/(CK21+'(2018 Bloom Raw Data)'!T21)</f>
        <v>0.61701541893041567</v>
      </c>
      <c r="DD21" s="59">
        <f>CL21/(CL21+'(2018 Bloom Raw Data)'!U21)</f>
        <v>0.63319084783212987</v>
      </c>
      <c r="DE21" s="59">
        <f>CM21/(CM21+'(2018 Bloom Raw Data)'!V21)</f>
        <v>0.63230648370649623</v>
      </c>
      <c r="DF21" s="59">
        <f>CN21/(CN21+'(2018 Bloom Raw Data)'!W21)</f>
        <v>0.65952999532504997</v>
      </c>
      <c r="DG21" s="59">
        <f>CO21/(CO21+'(2018 Bloom Raw Data)'!X21)</f>
        <v>0.71174593034206413</v>
      </c>
      <c r="DH21" s="59" t="e">
        <f>CP21/(CP21+'(2018 Bloom Raw Data)'!Y21)</f>
        <v>#VALUE!</v>
      </c>
      <c r="DI21" s="59"/>
      <c r="DJ21" s="59">
        <f t="shared" si="19"/>
        <v>0.61068733657513963</v>
      </c>
      <c r="DK21" s="59">
        <f t="shared" si="30"/>
        <v>6.3115769918523634E-3</v>
      </c>
      <c r="DL21" s="59">
        <f t="shared" si="40"/>
        <v>1.0335202015566571E-2</v>
      </c>
      <c r="DM21" s="66"/>
      <c r="DN21" s="59">
        <f>BZ59/'(2018 Bloom Raw Data)'!I21</f>
        <v>1.8278138407002733</v>
      </c>
      <c r="DO21" s="59">
        <f>CA59/'(2018 Bloom Raw Data)'!J21</f>
        <v>1.4469238759330549</v>
      </c>
      <c r="DP21" s="59">
        <f>CB59/'(2018 Bloom Raw Data)'!K21</f>
        <v>1.3537827368673885</v>
      </c>
      <c r="DQ21" s="59">
        <f>CC59/'(2018 Bloom Raw Data)'!L21</f>
        <v>1.3575770727672443</v>
      </c>
      <c r="DR21" s="59">
        <f>CD59/'(2018 Bloom Raw Data)'!M21</f>
        <v>1.2111304571831996</v>
      </c>
      <c r="DS21" s="59">
        <f>CE59/'(2018 Bloom Raw Data)'!N21</f>
        <v>1.5833282858706548</v>
      </c>
      <c r="DT21" s="59">
        <f>CF59/'(2018 Bloom Raw Data)'!O21</f>
        <v>2.0826394853120123</v>
      </c>
      <c r="DU21" s="59">
        <f>CG59/'(2018 Bloom Raw Data)'!P21</f>
        <v>1.9872608504865705</v>
      </c>
      <c r="DV21" s="59">
        <f>CH59/'(2018 Bloom Raw Data)'!Q21</f>
        <v>1.6914338316013673</v>
      </c>
      <c r="DW21" s="59">
        <f>CI59/'(2018 Bloom Raw Data)'!R21</f>
        <v>1.5567796980640858</v>
      </c>
      <c r="DX21" s="59">
        <f>CJ59/'(2018 Bloom Raw Data)'!S21</f>
        <v>1.6112716135003398</v>
      </c>
      <c r="DY21" s="59">
        <f>CK59/'(2018 Bloom Raw Data)'!T21</f>
        <v>1.6939173028272236</v>
      </c>
      <c r="DZ21" s="59">
        <f>CL59/'(2018 Bloom Raw Data)'!U21</f>
        <v>1.8380040889941918</v>
      </c>
      <c r="EA21" s="59">
        <f>CM59/'(2018 Bloom Raw Data)'!V21</f>
        <v>1.8234357578253653</v>
      </c>
      <c r="EB21" s="59">
        <f>CN59/'(2018 Bloom Raw Data)'!W21</f>
        <v>2.0618144977050878</v>
      </c>
      <c r="EC21" s="59">
        <f>CO59/'(2018 Bloom Raw Data)'!X21</f>
        <v>2.618955988525479</v>
      </c>
      <c r="ED21" s="59" t="e">
        <f>CP59/'(2018 Bloom Raw Data)'!Y21</f>
        <v>#VALUE!</v>
      </c>
      <c r="EE21" s="3"/>
      <c r="EF21" s="13">
        <f>SUM('(2018 Bloom Raw Data)'!HR21:HU21)</f>
        <v>8814</v>
      </c>
      <c r="EG21" s="13">
        <f>SUM('(2018 Bloom Raw Data)'!HS21:HV21)</f>
        <v>8610</v>
      </c>
      <c r="EH21" s="13">
        <f>SUM('(2018 Bloom Raw Data)'!HT21:HW21)</f>
        <v>8353</v>
      </c>
      <c r="EI21" s="13">
        <f>SUM('(2018 Bloom Raw Data)'!HU21:HX21)</f>
        <v>8162</v>
      </c>
      <c r="EJ21" s="13">
        <f>SUM('(2018 Bloom Raw Data)'!HV21:HY21)</f>
        <v>7098</v>
      </c>
      <c r="EK21" s="13">
        <f>SUM('(2018 Bloom Raw Data)'!HW21:HZ21)</f>
        <v>6778</v>
      </c>
      <c r="EL21" s="13">
        <f>SUM('(2018 Bloom Raw Data)'!HX21:IA21)</f>
        <v>6914</v>
      </c>
      <c r="EM21" s="13">
        <f>SUM('(2018 Bloom Raw Data)'!HY21:IB21)</f>
        <v>7012</v>
      </c>
      <c r="EN21" s="13">
        <f>SUM('(2018 Bloom Raw Data)'!HZ21:IC21)</f>
        <v>8013</v>
      </c>
      <c r="EO21" s="13">
        <f>SUM('(2018 Bloom Raw Data)'!IA21:ID21)</f>
        <v>8294</v>
      </c>
      <c r="EP21" s="13">
        <f>SUM('(2018 Bloom Raw Data)'!IB21:IE21)</f>
        <v>8399</v>
      </c>
      <c r="EQ21" s="13">
        <f>SUM('(2018 Bloom Raw Data)'!IC21:IF21)</f>
        <v>8321</v>
      </c>
      <c r="ER21" s="13">
        <f>SUM('(2018 Bloom Raw Data)'!ID21:IG21)</f>
        <v>7764</v>
      </c>
      <c r="ES21" s="13">
        <f>SUM('(2018 Bloom Raw Data)'!IE21:IH21)</f>
        <v>7589</v>
      </c>
      <c r="ET21" s="13">
        <f>SUM('(2018 Bloom Raw Data)'!IF21:II21)</f>
        <v>7410</v>
      </c>
      <c r="EU21" s="13">
        <f>SUM('(2018 Bloom Raw Data)'!IG21:IJ21)</f>
        <v>7350</v>
      </c>
      <c r="EV21" s="13" t="e">
        <f>'(2018 Bloom Raw Data)'!DI21/'(2018 Bloom Raw Data)'!EE21</f>
        <v>#VALUE!</v>
      </c>
      <c r="EW21" s="66"/>
      <c r="EX21" s="6">
        <f t="shared" si="49"/>
        <v>5.46570347412489</v>
      </c>
      <c r="EY21" s="6">
        <f t="shared" si="50"/>
        <v>6.385661792948671</v>
      </c>
      <c r="EZ21" s="6">
        <f t="shared" si="51"/>
        <v>6.6571992619386071</v>
      </c>
      <c r="FA21" s="6">
        <f t="shared" si="52"/>
        <v>6.6070140374591722</v>
      </c>
      <c r="FB21" s="6">
        <f t="shared" si="53"/>
        <v>8.1536604448297663</v>
      </c>
      <c r="FC21" s="6">
        <f t="shared" si="54"/>
        <v>7.2289757866276867</v>
      </c>
      <c r="FD21" s="6">
        <f t="shared" si="55"/>
        <v>6.6104035521853231</v>
      </c>
      <c r="FE21" s="6">
        <f t="shared" si="56"/>
        <v>6.3639561471467792</v>
      </c>
      <c r="FF21" s="6">
        <f t="shared" si="80"/>
        <v>5.701002261100772</v>
      </c>
      <c r="FG21" s="6">
        <f t="shared" si="81"/>
        <v>5.7050785301047773</v>
      </c>
      <c r="FH21" s="6">
        <f t="shared" si="82"/>
        <v>5.4778879429769258</v>
      </c>
      <c r="FI21" s="6">
        <f t="shared" si="83"/>
        <v>5.5754211726769221</v>
      </c>
      <c r="FJ21" s="6">
        <f t="shared" si="84"/>
        <v>5.6961485901611555</v>
      </c>
      <c r="FK21" s="6">
        <f t="shared" ref="FK21:FN21" si="108">EA59/ES59</f>
        <v>6.1797344833797974</v>
      </c>
      <c r="FL21" s="6">
        <f t="shared" si="108"/>
        <v>5.6808012493164064</v>
      </c>
      <c r="FM21" s="6">
        <f t="shared" si="108"/>
        <v>5.6109303688077006</v>
      </c>
      <c r="FN21" s="6" t="e">
        <f t="shared" si="108"/>
        <v>#VALUE!</v>
      </c>
      <c r="FO21" s="13"/>
      <c r="FP21" s="14">
        <f t="shared" si="22"/>
        <v>6.1993088128287077</v>
      </c>
      <c r="FQ21" s="6">
        <f t="shared" si="23"/>
        <v>5.6109303688077006</v>
      </c>
      <c r="FR21" s="14"/>
      <c r="FS21" s="66"/>
      <c r="FT21" s="6">
        <f t="shared" si="58"/>
        <v>3.2311095983662357</v>
      </c>
      <c r="FU21" s="6">
        <f t="shared" si="59"/>
        <v>3.4783972125435541</v>
      </c>
      <c r="FV21" s="6">
        <f t="shared" si="60"/>
        <v>3.4958697473961453</v>
      </c>
      <c r="FW21" s="6">
        <f t="shared" si="61"/>
        <v>3.479171771624602</v>
      </c>
      <c r="FX21" s="6">
        <f t="shared" si="62"/>
        <v>4.1451112989574526</v>
      </c>
      <c r="FY21" s="6">
        <f t="shared" si="63"/>
        <v>4.210091472410741</v>
      </c>
      <c r="FZ21" s="6">
        <f t="shared" si="64"/>
        <v>4.2147816025455596</v>
      </c>
      <c r="GA21" s="6">
        <f t="shared" si="65"/>
        <v>3.9884483742156305</v>
      </c>
      <c r="GB21" s="6">
        <f t="shared" si="86"/>
        <v>3.3660302009234995</v>
      </c>
      <c r="GC21" s="6">
        <f t="shared" si="87"/>
        <v>3.2423438630335184</v>
      </c>
      <c r="GD21" s="6">
        <f t="shared" si="88"/>
        <v>3.1382307417549709</v>
      </c>
      <c r="GE21" s="6">
        <f t="shared" si="89"/>
        <v>3.23254416536474</v>
      </c>
      <c r="GF21" s="6">
        <f t="shared" si="90"/>
        <v>3.3748068006182379</v>
      </c>
      <c r="GG21" s="6">
        <f t="shared" si="91"/>
        <v>3.68059032810647</v>
      </c>
      <c r="GH21" s="6">
        <f t="shared" si="92"/>
        <v>3.5103913630229422</v>
      </c>
      <c r="GI21" s="6">
        <f t="shared" si="93"/>
        <v>3.7302040816326532</v>
      </c>
      <c r="GJ21" s="6" t="e">
        <f t="shared" si="94"/>
        <v>#VALUE!</v>
      </c>
      <c r="GK21" s="6"/>
      <c r="GL21" s="14">
        <f t="shared" si="34"/>
        <v>3.6394420049393088</v>
      </c>
      <c r="GM21" s="6">
        <f t="shared" si="35"/>
        <v>3.5843797576734531</v>
      </c>
      <c r="GN21" s="6"/>
      <c r="GO21" s="14"/>
      <c r="GP21" s="14"/>
      <c r="GQ21" s="14"/>
      <c r="GR21" s="14"/>
      <c r="GS21" s="3"/>
      <c r="GT21" s="13">
        <f>'(2018 Bloom Raw Data)'!GC21</f>
        <v>4812</v>
      </c>
      <c r="GU21" s="13">
        <f>'(2018 Bloom Raw Data)'!GD21</f>
        <v>5507</v>
      </c>
      <c r="GV21" s="13">
        <f>'(2018 Bloom Raw Data)'!GE21</f>
        <v>4752</v>
      </c>
      <c r="GW21" s="13">
        <f>'(2018 Bloom Raw Data)'!GF21</f>
        <v>4534</v>
      </c>
      <c r="GX21" s="13">
        <f>'(2018 Bloom Raw Data)'!GG21</f>
        <v>3559</v>
      </c>
      <c r="GY21" s="13">
        <f>'(2018 Bloom Raw Data)'!GH21</f>
        <v>2665</v>
      </c>
      <c r="GZ21" s="13">
        <f>'(2018 Bloom Raw Data)'!GI21</f>
        <v>2707</v>
      </c>
      <c r="HA21" s="13">
        <f>'(2018 Bloom Raw Data)'!GJ21</f>
        <v>4275</v>
      </c>
      <c r="HB21" s="13">
        <f>'(2018 Bloom Raw Data)'!GK21</f>
        <v>4064</v>
      </c>
      <c r="HC21" s="13">
        <f>'(2018 Bloom Raw Data)'!GL21</f>
        <v>4461</v>
      </c>
      <c r="HD21" s="13">
        <f>'(2018 Bloom Raw Data)'!GM21</f>
        <v>4336</v>
      </c>
      <c r="HE21" s="13">
        <f>'(2018 Bloom Raw Data)'!GN21</f>
        <v>2519</v>
      </c>
      <c r="HF21" s="13">
        <f>'(2018 Bloom Raw Data)'!GO21</f>
        <v>3675</v>
      </c>
      <c r="HG21" s="13">
        <f>'(2018 Bloom Raw Data)'!GP21</f>
        <v>1680</v>
      </c>
      <c r="HH21" s="13">
        <f>'(2018 Bloom Raw Data)'!GQ21</f>
        <v>2103</v>
      </c>
      <c r="HI21" s="13">
        <f>'(2018 Bloom Raw Data)'!GR21</f>
        <v>2543</v>
      </c>
      <c r="HJ21" s="13" t="str">
        <f>'(2018 Bloom Raw Data)'!GS21</f>
        <v>#N/A N/A</v>
      </c>
      <c r="HK21" s="13"/>
      <c r="HL21" s="4"/>
      <c r="HM21" s="4"/>
      <c r="HN21" s="3"/>
      <c r="HO21" s="14">
        <f t="shared" si="66"/>
        <v>3.8158894287700988</v>
      </c>
      <c r="HP21" s="14">
        <f t="shared" si="67"/>
        <v>4.15371803313875</v>
      </c>
      <c r="HQ21" s="14">
        <f t="shared" si="68"/>
        <v>4.1007570785661933</v>
      </c>
      <c r="HR21" s="14">
        <f t="shared" si="69"/>
        <v>4.0704584586173098</v>
      </c>
      <c r="HS21" s="14">
        <f t="shared" si="70"/>
        <v>4.6803262416480749</v>
      </c>
      <c r="HT21" s="14">
        <f t="shared" si="71"/>
        <v>4.6378833474419796</v>
      </c>
      <c r="HU21" s="14">
        <f t="shared" si="72"/>
        <v>4.6390276693220143</v>
      </c>
      <c r="HV21" s="14">
        <f t="shared" si="73"/>
        <v>4.6292792350641951</v>
      </c>
      <c r="HW21" s="14">
        <f t="shared" si="95"/>
        <v>3.9039731531894235</v>
      </c>
      <c r="HX21" s="14">
        <f t="shared" si="96"/>
        <v>3.8320917448071405</v>
      </c>
      <c r="HY21" s="14">
        <f t="shared" si="97"/>
        <v>3.7286565181786866</v>
      </c>
      <c r="HZ21" s="14">
        <f t="shared" si="98"/>
        <v>3.6339925144442953</v>
      </c>
      <c r="IA21" s="14">
        <f t="shared" si="99"/>
        <v>3.9698568532939036</v>
      </c>
      <c r="IB21" s="14">
        <f t="shared" si="100"/>
        <v>4.0236637876068881</v>
      </c>
      <c r="IC21" s="14">
        <f t="shared" si="101"/>
        <v>3.9199770131925016</v>
      </c>
      <c r="ID21" s="14">
        <f t="shared" si="102"/>
        <v>4.1944027671417858</v>
      </c>
      <c r="IE21" s="14" t="e">
        <f t="shared" si="103"/>
        <v>#VALUE!</v>
      </c>
      <c r="IF21" s="14"/>
      <c r="IG21" s="14">
        <f t="shared" si="38"/>
        <v>4.1433530233806302</v>
      </c>
      <c r="IH21" s="14">
        <f t="shared" si="24"/>
        <v>4.1944027671417858</v>
      </c>
      <c r="II21" s="14"/>
      <c r="IJ21" s="3"/>
      <c r="IK21" s="13">
        <v>21699</v>
      </c>
      <c r="IL21" s="13">
        <v>22050</v>
      </c>
      <c r="IM21" s="13">
        <v>22692</v>
      </c>
      <c r="IN21" s="13">
        <v>22035</v>
      </c>
      <c r="IO21" s="13">
        <v>21249</v>
      </c>
      <c r="IP21" s="13">
        <v>20216</v>
      </c>
      <c r="IQ21" s="13">
        <v>21327</v>
      </c>
      <c r="IR21" s="13">
        <v>21637</v>
      </c>
      <c r="IS21" s="13">
        <v>23553</v>
      </c>
      <c r="IT21" s="13">
        <v>23950</v>
      </c>
      <c r="IU21" s="13">
        <v>23619</v>
      </c>
      <c r="IV21" s="13">
        <v>24059</v>
      </c>
      <c r="IW21" s="13">
        <v>23783</v>
      </c>
      <c r="IX21" s="13">
        <f>'(2018 Bloom Raw Data)'!HL21</f>
        <v>23642</v>
      </c>
      <c r="IY21" s="13">
        <f>'(2018 Bloom Raw Data)'!HM21</f>
        <v>23396</v>
      </c>
      <c r="IZ21" s="13">
        <f>'(2018 Bloom Raw Data)'!HN21</f>
        <v>21901</v>
      </c>
      <c r="JA21" s="13" t="str">
        <f>'(2018 Bloom Raw Data)'!HO21</f>
        <v>#N/A N/A</v>
      </c>
      <c r="JB21" s="4"/>
    </row>
    <row r="22" spans="1:262" s="431" customFormat="1">
      <c r="A22" s="401" t="s">
        <v>70</v>
      </c>
      <c r="B22" s="401" t="s">
        <v>79</v>
      </c>
      <c r="C22" s="126"/>
      <c r="D22" s="126"/>
      <c r="E22" s="126"/>
      <c r="F22" s="175">
        <f>'Segments '!G69</f>
        <v>0.3273542600896861</v>
      </c>
      <c r="G22" s="175">
        <f>'Segments '!H69</f>
        <v>0.52109464082098067</v>
      </c>
      <c r="H22" s="175">
        <f>'Segments '!I69</f>
        <v>0.39767779390420899</v>
      </c>
      <c r="I22" s="175">
        <f>'Segments '!J69</f>
        <v>0.3412816691505216</v>
      </c>
      <c r="J22" s="175">
        <f>'Segments '!K69</f>
        <v>0.3412816691505216</v>
      </c>
      <c r="K22" s="456"/>
      <c r="L22" s="175">
        <f>AVERAGE(H22:J22)</f>
        <v>0.3600803774017507</v>
      </c>
      <c r="M22" s="175">
        <f t="shared" si="0"/>
        <v>0.3412816691505216</v>
      </c>
      <c r="N22" s="426"/>
      <c r="O22" s="178">
        <f>'(2018 Bloom Raw Data)'!E22</f>
        <v>0</v>
      </c>
      <c r="P22" s="178">
        <f>'(2018 Bloom Raw Data)'!F22</f>
        <v>0</v>
      </c>
      <c r="Q22" s="178">
        <f>'(2018 Bloom Raw Data)'!G22</f>
        <v>12604.1203</v>
      </c>
      <c r="R22" s="178">
        <f>'(2018 Bloom Raw Data)'!H22</f>
        <v>10386.061</v>
      </c>
      <c r="S22" s="178">
        <f>'(2018 Bloom Raw Data)'!I22</f>
        <v>16181.2291</v>
      </c>
      <c r="T22" s="178">
        <f>'(2018 Bloom Raw Data)'!J22</f>
        <v>25005.776300000001</v>
      </c>
      <c r="U22" s="178">
        <f>'(2018 Bloom Raw Data)'!K22</f>
        <v>30634.245500000001</v>
      </c>
      <c r="V22" s="178">
        <f>'(2018 Bloom Raw Data)'!L22</f>
        <v>18599.578099999999</v>
      </c>
      <c r="W22" s="178">
        <f>'(2018 Bloom Raw Data)'!M22</f>
        <v>14417.6576</v>
      </c>
      <c r="X22" s="178">
        <f>'(2018 Bloom Raw Data)'!N22</f>
        <v>17040.039100000002</v>
      </c>
      <c r="Y22" s="178">
        <f>'(2018 Bloom Raw Data)'!O22</f>
        <v>14667.9264</v>
      </c>
      <c r="Z22" s="178">
        <f>'(2018 Bloom Raw Data)'!P22</f>
        <v>17377.357899999999</v>
      </c>
      <c r="AA22" s="178">
        <f>'(2018 Bloom Raw Data)'!Q22</f>
        <v>21316.9457</v>
      </c>
      <c r="AB22" s="178">
        <f>'(2018 Bloom Raw Data)'!R22</f>
        <v>24005.620500000001</v>
      </c>
      <c r="AC22" s="178">
        <f>'(2018 Bloom Raw Data)'!S22</f>
        <v>30519.6551</v>
      </c>
      <c r="AD22" s="178">
        <f>'(2018 Bloom Raw Data)'!T22</f>
        <v>27218.5275</v>
      </c>
      <c r="AE22" s="178">
        <f>'(2018 Bloom Raw Data)'!U22</f>
        <v>10407.765799999999</v>
      </c>
      <c r="AF22" s="178">
        <f>'(2018 Bloom Raw Data)'!V22</f>
        <v>7970.6396999999997</v>
      </c>
      <c r="AG22" s="178">
        <f>'(2018 Bloom Raw Data)'!W22</f>
        <v>4152.8478999999998</v>
      </c>
      <c r="AH22" s="434">
        <f>'(2018 Bloom Raw Data)'!X22</f>
        <v>2764.2021981948419</v>
      </c>
      <c r="AI22" s="178" t="str">
        <f>'(2018 Bloom Raw Data)'!Y22</f>
        <v>#N/A N/A</v>
      </c>
      <c r="AJ22" s="178"/>
      <c r="AK22" s="178">
        <f t="shared" si="28"/>
        <v>16189.135653707293</v>
      </c>
      <c r="AL22" s="434">
        <f t="shared" si="29"/>
        <v>2764.2021981948419</v>
      </c>
      <c r="AM22" s="434"/>
      <c r="AN22" s="541"/>
      <c r="AO22" s="394"/>
      <c r="AP22" s="523"/>
      <c r="AQ22" s="548">
        <f t="shared" si="12"/>
        <v>0</v>
      </c>
      <c r="AR22" s="523"/>
      <c r="AS22" s="548">
        <f t="shared" si="105"/>
        <v>0</v>
      </c>
      <c r="AT22" s="178">
        <f>'(2018 Bloom Raw Data)'!BA22</f>
        <v>1787.5</v>
      </c>
      <c r="AU22" s="178">
        <f>'(2018 Bloom Raw Data)'!BE22</f>
        <v>2016.4</v>
      </c>
      <c r="AV22" s="178">
        <f>'(2018 Bloom Raw Data)'!BI22</f>
        <v>2594.6999999999998</v>
      </c>
      <c r="AW22" s="178">
        <f>'(2018 Bloom Raw Data)'!BM22</f>
        <v>2477</v>
      </c>
      <c r="AX22" s="427">
        <f t="shared" si="39"/>
        <v>2477</v>
      </c>
      <c r="AY22" s="428"/>
      <c r="AZ22" s="178" t="str">
        <f>Ratings!AA22</f>
        <v>B</v>
      </c>
      <c r="BA22" s="429">
        <f t="shared" ref="BA22:BE37" si="109">VLOOKUP($AZ22,$AZ$43:$BE$51,BA$1,FALSE)</f>
        <v>6.0139999999999999E-2</v>
      </c>
      <c r="BB22" s="429">
        <f t="shared" si="109"/>
        <v>6.483333333333334E-2</v>
      </c>
      <c r="BC22" s="429">
        <f t="shared" si="109"/>
        <v>4.4400000000000002E-2</v>
      </c>
      <c r="BD22" s="429">
        <f t="shared" si="109"/>
        <v>4.4999999999999998E-2</v>
      </c>
      <c r="BE22" s="429">
        <f t="shared" si="109"/>
        <v>5.16E-2</v>
      </c>
      <c r="BF22" s="428"/>
      <c r="BG22" s="178">
        <f t="shared" si="76"/>
        <v>1314.7433736772944</v>
      </c>
      <c r="BH22" s="430">
        <f t="shared" ref="BH22:BJ37" si="110">$BG22+($BK22-$BG22)*BH$1/4</f>
        <v>1348.7292761033495</v>
      </c>
      <c r="BI22" s="430">
        <f t="shared" si="110"/>
        <v>1382.7151785294045</v>
      </c>
      <c r="BJ22" s="430">
        <f t="shared" si="110"/>
        <v>1416.7010809554595</v>
      </c>
      <c r="BK22" s="178">
        <f t="shared" si="77"/>
        <v>1450.6869833815147</v>
      </c>
      <c r="BL22" s="430">
        <f t="shared" si="16"/>
        <v>1602.8110565171328</v>
      </c>
      <c r="BM22" s="430">
        <f t="shared" si="16"/>
        <v>1754.9351296527507</v>
      </c>
      <c r="BN22" s="430">
        <f t="shared" si="16"/>
        <v>1907.0592027883688</v>
      </c>
      <c r="BO22" s="178">
        <f t="shared" si="78"/>
        <v>2059.1832759239869</v>
      </c>
      <c r="BP22" s="430">
        <f t="shared" ref="BP22:BR37" si="111">$BO22+($BS22-$BO22)*BP$1/4</f>
        <v>2034.3825300605363</v>
      </c>
      <c r="BQ22" s="430">
        <f t="shared" si="111"/>
        <v>2009.5817841970857</v>
      </c>
      <c r="BR22" s="430">
        <f t="shared" si="111"/>
        <v>1984.7810383336348</v>
      </c>
      <c r="BS22" s="178">
        <f t="shared" si="79"/>
        <v>1959.9802924701842</v>
      </c>
      <c r="BT22" s="430">
        <f t="shared" si="43"/>
        <v>1944.4599552707768</v>
      </c>
      <c r="BU22" s="430">
        <f t="shared" si="43"/>
        <v>1928.9396180713698</v>
      </c>
      <c r="BV22" s="430">
        <f t="shared" si="43"/>
        <v>1913.4192808719624</v>
      </c>
      <c r="BW22" s="178">
        <f t="shared" si="18"/>
        <v>1897.8989436725551</v>
      </c>
      <c r="BX22" s="178"/>
      <c r="BY22" s="126"/>
      <c r="BZ22" s="178">
        <f>'(2018 Bloom Raw Data)'!AE22</f>
        <v>20458.2</v>
      </c>
      <c r="CA22" s="178">
        <f>'(2018 Bloom Raw Data)'!AF22</f>
        <v>30961.8</v>
      </c>
      <c r="CB22" s="178">
        <f>'(2018 Bloom Raw Data)'!AG22</f>
        <v>31768.400000000001</v>
      </c>
      <c r="CC22" s="178">
        <f>'(2018 Bloom Raw Data)'!AH22</f>
        <v>31568.7</v>
      </c>
      <c r="CD22" s="178">
        <f>'(2018 Bloom Raw Data)'!AI22</f>
        <v>45720.4</v>
      </c>
      <c r="CE22" s="178">
        <f>'(2018 Bloom Raw Data)'!AJ22</f>
        <v>45059.4</v>
      </c>
      <c r="CF22" s="178">
        <f>'(2018 Bloom Raw Data)'!AK22</f>
        <v>54784.7</v>
      </c>
      <c r="CG22" s="178">
        <f>'(2018 Bloom Raw Data)'!AL22</f>
        <v>55832.3</v>
      </c>
      <c r="CH22" s="178">
        <f>'(2018 Bloom Raw Data)'!AM22</f>
        <v>58461.2</v>
      </c>
      <c r="CI22" s="178">
        <f>'(2018 Bloom Raw Data)'!AN22</f>
        <v>58897.8</v>
      </c>
      <c r="CJ22" s="178">
        <f>'(2018 Bloom Raw Data)'!AO22</f>
        <v>53405.5</v>
      </c>
      <c r="CK22" s="178">
        <f>'(2018 Bloom Raw Data)'!AP22</f>
        <v>52842.5</v>
      </c>
      <c r="CL22" s="178">
        <f>'(2018 Bloom Raw Data)'!AQ22</f>
        <v>51963.5</v>
      </c>
      <c r="CM22" s="178">
        <f>'(2018 Bloom Raw Data)'!AR22</f>
        <v>33839.1</v>
      </c>
      <c r="CN22" s="178">
        <f>'(2018 Bloom Raw Data)'!AS22</f>
        <v>34354.300000000003</v>
      </c>
      <c r="CO22" s="427">
        <f>AVERAGE(CN22,CP22)</f>
        <v>34354.300000000003</v>
      </c>
      <c r="CP22" s="178" t="str">
        <f>'(2018 Bloom Raw Data)'!AU22</f>
        <v>#N/A N/A</v>
      </c>
      <c r="CQ22" s="178"/>
      <c r="CR22" s="175">
        <f>BZ22/(BZ22+'(2018 Bloom Raw Data)'!I22)</f>
        <v>0.55836568698064126</v>
      </c>
      <c r="CS22" s="175">
        <f>CA22/(CA22+'(2018 Bloom Raw Data)'!J22)</f>
        <v>0.5532095911039121</v>
      </c>
      <c r="CT22" s="175">
        <f>CB22/(CB22+'(2018 Bloom Raw Data)'!K22)</f>
        <v>0.50908739117478607</v>
      </c>
      <c r="CU22" s="175">
        <f>CC22/(CC22+'(2018 Bloom Raw Data)'!L22)</f>
        <v>0.62925619924754805</v>
      </c>
      <c r="CV22" s="175">
        <f>CD22/(CD22+'(2018 Bloom Raw Data)'!M22)</f>
        <v>0.76025734492628505</v>
      </c>
      <c r="CW22" s="175">
        <f>CE22/(CE22+'(2018 Bloom Raw Data)'!N22)</f>
        <v>0.72560075667414525</v>
      </c>
      <c r="CX22" s="175">
        <f>CF22/(CF22+'(2018 Bloom Raw Data)'!O22)</f>
        <v>0.78880674266337036</v>
      </c>
      <c r="CY22" s="175">
        <f>CG22/(CG22+'(2018 Bloom Raw Data)'!P22)</f>
        <v>0.76263571776641237</v>
      </c>
      <c r="CZ22" s="175">
        <f>CH22/(CH22+'(2018 Bloom Raw Data)'!Q22)</f>
        <v>0.73279717756087182</v>
      </c>
      <c r="DA22" s="175">
        <f>CI22/(CI22+'(2018 Bloom Raw Data)'!R22)</f>
        <v>0.71043872067980596</v>
      </c>
      <c r="DB22" s="175">
        <f>CJ22/(CJ22+'(2018 Bloom Raw Data)'!S22)</f>
        <v>0.63634675368029192</v>
      </c>
      <c r="DC22" s="175">
        <f>CK22/(CK22+'(2018 Bloom Raw Data)'!T22)</f>
        <v>0.66002775195459495</v>
      </c>
      <c r="DD22" s="175">
        <f>CL22/(CL22+'(2018 Bloom Raw Data)'!U22)</f>
        <v>0.83313204138948227</v>
      </c>
      <c r="DE22" s="175">
        <f>CM22/(CM22+'(2018 Bloom Raw Data)'!V22)</f>
        <v>0.8093592603734866</v>
      </c>
      <c r="DF22" s="175">
        <f>CN22/(CN22+'(2018 Bloom Raw Data)'!W22)</f>
        <v>0.89215384346863036</v>
      </c>
      <c r="DG22" s="175">
        <f>CO22/(CO22+'(2018 Bloom Raw Data)'!X22)</f>
        <v>0.92553034108339449</v>
      </c>
      <c r="DH22" s="175" t="e">
        <f>CP22/(CP22+'(2018 Bloom Raw Data)'!Y22)</f>
        <v>#VALUE!</v>
      </c>
      <c r="DI22" s="175"/>
      <c r="DJ22" s="175">
        <f t="shared" si="19"/>
        <v>0.68153552890785751</v>
      </c>
      <c r="DK22" s="175">
        <f t="shared" si="30"/>
        <v>8.1453042290933197E-3</v>
      </c>
      <c r="DL22" s="175">
        <f t="shared" si="40"/>
        <v>1.1951400746702014E-2</v>
      </c>
      <c r="DM22" s="178"/>
      <c r="DN22" s="175">
        <f>BZ60/'(2018 Bloom Raw Data)'!I22</f>
        <v>1.3455679564957952</v>
      </c>
      <c r="DO22" s="175">
        <f>CA60/'(2018 Bloom Raw Data)'!J22</f>
        <v>1.2921226235277226</v>
      </c>
      <c r="DP22" s="175">
        <f>CB60/'(2018 Bloom Raw Data)'!K22</f>
        <v>1.0821586964996217</v>
      </c>
      <c r="DQ22" s="175">
        <f>CC60/'(2018 Bloom Raw Data)'!L22</f>
        <v>1.7734488870452101</v>
      </c>
      <c r="DR22" s="175">
        <f>CD60/'(2018 Bloom Raw Data)'!M22</f>
        <v>3.2717580270030489</v>
      </c>
      <c r="DS22" s="175">
        <f>CE60/'(2018 Bloom Raw Data)'!N22</f>
        <v>2.7383863841320135</v>
      </c>
      <c r="DT22" s="175">
        <f>CF60/'(2018 Bloom Raw Data)'!O22</f>
        <v>3.8546440435951976</v>
      </c>
      <c r="DU22" s="175">
        <f>CG60/'(2018 Bloom Raw Data)'!P22</f>
        <v>3.3226776783361509</v>
      </c>
      <c r="DV22" s="175">
        <f>CH60/'(2018 Bloom Raw Data)'!Q22</f>
        <v>2.8390738583118864</v>
      </c>
      <c r="DW22" s="175">
        <f>CI60/'(2018 Bloom Raw Data)'!R22</f>
        <v>2.5382465131472247</v>
      </c>
      <c r="DX22" s="175">
        <f>CJ60/'(2018 Bloom Raw Data)'!S22</f>
        <v>1.8157178252056028</v>
      </c>
      <c r="DY22" s="175">
        <f>CK60/'(2018 Bloom Raw Data)'!T22</f>
        <v>2.0143367799133745</v>
      </c>
      <c r="DZ22" s="175">
        <f>CL60/'(2018 Bloom Raw Data)'!U22</f>
        <v>5.1810812549673431</v>
      </c>
      <c r="EA22" s="175">
        <f>CM60/'(2018 Bloom Raw Data)'!V22</f>
        <v>4.489421339076558</v>
      </c>
      <c r="EB22" s="175">
        <f>CN60/'(2018 Bloom Raw Data)'!W22</f>
        <v>8.7369536500653862</v>
      </c>
      <c r="EC22" s="175">
        <f>CO60/'(2018 Bloom Raw Data)'!X22</f>
        <v>13.120501569876669</v>
      </c>
      <c r="ED22" s="175" t="e">
        <f>CP60/'(2018 Bloom Raw Data)'!Y22</f>
        <v>#VALUE!</v>
      </c>
      <c r="EE22" s="126"/>
      <c r="EF22" s="178">
        <f>SUM('(2018 Bloom Raw Data)'!HR22:HU22)</f>
        <v>1238.4000000000001</v>
      </c>
      <c r="EG22" s="178">
        <f>SUM('(2018 Bloom Raw Data)'!HS22:HV22)</f>
        <v>2138.2999999999997</v>
      </c>
      <c r="EH22" s="178">
        <f>SUM('(2018 Bloom Raw Data)'!HT22:HW22)</f>
        <v>3098.7</v>
      </c>
      <c r="EI22" s="178">
        <f>SUM('(2018 Bloom Raw Data)'!HU22:HX22)</f>
        <v>4216.8999999999996</v>
      </c>
      <c r="EJ22" s="178">
        <f>SUM('(2018 Bloom Raw Data)'!HV22:HY22)</f>
        <v>4995.2</v>
      </c>
      <c r="EK22" s="178">
        <f>SUM('(2018 Bloom Raw Data)'!HW22:HZ22)</f>
        <v>5410</v>
      </c>
      <c r="EL22" s="178">
        <f>SUM('(2018 Bloom Raw Data)'!HX22:IA22)</f>
        <v>5842.6</v>
      </c>
      <c r="EM22" s="178">
        <f>SUM('(2018 Bloom Raw Data)'!HY22:IB22)</f>
        <v>6368.1</v>
      </c>
      <c r="EN22" s="178">
        <f>SUM('(2018 Bloom Raw Data)'!HZ22:IC22)</f>
        <v>7198.2000000000007</v>
      </c>
      <c r="EO22" s="434">
        <f>SUM('(2018 Bloom Raw Data)'!IA22:ID22)</f>
        <v>7711.5</v>
      </c>
      <c r="EP22" s="434">
        <f>SUM('(2018 Bloom Raw Data)'!IB22:IE22)</f>
        <v>7394.7000000000007</v>
      </c>
      <c r="EQ22" s="434">
        <f>SUM('(2018 Bloom Raw Data)'!IC22:IF22)</f>
        <v>7471.4999999999991</v>
      </c>
      <c r="ER22" s="434">
        <f>SUM('(2018 Bloom Raw Data)'!ID22:IG22)</f>
        <v>7909.7</v>
      </c>
      <c r="ES22" s="434">
        <f>SUM('(2018 Bloom Raw Data)'!IE22:IH22)</f>
        <v>6997.2</v>
      </c>
      <c r="ET22" s="434">
        <f>SUM('(2018 Bloom Raw Data)'!IF22:II22)</f>
        <v>6955.6999999999989</v>
      </c>
      <c r="EU22" s="434">
        <f>SUM('(2018 Bloom Raw Data)'!IG22:IJ22)</f>
        <v>4870</v>
      </c>
      <c r="EV22" s="178" t="e">
        <f>'(2018 Bloom Raw Data)'!DI22/'(2018 Bloom Raw Data)'!EE22</f>
        <v>#VALUE!</v>
      </c>
      <c r="EW22" s="178"/>
      <c r="EX22" s="176">
        <f t="shared" si="49"/>
        <v>29.095136346665697</v>
      </c>
      <c r="EY22" s="176">
        <f t="shared" si="50"/>
        <v>25.30222205407691</v>
      </c>
      <c r="EZ22" s="176">
        <f t="shared" si="51"/>
        <v>19.876755165041573</v>
      </c>
      <c r="FA22" s="176">
        <f t="shared" si="52"/>
        <v>12.049961091967994</v>
      </c>
      <c r="FB22" s="176">
        <f t="shared" si="53"/>
        <v>12.027586876521408</v>
      </c>
      <c r="FC22" s="176">
        <f t="shared" si="54"/>
        <v>11.47122853034757</v>
      </c>
      <c r="FD22" s="176">
        <f t="shared" si="55"/>
        <v>11.852119949129035</v>
      </c>
      <c r="FE22" s="176">
        <f t="shared" si="56"/>
        <v>11.451977734053122</v>
      </c>
      <c r="FF22" s="176">
        <f t="shared" si="80"/>
        <v>10.99908268613709</v>
      </c>
      <c r="FG22" s="176">
        <f t="shared" si="81"/>
        <v>10.670458031182816</v>
      </c>
      <c r="FH22" s="176">
        <f t="shared" si="82"/>
        <v>11.181230417563818</v>
      </c>
      <c r="FI22" s="176">
        <f t="shared" si="83"/>
        <v>10.541155973013142</v>
      </c>
      <c r="FJ22" s="176">
        <f t="shared" si="84"/>
        <v>8.0387680011364147</v>
      </c>
      <c r="FK22" s="176">
        <f t="shared" ref="FK22:FN22" si="112">EA60/ES60</f>
        <v>6.2159725676366522</v>
      </c>
      <c r="FL22" s="176">
        <f t="shared" si="112"/>
        <v>5.6091828189565174</v>
      </c>
      <c r="FM22" s="176">
        <f t="shared" si="112"/>
        <v>7.6208104185604482</v>
      </c>
      <c r="FN22" s="176" t="e">
        <f t="shared" si="112"/>
        <v>#VALUE!</v>
      </c>
      <c r="FO22" s="178"/>
      <c r="FP22" s="176">
        <f t="shared" si="22"/>
        <v>9.9791950074004649</v>
      </c>
      <c r="FQ22" s="176">
        <f t="shared" si="23"/>
        <v>7.6208104185604482</v>
      </c>
      <c r="FR22" s="176"/>
      <c r="FS22" s="178"/>
      <c r="FT22" s="176">
        <f t="shared" si="58"/>
        <v>16.51986434108527</v>
      </c>
      <c r="FU22" s="176">
        <f t="shared" si="59"/>
        <v>14.479633353598654</v>
      </c>
      <c r="FV22" s="176">
        <f t="shared" si="60"/>
        <v>10.252170264949818</v>
      </c>
      <c r="FW22" s="176">
        <f t="shared" si="61"/>
        <v>7.4862339633379982</v>
      </c>
      <c r="FX22" s="176">
        <f t="shared" si="62"/>
        <v>9.1528667520819997</v>
      </c>
      <c r="FY22" s="176">
        <f t="shared" si="63"/>
        <v>8.328909426987062</v>
      </c>
      <c r="FZ22" s="176">
        <f t="shared" si="64"/>
        <v>9.3767671926881864</v>
      </c>
      <c r="GA22" s="176">
        <f t="shared" si="65"/>
        <v>8.7674973697021095</v>
      </c>
      <c r="GB22" s="176">
        <f t="shared" si="86"/>
        <v>8.1216415214914832</v>
      </c>
      <c r="GC22" s="176">
        <f t="shared" si="87"/>
        <v>7.6376580431822605</v>
      </c>
      <c r="GD22" s="176">
        <f t="shared" si="88"/>
        <v>7.2221320675619021</v>
      </c>
      <c r="GE22" s="176">
        <f t="shared" si="89"/>
        <v>7.0725423275112105</v>
      </c>
      <c r="GF22" s="176">
        <f t="shared" si="90"/>
        <v>6.5695917670708122</v>
      </c>
      <c r="GG22" s="176">
        <f t="shared" si="91"/>
        <v>4.8360915794889383</v>
      </c>
      <c r="GH22" s="176">
        <f t="shared" si="92"/>
        <v>4.9390140460341891</v>
      </c>
      <c r="GI22" s="176">
        <f t="shared" si="93"/>
        <v>7.0542710472279264</v>
      </c>
      <c r="GJ22" s="176" t="e">
        <f t="shared" si="94"/>
        <v>#VALUE!</v>
      </c>
      <c r="GK22" s="176"/>
      <c r="GL22" s="176">
        <f t="shared" si="34"/>
        <v>7.428093623412777</v>
      </c>
      <c r="GM22" s="176">
        <f t="shared" si="35"/>
        <v>9.3067314147114448</v>
      </c>
      <c r="GN22" s="176"/>
      <c r="GO22" s="176"/>
      <c r="GP22" s="176"/>
      <c r="GQ22" s="176"/>
      <c r="GR22" s="176"/>
      <c r="GS22" s="126"/>
      <c r="GT22" s="178">
        <f>'(2018 Bloom Raw Data)'!GC22</f>
        <v>1563.6</v>
      </c>
      <c r="GU22" s="178">
        <f>'(2018 Bloom Raw Data)'!GD22</f>
        <v>1341.8</v>
      </c>
      <c r="GV22" s="178">
        <f>'(2018 Bloom Raw Data)'!GE22</f>
        <v>712.9</v>
      </c>
      <c r="GW22" s="178">
        <f>'(2018 Bloom Raw Data)'!GF22</f>
        <v>912.4</v>
      </c>
      <c r="GX22" s="178">
        <f>'(2018 Bloom Raw Data)'!GG22</f>
        <v>2527</v>
      </c>
      <c r="GY22" s="178">
        <f>'(2018 Bloom Raw Data)'!GH22</f>
        <v>2649.5</v>
      </c>
      <c r="GZ22" s="178">
        <f>'(2018 Bloom Raw Data)'!GI22</f>
        <v>1304.7</v>
      </c>
      <c r="HA22" s="178">
        <f>'(2018 Bloom Raw Data)'!GJ22</f>
        <v>1232.4000000000001</v>
      </c>
      <c r="HB22" s="178">
        <f>'(2018 Bloom Raw Data)'!GK22</f>
        <v>1109.0999999999999</v>
      </c>
      <c r="HC22" s="178">
        <f>'(2018 Bloom Raw Data)'!GL22</f>
        <v>1049.4000000000001</v>
      </c>
      <c r="HD22" s="178">
        <f>'(2018 Bloom Raw Data)'!GM22</f>
        <v>1270.5999999999999</v>
      </c>
      <c r="HE22" s="178">
        <f>'(2018 Bloom Raw Data)'!GN22</f>
        <v>1664</v>
      </c>
      <c r="HF22" s="178">
        <f>'(2018 Bloom Raw Data)'!GO22</f>
        <v>1239</v>
      </c>
      <c r="HG22" s="178">
        <f>'(2018 Bloom Raw Data)'!GP22</f>
        <v>961.4</v>
      </c>
      <c r="HH22" s="178">
        <f>'(2018 Bloom Raw Data)'!GQ22</f>
        <v>1600.9</v>
      </c>
      <c r="HI22" s="427">
        <f>HH22</f>
        <v>1600.9</v>
      </c>
      <c r="HJ22" s="178" t="str">
        <f>'(2018 Bloom Raw Data)'!GS22</f>
        <v>#N/A N/A</v>
      </c>
      <c r="HK22" s="178"/>
      <c r="HL22" s="126"/>
      <c r="HM22" s="126"/>
      <c r="HN22" s="126"/>
      <c r="HO22" s="176">
        <f t="shared" si="66"/>
        <v>16.467235912696111</v>
      </c>
      <c r="HP22" s="176">
        <f t="shared" si="67"/>
        <v>14.488000557998408</v>
      </c>
      <c r="HQ22" s="176">
        <f t="shared" si="68"/>
        <v>10.296471969621834</v>
      </c>
      <c r="HR22" s="176">
        <f t="shared" si="69"/>
        <v>7.6816684761958696</v>
      </c>
      <c r="HS22" s="176">
        <f t="shared" si="70"/>
        <v>9.5631358639830193</v>
      </c>
      <c r="HT22" s="176">
        <f t="shared" si="71"/>
        <v>8.7648162970010972</v>
      </c>
      <c r="HU22" s="176">
        <f t="shared" si="72"/>
        <v>9.5245939103567672</v>
      </c>
      <c r="HV22" s="176">
        <f t="shared" si="73"/>
        <v>8.9173984568973186</v>
      </c>
      <c r="HW22" s="176">
        <f t="shared" si="95"/>
        <v>8.2639059218125741</v>
      </c>
      <c r="HX22" s="176">
        <f t="shared" si="96"/>
        <v>7.7787862215661949</v>
      </c>
      <c r="HY22" s="176">
        <f t="shared" si="97"/>
        <v>7.4115545882765979</v>
      </c>
      <c r="HZ22" s="176">
        <f t="shared" si="98"/>
        <v>7.3154932116745632</v>
      </c>
      <c r="IA22" s="176">
        <f t="shared" si="99"/>
        <v>6.7622625214492595</v>
      </c>
      <c r="IB22" s="176">
        <f t="shared" si="100"/>
        <v>5.0718381144350886</v>
      </c>
      <c r="IC22" s="176">
        <f t="shared" si="101"/>
        <v>5.2592025457521974</v>
      </c>
      <c r="ID22" s="176">
        <f t="shared" si="102"/>
        <v>7.399538714827357</v>
      </c>
      <c r="IE22" s="176" t="e">
        <f t="shared" si="103"/>
        <v>#VALUE!</v>
      </c>
      <c r="IF22" s="176"/>
      <c r="IG22" s="176">
        <f t="shared" si="38"/>
        <v>7.6703226803252225</v>
      </c>
      <c r="IH22" s="176">
        <f t="shared" si="24"/>
        <v>7.399538714827357</v>
      </c>
      <c r="II22" s="176"/>
      <c r="IJ22" s="126"/>
      <c r="IK22" s="178">
        <v>5223.7</v>
      </c>
      <c r="IL22" s="178">
        <v>2258.6</v>
      </c>
      <c r="IM22" s="178">
        <v>1809.4</v>
      </c>
      <c r="IN22" s="178">
        <v>1881.4</v>
      </c>
      <c r="IO22" s="178">
        <v>1869.8</v>
      </c>
      <c r="IP22" s="178">
        <v>1365.4</v>
      </c>
      <c r="IQ22" s="178">
        <v>668</v>
      </c>
      <c r="IR22" s="178">
        <v>-40.299999999999997</v>
      </c>
      <c r="IS22" s="178">
        <v>-2339.6</v>
      </c>
      <c r="IT22" s="178">
        <v>-2624.9</v>
      </c>
      <c r="IU22" s="178">
        <v>-280.5</v>
      </c>
      <c r="IV22" s="178">
        <v>-1815.5</v>
      </c>
      <c r="IW22" s="178">
        <v>-581</v>
      </c>
      <c r="IX22" s="178">
        <f>'(2018 Bloom Raw Data)'!HL22</f>
        <v>-711.4</v>
      </c>
      <c r="IY22" s="178">
        <f>'(2018 Bloom Raw Data)'!HM22</f>
        <v>-4074.1</v>
      </c>
      <c r="IZ22" s="178" t="str">
        <f>'(2018 Bloom Raw Data)'!HN22</f>
        <v>#N/A N/A</v>
      </c>
      <c r="JA22" s="178" t="str">
        <f>'(2018 Bloom Raw Data)'!HO22</f>
        <v>#N/A N/A</v>
      </c>
      <c r="JB22" s="126"/>
    </row>
    <row r="23" spans="1:262" s="34" customFormat="1">
      <c r="A23" s="4" t="s">
        <v>70</v>
      </c>
      <c r="B23" s="4" t="s">
        <v>334</v>
      </c>
      <c r="C23" s="3"/>
      <c r="D23" s="3"/>
      <c r="E23" s="3"/>
      <c r="F23" s="59">
        <f>'Segments '!G73</f>
        <v>0.49099999999999999</v>
      </c>
      <c r="G23" s="59">
        <f>'Segments '!H73</f>
        <v>0.47951619196254391</v>
      </c>
      <c r="H23" s="59">
        <f>'Segments '!I73</f>
        <v>0.41612329579134555</v>
      </c>
      <c r="I23" s="60">
        <f>'Segments '!J73</f>
        <v>0.37944118661607451</v>
      </c>
      <c r="J23" s="60">
        <f>'Segments '!K73</f>
        <v>0.38795908879590885</v>
      </c>
      <c r="K23" s="62"/>
      <c r="L23" s="60">
        <f>AVERAGE(H23:J23)</f>
        <v>0.3945078570677763</v>
      </c>
      <c r="M23" s="60">
        <f t="shared" si="0"/>
        <v>0.38795908879590885</v>
      </c>
      <c r="N23" s="69"/>
      <c r="O23" s="13">
        <f>'(2018 Bloom Raw Data)'!E23</f>
        <v>10005.206700000001</v>
      </c>
      <c r="P23" s="13">
        <f>'(2018 Bloom Raw Data)'!F23</f>
        <v>10953.3195</v>
      </c>
      <c r="Q23" s="13">
        <f>'(2018 Bloom Raw Data)'!G23</f>
        <v>11363.1477</v>
      </c>
      <c r="R23" s="13">
        <f>'(2018 Bloom Raw Data)'!H23</f>
        <v>10833.751099999999</v>
      </c>
      <c r="S23" s="13">
        <f>'(2018 Bloom Raw Data)'!I23</f>
        <v>11222.229300000001</v>
      </c>
      <c r="T23" s="13">
        <f>'(2018 Bloom Raw Data)'!J23</f>
        <v>13489.877699999999</v>
      </c>
      <c r="U23" s="13">
        <f>'(2018 Bloom Raw Data)'!K23</f>
        <v>14646.9735</v>
      </c>
      <c r="V23" s="13">
        <f>'(2018 Bloom Raw Data)'!L23</f>
        <v>14279.8832</v>
      </c>
      <c r="W23" s="13">
        <f>'(2018 Bloom Raw Data)'!M23</f>
        <v>14911.729300000001</v>
      </c>
      <c r="X23" s="13">
        <f>'(2018 Bloom Raw Data)'!N23</f>
        <v>16532.618699999999</v>
      </c>
      <c r="Y23" s="13">
        <f>'(2018 Bloom Raw Data)'!O23</f>
        <v>13899.678900000001</v>
      </c>
      <c r="Z23" s="13">
        <f>'(2018 Bloom Raw Data)'!P23</f>
        <v>12618.602500000001</v>
      </c>
      <c r="AA23" s="13">
        <f>'(2018 Bloom Raw Data)'!Q23</f>
        <v>12016.4966</v>
      </c>
      <c r="AB23" s="13">
        <f>'(2018 Bloom Raw Data)'!R23</f>
        <v>12054.928900000001</v>
      </c>
      <c r="AC23" s="13">
        <f>'(2018 Bloom Raw Data)'!S23</f>
        <v>11960.9833</v>
      </c>
      <c r="AD23" s="13">
        <f>'(2018 Bloom Raw Data)'!T23</f>
        <v>12405.0898</v>
      </c>
      <c r="AE23" s="13">
        <f>'(2018 Bloom Raw Data)'!U23</f>
        <v>12417.900600000001</v>
      </c>
      <c r="AF23" s="13">
        <f>'(2018 Bloom Raw Data)'!V23</f>
        <v>10242.223599999999</v>
      </c>
      <c r="AG23" s="13">
        <f>'(2018 Bloom Raw Data)'!W23</f>
        <v>9792.6275000000005</v>
      </c>
      <c r="AH23" s="13">
        <f>'(2018 Bloom Raw Data)'!X23</f>
        <v>9548.8624999999993</v>
      </c>
      <c r="AI23" s="13" t="str">
        <f>'(2018 Bloom Raw Data)'!Y23</f>
        <v>#N/A N/A</v>
      </c>
      <c r="AJ23" s="13"/>
      <c r="AK23" s="13">
        <f t="shared" si="28"/>
        <v>12513.971184615384</v>
      </c>
      <c r="AL23" s="13">
        <f t="shared" si="29"/>
        <v>9548.8624999999993</v>
      </c>
      <c r="AM23" s="13"/>
      <c r="AN23" s="394">
        <v>1</v>
      </c>
      <c r="AO23" s="394"/>
      <c r="AP23" s="523"/>
      <c r="AQ23" s="548">
        <f t="shared" si="12"/>
        <v>0</v>
      </c>
      <c r="AR23" s="523"/>
      <c r="AS23" s="548">
        <f t="shared" si="105"/>
        <v>0</v>
      </c>
      <c r="AT23" s="13">
        <f>'(2018 Bloom Raw Data)'!BA23</f>
        <v>831</v>
      </c>
      <c r="AU23" s="13">
        <f>'(2018 Bloom Raw Data)'!BE23</f>
        <v>730</v>
      </c>
      <c r="AV23" s="13">
        <f>'(2018 Bloom Raw Data)'!BI23</f>
        <v>821</v>
      </c>
      <c r="AW23" s="13">
        <f>'(2018 Bloom Raw Data)'!BM23</f>
        <v>775</v>
      </c>
      <c r="AX23" s="122">
        <f t="shared" si="39"/>
        <v>775</v>
      </c>
      <c r="AY23" s="115"/>
      <c r="AZ23" s="13" t="str">
        <f>Ratings!AA23</f>
        <v>BBB-</v>
      </c>
      <c r="BA23" s="332">
        <f t="shared" si="109"/>
        <v>2.5150000000000002E-2</v>
      </c>
      <c r="BB23" s="332">
        <f t="shared" si="109"/>
        <v>3.216666666666667E-2</v>
      </c>
      <c r="BC23" s="332">
        <f t="shared" si="109"/>
        <v>1.95E-2</v>
      </c>
      <c r="BD23" s="332">
        <f t="shared" si="109"/>
        <v>1.9299999999999998E-2</v>
      </c>
      <c r="BE23" s="332">
        <f t="shared" si="109"/>
        <v>2.3300000000000001E-2</v>
      </c>
      <c r="BF23" s="115"/>
      <c r="BG23" s="13">
        <f t="shared" si="76"/>
        <v>726.73311109062865</v>
      </c>
      <c r="BH23" s="71">
        <f t="shared" si="110"/>
        <v>699.0187291632235</v>
      </c>
      <c r="BI23" s="71">
        <f t="shared" si="110"/>
        <v>671.30434723581834</v>
      </c>
      <c r="BJ23" s="71">
        <f t="shared" si="110"/>
        <v>643.58996530841307</v>
      </c>
      <c r="BK23" s="13">
        <f t="shared" si="77"/>
        <v>615.87558338100791</v>
      </c>
      <c r="BL23" s="71">
        <f t="shared" si="16"/>
        <v>646.75749195075468</v>
      </c>
      <c r="BM23" s="71">
        <f t="shared" si="16"/>
        <v>677.63940052050145</v>
      </c>
      <c r="BN23" s="71">
        <f t="shared" si="16"/>
        <v>708.52130909024822</v>
      </c>
      <c r="BO23" s="13">
        <f t="shared" si="78"/>
        <v>739.40321765999499</v>
      </c>
      <c r="BP23" s="71">
        <f t="shared" si="111"/>
        <v>729.22913168406114</v>
      </c>
      <c r="BQ23" s="71">
        <f t="shared" si="111"/>
        <v>719.05504570812741</v>
      </c>
      <c r="BR23" s="71">
        <f t="shared" si="111"/>
        <v>708.88095973219356</v>
      </c>
      <c r="BS23" s="13">
        <f t="shared" si="79"/>
        <v>698.70687375625971</v>
      </c>
      <c r="BT23" s="71">
        <f t="shared" si="43"/>
        <v>695.1007286490086</v>
      </c>
      <c r="BU23" s="71">
        <f t="shared" si="43"/>
        <v>691.49458354175749</v>
      </c>
      <c r="BV23" s="71">
        <f t="shared" si="43"/>
        <v>687.8884384345065</v>
      </c>
      <c r="BW23" s="13">
        <f t="shared" si="18"/>
        <v>684.28229332725539</v>
      </c>
      <c r="BX23" s="13"/>
      <c r="BY23" s="3"/>
      <c r="BZ23" s="13">
        <f>'(2018 Bloom Raw Data)'!AE23</f>
        <v>8165</v>
      </c>
      <c r="CA23" s="122">
        <f>AVERAGE(BZ23,CB23)</f>
        <v>8293.5</v>
      </c>
      <c r="CB23" s="13">
        <f>'(2018 Bloom Raw Data)'!AG23</f>
        <v>8422</v>
      </c>
      <c r="CC23" s="122">
        <f>AVERAGE(CB23,CD23)</f>
        <v>8050.5</v>
      </c>
      <c r="CD23" s="13">
        <f>'(2018 Bloom Raw Data)'!AI23</f>
        <v>7679</v>
      </c>
      <c r="CE23" s="122">
        <f>AVERAGE(CD23,CF23)</f>
        <v>7561.5</v>
      </c>
      <c r="CF23" s="13">
        <f>'(2018 Bloom Raw Data)'!AK23</f>
        <v>7444</v>
      </c>
      <c r="CG23" s="122">
        <f>AVERAGE(CF23,CH23)</f>
        <v>7378.5</v>
      </c>
      <c r="CH23" s="13">
        <f>'(2018 Bloom Raw Data)'!AM23</f>
        <v>7313</v>
      </c>
      <c r="CI23" s="122">
        <f>AVERAGE(CH23,CJ23)</f>
        <v>6935.5</v>
      </c>
      <c r="CJ23" s="13">
        <f>'(2018 Bloom Raw Data)'!AO23</f>
        <v>6558</v>
      </c>
      <c r="CK23" s="122">
        <f>AVERAGE(CJ23,CL23)</f>
        <v>6484.5</v>
      </c>
      <c r="CL23" s="13">
        <f>'(2018 Bloom Raw Data)'!AQ23</f>
        <v>6411</v>
      </c>
      <c r="CM23" s="122">
        <f>AVERAGE(CL23,CN23)</f>
        <v>6303.5</v>
      </c>
      <c r="CN23" s="66">
        <f>'(2018 Bloom Raw Data)'!AS23</f>
        <v>6196</v>
      </c>
      <c r="CO23" s="122">
        <f>AVERAGE(CN23,CP23)</f>
        <v>6196</v>
      </c>
      <c r="CP23" s="66" t="str">
        <f>'(2018 Bloom Raw Data)'!AU23</f>
        <v>#N/A N/A</v>
      </c>
      <c r="CQ23" s="66"/>
      <c r="CR23" s="59">
        <f>BZ23/(BZ23+'(2018 Bloom Raw Data)'!I23)</f>
        <v>0.42115352707980819</v>
      </c>
      <c r="CS23" s="59">
        <f>CA23/(CA23+'(2018 Bloom Raw Data)'!J23)</f>
        <v>0.38072607995958319</v>
      </c>
      <c r="CT23" s="59">
        <f>CB23/(CB23+'(2018 Bloom Raw Data)'!K23)</f>
        <v>0.36507909638892255</v>
      </c>
      <c r="CU23" s="59">
        <f>CC23/(CC23+'(2018 Bloom Raw Data)'!L23)</f>
        <v>0.36051777203715879</v>
      </c>
      <c r="CV23" s="59">
        <f>CD23/(CD23+'(2018 Bloom Raw Data)'!M23)</f>
        <v>0.33991819821416747</v>
      </c>
      <c r="CW23" s="59">
        <f>CE23/(CE23+'(2018 Bloom Raw Data)'!N23)</f>
        <v>0.31383177339455876</v>
      </c>
      <c r="CX23" s="59">
        <f>CF23/(CF23+'(2018 Bloom Raw Data)'!O23)</f>
        <v>0.34876836532618566</v>
      </c>
      <c r="CY23" s="59">
        <f>CG23/(CG23+'(2018 Bloom Raw Data)'!P23)</f>
        <v>0.3689784557537773</v>
      </c>
      <c r="CZ23" s="59">
        <f>CH23/(CH23+'(2018 Bloom Raw Data)'!Q23)</f>
        <v>0.37833370166505009</v>
      </c>
      <c r="DA23" s="59">
        <f>CI23/(CI23+'(2018 Bloom Raw Data)'!R23)</f>
        <v>0.36521028758860735</v>
      </c>
      <c r="DB23" s="59">
        <f>CJ23/(CJ23+'(2018 Bloom Raw Data)'!S23)</f>
        <v>0.35412311214730668</v>
      </c>
      <c r="DC23" s="59">
        <f>CK23/(CK23+'(2018 Bloom Raw Data)'!T23)</f>
        <v>0.34328432055205349</v>
      </c>
      <c r="DD23" s="59">
        <f>CL23/(CL23+'(2018 Bloom Raw Data)'!U23)</f>
        <v>0.34048721888733108</v>
      </c>
      <c r="DE23" s="59">
        <f>CM23/(CM23+'(2018 Bloom Raw Data)'!V23)</f>
        <v>0.38097457399808132</v>
      </c>
      <c r="DF23" s="59">
        <f>CN23/(CN23+'(2018 Bloom Raw Data)'!W23)</f>
        <v>0.3875254458207873</v>
      </c>
      <c r="DG23" s="59">
        <f>CO23/(CO23+'(2018 Bloom Raw Data)'!X23)</f>
        <v>0.39352518956580285</v>
      </c>
      <c r="DH23" s="59" t="e">
        <f>CP23/(CP23+'(2018 Bloom Raw Data)'!Y23)</f>
        <v>#VALUE!</v>
      </c>
      <c r="DI23" s="59"/>
      <c r="DJ23" s="59">
        <f t="shared" si="19"/>
        <v>0.36003168530727003</v>
      </c>
      <c r="DK23" s="59">
        <f t="shared" si="30"/>
        <v>2.0845747625409028E-2</v>
      </c>
      <c r="DL23" s="59">
        <f t="shared" si="40"/>
        <v>5.7899758482696233E-2</v>
      </c>
      <c r="DM23" s="66"/>
      <c r="DN23" s="59">
        <f>BZ61/'(2018 Bloom Raw Data)'!I23</f>
        <v>0.79233215374512334</v>
      </c>
      <c r="DO23" s="59">
        <f>CA61/'(2018 Bloom Raw Data)'!J23</f>
        <v>0.66661232437735318</v>
      </c>
      <c r="DP23" s="59">
        <f>CB61/'(2018 Bloom Raw Data)'!K23</f>
        <v>0.62083162417381432</v>
      </c>
      <c r="DQ23" s="59">
        <f>CC61/'(2018 Bloom Raw Data)'!L23</f>
        <v>0.60883480932872147</v>
      </c>
      <c r="DR23" s="59">
        <f>CD61/'(2018 Bloom Raw Data)'!M23</f>
        <v>0.5562651666015026</v>
      </c>
      <c r="DS23" s="59">
        <f>CE61/'(2018 Bloom Raw Data)'!N23</f>
        <v>0.49648864713433183</v>
      </c>
      <c r="DT23" s="59">
        <f>CF61/'(2018 Bloom Raw Data)'!O23</f>
        <v>0.58430410219911633</v>
      </c>
      <c r="DU23" s="59">
        <f>CG61/'(2018 Bloom Raw Data)'!P23</f>
        <v>0.64088089858526309</v>
      </c>
      <c r="DV23" s="59">
        <f>CH61/'(2018 Bloom Raw Data)'!Q23</f>
        <v>0.67011238680498564</v>
      </c>
      <c r="DW23" s="59">
        <f>CI61/'(2018 Bloom Raw Data)'!R23</f>
        <v>0.63581703345293561</v>
      </c>
      <c r="DX23" s="59">
        <f>CJ61/'(2018 Bloom Raw Data)'!S23</f>
        <v>0.60839939854343972</v>
      </c>
      <c r="DY23" s="59">
        <f>CK61/'(2018 Bloom Raw Data)'!T23</f>
        <v>0.57987334841640514</v>
      </c>
      <c r="DZ23" s="59">
        <f>CL61/'(2018 Bloom Raw Data)'!U23</f>
        <v>0.57253694507397324</v>
      </c>
      <c r="EA23" s="59">
        <f>CM61/'(2018 Bloom Raw Data)'!V23</f>
        <v>0.6833087229856033</v>
      </c>
      <c r="EB23" s="59">
        <f>CN61/'(2018 Bloom Raw Data)'!W23</f>
        <v>0.70333468556235368</v>
      </c>
      <c r="EC23" s="59">
        <f>CO61/'(2018 Bloom Raw Data)'!X23</f>
        <v>0.72091188227231329</v>
      </c>
      <c r="ED23" s="59" t="e">
        <f>CP61/'(2018 Bloom Raw Data)'!Y23</f>
        <v>#VALUE!</v>
      </c>
      <c r="EE23" s="3"/>
      <c r="EF23" s="13">
        <f>SUM('(2018 Bloom Raw Data)'!HR23:HU23)</f>
        <v>2905</v>
      </c>
      <c r="EG23" s="13">
        <f>SUM('(2018 Bloom Raw Data)'!HS23:HV23)</f>
        <v>2857</v>
      </c>
      <c r="EH23" s="13">
        <f>SUM('(2018 Bloom Raw Data)'!HT23:HW23)</f>
        <v>2395</v>
      </c>
      <c r="EI23" s="13">
        <f>SUM('(2018 Bloom Raw Data)'!HU23:HX23)</f>
        <v>2402</v>
      </c>
      <c r="EJ23" s="13">
        <f>SUM('(2018 Bloom Raw Data)'!HV23:HY23)</f>
        <v>2324</v>
      </c>
      <c r="EK23" s="13">
        <f>SUM('(2018 Bloom Raw Data)'!HW23:HZ23)</f>
        <v>2307</v>
      </c>
      <c r="EL23" s="13">
        <f>SUM('(2018 Bloom Raw Data)'!HX23:IA23)</f>
        <v>2318</v>
      </c>
      <c r="EM23" s="13">
        <f>SUM('(2018 Bloom Raw Data)'!HY23:IB23)</f>
        <v>2381</v>
      </c>
      <c r="EN23" s="13">
        <f>SUM('(2018 Bloom Raw Data)'!HZ23:IC23)</f>
        <v>2429</v>
      </c>
      <c r="EO23" s="13">
        <f>SUM('(2018 Bloom Raw Data)'!IA23:ID23)</f>
        <v>2426</v>
      </c>
      <c r="EP23" s="13">
        <f>SUM('(2018 Bloom Raw Data)'!IB23:IE23)</f>
        <v>2443</v>
      </c>
      <c r="EQ23" s="13">
        <f>SUM('(2018 Bloom Raw Data)'!IC23:IF23)</f>
        <v>2381</v>
      </c>
      <c r="ER23" s="13">
        <f>SUM('(2018 Bloom Raw Data)'!ID23:IG23)</f>
        <v>2306</v>
      </c>
      <c r="ES23" s="13">
        <f>SUM('(2018 Bloom Raw Data)'!IE23:IH23)</f>
        <v>2305</v>
      </c>
      <c r="ET23" s="13">
        <f>SUM('(2018 Bloom Raw Data)'!IF23:II23)</f>
        <v>2264</v>
      </c>
      <c r="EU23" s="13">
        <f>SUM('(2018 Bloom Raw Data)'!IG23:IJ23)</f>
        <v>2207</v>
      </c>
      <c r="EV23" s="13" t="e">
        <f>'(2018 Bloom Raw Data)'!DI23/'(2018 Bloom Raw Data)'!EE23</f>
        <v>#VALUE!</v>
      </c>
      <c r="EW23" s="66"/>
      <c r="EX23" s="6">
        <f t="shared" si="49"/>
        <v>6.7504308460528852</v>
      </c>
      <c r="EY23" s="6">
        <f t="shared" si="50"/>
        <v>7.7279376455624869</v>
      </c>
      <c r="EZ23" s="6">
        <f t="shared" si="51"/>
        <v>9.6230475919353911</v>
      </c>
      <c r="FA23" s="6">
        <f t="shared" si="52"/>
        <v>9.2055471348658084</v>
      </c>
      <c r="FB23" s="6">
        <f t="shared" si="53"/>
        <v>9.710306584639552</v>
      </c>
      <c r="FC23" s="6">
        <f t="shared" si="54"/>
        <v>10.615431128627364</v>
      </c>
      <c r="FD23" s="6">
        <f t="shared" si="55"/>
        <v>9.1955159777589692</v>
      </c>
      <c r="FE23" s="6">
        <f t="shared" si="56"/>
        <v>8.3758998746722142</v>
      </c>
      <c r="FF23" s="6">
        <f t="shared" si="80"/>
        <v>7.9920751135597916</v>
      </c>
      <c r="FG23" s="6">
        <f t="shared" si="81"/>
        <v>7.6338411343202139</v>
      </c>
      <c r="FH23" s="6">
        <f t="shared" si="82"/>
        <v>7.6256692348613146</v>
      </c>
      <c r="FI23" s="6">
        <f t="shared" si="83"/>
        <v>7.9066008414742717</v>
      </c>
      <c r="FJ23" s="6">
        <f t="shared" si="84"/>
        <v>8.1928288121486297</v>
      </c>
      <c r="FK23" s="6">
        <f t="shared" ref="FK23:FN23" si="113">EA61/ES61</f>
        <v>7.2779955209439695</v>
      </c>
      <c r="FL23" s="6">
        <f t="shared" si="113"/>
        <v>7.5934751584632734</v>
      </c>
      <c r="FM23" s="6">
        <f t="shared" si="113"/>
        <v>7.3800616933396821</v>
      </c>
      <c r="FN23" s="6" t="e">
        <f t="shared" si="113"/>
        <v>#VALUE!</v>
      </c>
      <c r="FO23" s="13"/>
      <c r="FP23" s="14">
        <f t="shared" si="22"/>
        <v>8.3619421699750056</v>
      </c>
      <c r="FQ23" s="6">
        <f t="shared" si="23"/>
        <v>7.3800616933396821</v>
      </c>
      <c r="FR23" s="14"/>
      <c r="FS23" s="66"/>
      <c r="FT23" s="6">
        <f t="shared" si="58"/>
        <v>2.810671256454389</v>
      </c>
      <c r="FU23" s="6">
        <f t="shared" si="59"/>
        <v>2.9028701435071755</v>
      </c>
      <c r="FV23" s="6">
        <f t="shared" si="60"/>
        <v>3.516492693110647</v>
      </c>
      <c r="FW23" s="6">
        <f t="shared" si="61"/>
        <v>3.3515820149875104</v>
      </c>
      <c r="FX23" s="6">
        <f t="shared" si="62"/>
        <v>3.3042168674698793</v>
      </c>
      <c r="FY23" s="6">
        <f t="shared" si="63"/>
        <v>3.277633289986996</v>
      </c>
      <c r="FZ23" s="6">
        <f t="shared" si="64"/>
        <v>3.2113891285591025</v>
      </c>
      <c r="GA23" s="6">
        <f t="shared" si="65"/>
        <v>3.0989080218395633</v>
      </c>
      <c r="GB23" s="6">
        <f t="shared" si="86"/>
        <v>3.0107039934129269</v>
      </c>
      <c r="GC23" s="6">
        <f t="shared" si="87"/>
        <v>2.8588211046990932</v>
      </c>
      <c r="GD23" s="6">
        <f t="shared" si="88"/>
        <v>2.6844044207941056</v>
      </c>
      <c r="GE23" s="6">
        <f t="shared" si="89"/>
        <v>2.7234355312893741</v>
      </c>
      <c r="GF23" s="6">
        <f t="shared" si="90"/>
        <v>2.7801387684301822</v>
      </c>
      <c r="GG23" s="6">
        <f t="shared" si="91"/>
        <v>2.73470715835141</v>
      </c>
      <c r="GH23" s="6">
        <f t="shared" si="92"/>
        <v>2.7367491166077738</v>
      </c>
      <c r="GI23" s="6">
        <f t="shared" si="93"/>
        <v>2.8074309016764838</v>
      </c>
      <c r="GJ23" s="6" t="e">
        <f t="shared" si="94"/>
        <v>#VALUE!</v>
      </c>
      <c r="GK23" s="6"/>
      <c r="GL23" s="14">
        <f t="shared" si="34"/>
        <v>2.9677015629311083</v>
      </c>
      <c r="GM23" s="6">
        <f t="shared" si="35"/>
        <v>3.0408667103493037</v>
      </c>
      <c r="GN23" s="6"/>
      <c r="GO23" s="14"/>
      <c r="GP23" s="14"/>
      <c r="GQ23" s="14"/>
      <c r="GR23" s="14"/>
      <c r="GS23" s="3"/>
      <c r="GT23" s="13">
        <f>'(2018 Bloom Raw Data)'!GC23</f>
        <v>1976</v>
      </c>
      <c r="GU23" s="13">
        <f>'(2018 Bloom Raw Data)'!GD23</f>
        <v>2138</v>
      </c>
      <c r="GV23" s="13">
        <f>'(2018 Bloom Raw Data)'!GE23</f>
        <v>1050</v>
      </c>
      <c r="GW23" s="13">
        <f>'(2018 Bloom Raw Data)'!GF23</f>
        <v>825</v>
      </c>
      <c r="GX23" s="13">
        <f>'(2018 Bloom Raw Data)'!GG23</f>
        <v>1446</v>
      </c>
      <c r="GY23" s="13">
        <f>'(2018 Bloom Raw Data)'!GH23</f>
        <v>1925</v>
      </c>
      <c r="GZ23" s="13">
        <f>'(2018 Bloom Raw Data)'!GI23</f>
        <v>960</v>
      </c>
      <c r="HA23" s="13">
        <f>'(2018 Bloom Raw Data)'!GJ23</f>
        <v>859</v>
      </c>
      <c r="HB23" s="13">
        <f>'(2018 Bloom Raw Data)'!GK23</f>
        <v>1179</v>
      </c>
      <c r="HC23" s="13">
        <f>'(2018 Bloom Raw Data)'!GL23</f>
        <v>597</v>
      </c>
      <c r="HD23" s="13">
        <f>'(2018 Bloom Raw Data)'!GM23</f>
        <v>916</v>
      </c>
      <c r="HE23" s="13">
        <f>'(2018 Bloom Raw Data)'!GN23</f>
        <v>765</v>
      </c>
      <c r="HF23" s="13">
        <f>'(2018 Bloom Raw Data)'!GO23</f>
        <v>856</v>
      </c>
      <c r="HG23" s="13">
        <f>'(2018 Bloom Raw Data)'!GP23</f>
        <v>955</v>
      </c>
      <c r="HH23" s="13">
        <f>'(2018 Bloom Raw Data)'!GQ23</f>
        <v>1027</v>
      </c>
      <c r="HI23" s="13">
        <f>'(2018 Bloom Raw Data)'!GR23</f>
        <v>354</v>
      </c>
      <c r="HJ23" s="13" t="str">
        <f>'(2018 Bloom Raw Data)'!GS23</f>
        <v>#N/A N/A</v>
      </c>
      <c r="HK23" s="13"/>
      <c r="HL23" s="4"/>
      <c r="HM23" s="4"/>
      <c r="HN23" s="3"/>
      <c r="HO23" s="14">
        <f t="shared" si="66"/>
        <v>3.6370044881666037</v>
      </c>
      <c r="HP23" s="14">
        <f t="shared" si="67"/>
        <v>3.7890160180295731</v>
      </c>
      <c r="HQ23" s="14">
        <f t="shared" si="68"/>
        <v>4.1015363002105971</v>
      </c>
      <c r="HR23" s="14">
        <f t="shared" si="69"/>
        <v>3.8421771587808045</v>
      </c>
      <c r="HS23" s="14">
        <f t="shared" si="70"/>
        <v>4.0637778820947048</v>
      </c>
      <c r="HT23" s="14">
        <f t="shared" si="71"/>
        <v>4.2536052688924473</v>
      </c>
      <c r="HU23" s="14">
        <f t="shared" si="72"/>
        <v>3.7910456473546783</v>
      </c>
      <c r="HV23" s="14">
        <f t="shared" si="73"/>
        <v>3.6353748474963674</v>
      </c>
      <c r="HW23" s="14">
        <f t="shared" si="95"/>
        <v>3.6762387868503823</v>
      </c>
      <c r="HX23" s="14">
        <f t="shared" si="96"/>
        <v>3.2955300790538549</v>
      </c>
      <c r="HY23" s="14">
        <f t="shared" si="97"/>
        <v>3.2476038709799138</v>
      </c>
      <c r="HZ23" s="14">
        <f t="shared" si="98"/>
        <v>3.2355745572468413</v>
      </c>
      <c r="IA23" s="14">
        <f t="shared" si="99"/>
        <v>3.3420209245883195</v>
      </c>
      <c r="IB23" s="14">
        <f t="shared" si="100"/>
        <v>3.3383423834833192</v>
      </c>
      <c r="IC23" s="14">
        <f t="shared" si="101"/>
        <v>3.3800959143889631</v>
      </c>
      <c r="ID23" s="14">
        <f t="shared" si="102"/>
        <v>3.1682593295839379</v>
      </c>
      <c r="IE23" s="14" t="e">
        <f t="shared" si="103"/>
        <v>#VALUE!</v>
      </c>
      <c r="IF23" s="14"/>
      <c r="IG23" s="14">
        <f t="shared" si="38"/>
        <v>3.5592035885226569</v>
      </c>
      <c r="IH23" s="14">
        <f t="shared" si="24"/>
        <v>3.1682593295839379</v>
      </c>
      <c r="II23" s="14"/>
      <c r="IJ23" s="3"/>
      <c r="IK23" s="13">
        <v>4630</v>
      </c>
      <c r="IL23" s="13">
        <v>5158</v>
      </c>
      <c r="IM23" s="13">
        <v>5117</v>
      </c>
      <c r="IN23" s="13">
        <v>5062</v>
      </c>
      <c r="IO23" s="13">
        <v>5051</v>
      </c>
      <c r="IP23" s="13">
        <v>5148</v>
      </c>
      <c r="IQ23" s="13">
        <v>3448</v>
      </c>
      <c r="IR23" s="13">
        <v>3220</v>
      </c>
      <c r="IS23" s="13">
        <v>3601</v>
      </c>
      <c r="IT23" s="13">
        <v>3906</v>
      </c>
      <c r="IU23" s="13">
        <v>3517</v>
      </c>
      <c r="IV23" s="13">
        <v>3407</v>
      </c>
      <c r="IW23" s="13">
        <v>3358</v>
      </c>
      <c r="IX23" s="13">
        <f>'(2018 Bloom Raw Data)'!HL23</f>
        <v>3460</v>
      </c>
      <c r="IY23" s="13">
        <f>'(2018 Bloom Raw Data)'!HM23</f>
        <v>3211</v>
      </c>
      <c r="IZ23" s="13">
        <f>'(2018 Bloom Raw Data)'!HN23</f>
        <v>2024</v>
      </c>
      <c r="JA23" s="13" t="str">
        <f>'(2018 Bloom Raw Data)'!HO23</f>
        <v>#N/A N/A</v>
      </c>
      <c r="JB23" s="4"/>
    </row>
    <row r="24" spans="1:262">
      <c r="A24" s="4" t="s">
        <v>69</v>
      </c>
      <c r="B24" s="4" t="s">
        <v>10</v>
      </c>
      <c r="C24" s="4"/>
      <c r="D24" s="3"/>
      <c r="E24" s="3"/>
      <c r="F24" s="59">
        <f>'Segments '!G77</f>
        <v>0.79400000000000004</v>
      </c>
      <c r="G24" s="59">
        <f>'Segments '!H77</f>
        <v>0.82200000000000006</v>
      </c>
      <c r="H24" s="59">
        <f>'Segments '!I77</f>
        <v>0.81300000000000006</v>
      </c>
      <c r="I24" s="60">
        <f>'Segments '!J77</f>
        <v>0.84300000000000008</v>
      </c>
      <c r="J24" s="60">
        <f>'Segments '!K77</f>
        <v>0.84300000000000008</v>
      </c>
      <c r="K24" s="62"/>
      <c r="L24" s="60">
        <f>AVERAGE(H24:J24)</f>
        <v>0.83300000000000007</v>
      </c>
      <c r="M24" s="60">
        <f t="shared" si="0"/>
        <v>0.84300000000000008</v>
      </c>
      <c r="N24" s="68" t="s">
        <v>199</v>
      </c>
      <c r="O24" s="67">
        <f>'(2018 Bloom Raw Data)'!E24*'(2018 Bloom Raw Data)'!E42</f>
        <v>26151.658194240001</v>
      </c>
      <c r="P24" s="67">
        <f>'(2018 Bloom Raw Data)'!F24*'(2018 Bloom Raw Data)'!F42</f>
        <v>24412.357749039998</v>
      </c>
      <c r="Q24" s="67">
        <f>'(2018 Bloom Raw Data)'!G24*'(2018 Bloom Raw Data)'!G42</f>
        <v>25234.00411437</v>
      </c>
      <c r="R24" s="67">
        <f>'(2018 Bloom Raw Data)'!H24*'(2018 Bloom Raw Data)'!H42</f>
        <v>26103.298285260003</v>
      </c>
      <c r="S24" s="67">
        <f>'(2018 Bloom Raw Data)'!I24*'(2018 Bloom Raw Data)'!I42</f>
        <v>25226.521867349999</v>
      </c>
      <c r="T24" s="67">
        <f>'(2018 Bloom Raw Data)'!J24*'(2018 Bloom Raw Data)'!J42</f>
        <v>28274.316514359998</v>
      </c>
      <c r="U24" s="67">
        <f>'(2018 Bloom Raw Data)'!K24*'(2018 Bloom Raw Data)'!K42</f>
        <v>29483.74096128</v>
      </c>
      <c r="V24" s="67">
        <f>'(2018 Bloom Raw Data)'!L24*'(2018 Bloom Raw Data)'!L42</f>
        <v>25074.934673100001</v>
      </c>
      <c r="W24" s="67">
        <f>'(2018 Bloom Raw Data)'!M24*'(2018 Bloom Raw Data)'!M42</f>
        <v>23179.554105779996</v>
      </c>
      <c r="X24" s="67">
        <f>'(2018 Bloom Raw Data)'!N24*'(2018 Bloom Raw Data)'!N42</f>
        <v>21371.10797026</v>
      </c>
      <c r="Y24" s="67">
        <f>'(2018 Bloom Raw Data)'!O24*'(2018 Bloom Raw Data)'!O42</f>
        <v>22250.887301729999</v>
      </c>
      <c r="Z24" s="67">
        <f>'(2018 Bloom Raw Data)'!P24*'(2018 Bloom Raw Data)'!P42</f>
        <v>22952.26339285</v>
      </c>
      <c r="AA24" s="67">
        <f>'(2018 Bloom Raw Data)'!Q24*'(2018 Bloom Raw Data)'!Q42</f>
        <v>21305.689449000001</v>
      </c>
      <c r="AB24" s="67">
        <f>'(2018 Bloom Raw Data)'!R24*'(2018 Bloom Raw Data)'!R42</f>
        <v>23429.772093000003</v>
      </c>
      <c r="AC24" s="67">
        <f>'(2018 Bloom Raw Data)'!S24*'(2018 Bloom Raw Data)'!S42</f>
        <v>21793.363018559998</v>
      </c>
      <c r="AD24" s="67">
        <f>'(2018 Bloom Raw Data)'!T24*'(2018 Bloom Raw Data)'!T42</f>
        <v>26877.480083490002</v>
      </c>
      <c r="AE24" s="67">
        <f>'(2018 Bloom Raw Data)'!U24*'(2018 Bloom Raw Data)'!U42</f>
        <v>26650.7889235</v>
      </c>
      <c r="AF24" s="67">
        <f>'(2018 Bloom Raw Data)'!V24*'(2018 Bloom Raw Data)'!V42</f>
        <v>27252.960063299997</v>
      </c>
      <c r="AG24" s="67">
        <f>'(2018 Bloom Raw Data)'!W24*'(2018 Bloom Raw Data)'!W42</f>
        <v>25825.192039499998</v>
      </c>
      <c r="AH24" s="67">
        <f>'(2018 Bloom Raw Data)'!X24*'(2018 Bloom Raw Data)'!X42</f>
        <v>24745.318414390003</v>
      </c>
      <c r="AI24" s="13" t="e">
        <f>'(2018 Bloom Raw Data)'!Y24*'(2018 Bloom Raw Data)'!Y42</f>
        <v>#VALUE!</v>
      </c>
      <c r="AJ24" s="13"/>
      <c r="AK24" s="13">
        <f t="shared" si="28"/>
        <v>24054.562425266155</v>
      </c>
      <c r="AL24" s="67">
        <f t="shared" si="29"/>
        <v>24745.318414390003</v>
      </c>
      <c r="AM24" s="67"/>
      <c r="AN24" s="394">
        <v>1</v>
      </c>
      <c r="AO24" s="394">
        <v>1</v>
      </c>
      <c r="AP24" s="523">
        <v>0.1361522983499282</v>
      </c>
      <c r="AQ24" s="548">
        <f t="shared" si="12"/>
        <v>3369.1319755200002</v>
      </c>
      <c r="AR24" s="523">
        <v>0.18164662840909454</v>
      </c>
      <c r="AS24" s="548">
        <f t="shared" si="105"/>
        <v>4494.9036588834251</v>
      </c>
      <c r="AT24" s="13">
        <f>'(2018 Bloom Raw Data)'!BA24</f>
        <v>15257</v>
      </c>
      <c r="AU24" s="13">
        <f>'(2018 Bloom Raw Data)'!BE24</f>
        <v>19289</v>
      </c>
      <c r="AV24" s="13">
        <f>'(2018 Bloom Raw Data)'!BI24</f>
        <v>15747</v>
      </c>
      <c r="AW24" s="13">
        <f>'(2018 Bloom Raw Data)'!BM24</f>
        <v>16886</v>
      </c>
      <c r="AX24" s="122">
        <f t="shared" si="39"/>
        <v>16886</v>
      </c>
      <c r="AY24" s="115"/>
      <c r="AZ24" s="13" t="str">
        <f>Ratings!AA24</f>
        <v>A-</v>
      </c>
      <c r="BA24" s="332">
        <f t="shared" si="109"/>
        <v>1.4112499999999998E-2</v>
      </c>
      <c r="BB24" s="332">
        <f t="shared" si="109"/>
        <v>1.8670666666666665E-2</v>
      </c>
      <c r="BC24" s="332">
        <f t="shared" si="109"/>
        <v>1.2638500000000002E-2</v>
      </c>
      <c r="BD24" s="332">
        <f t="shared" si="109"/>
        <v>1.2821500000000001E-2</v>
      </c>
      <c r="BE24" s="332">
        <f t="shared" si="109"/>
        <v>1.6448000000000001E-2</v>
      </c>
      <c r="BF24" s="115"/>
      <c r="BG24" s="13">
        <f t="shared" si="76"/>
        <v>14136.671384698775</v>
      </c>
      <c r="BH24" s="71">
        <f t="shared" si="110"/>
        <v>14964.413256731177</v>
      </c>
      <c r="BI24" s="71">
        <f t="shared" si="110"/>
        <v>15792.155128763581</v>
      </c>
      <c r="BJ24" s="71">
        <f t="shared" si="110"/>
        <v>16619.897000795983</v>
      </c>
      <c r="BK24" s="13">
        <f t="shared" si="77"/>
        <v>17447.638872828386</v>
      </c>
      <c r="BL24" s="71">
        <f t="shared" si="16"/>
        <v>16762.114147161086</v>
      </c>
      <c r="BM24" s="71">
        <f t="shared" si="16"/>
        <v>16076.589421493785</v>
      </c>
      <c r="BN24" s="71">
        <f t="shared" si="16"/>
        <v>15391.064695826484</v>
      </c>
      <c r="BO24" s="13">
        <f t="shared" si="78"/>
        <v>14705.539970159185</v>
      </c>
      <c r="BP24" s="71">
        <f t="shared" si="111"/>
        <v>14967.615592395476</v>
      </c>
      <c r="BQ24" s="71">
        <f t="shared" si="111"/>
        <v>15229.691214631766</v>
      </c>
      <c r="BR24" s="71">
        <f t="shared" si="111"/>
        <v>15491.766836868059</v>
      </c>
      <c r="BS24" s="13">
        <f t="shared" si="79"/>
        <v>15753.842459104349</v>
      </c>
      <c r="BT24" s="71">
        <f t="shared" si="43"/>
        <v>15678.829917019193</v>
      </c>
      <c r="BU24" s="71">
        <f t="shared" si="43"/>
        <v>15603.817374934035</v>
      </c>
      <c r="BV24" s="71">
        <f t="shared" si="43"/>
        <v>15528.804832848879</v>
      </c>
      <c r="BW24" s="13">
        <f t="shared" si="18"/>
        <v>15453.792290763722</v>
      </c>
      <c r="BX24" s="13"/>
      <c r="BY24" s="3"/>
      <c r="BZ24" s="13">
        <f>'(2018 Bloom Raw Data)'!AE24</f>
        <v>55454</v>
      </c>
      <c r="CA24" s="13">
        <f>'(2018 Bloom Raw Data)'!AF24</f>
        <v>51964</v>
      </c>
      <c r="CB24" s="13">
        <f>'(2018 Bloom Raw Data)'!AG24</f>
        <v>53736</v>
      </c>
      <c r="CC24" s="13">
        <f>'(2018 Bloom Raw Data)'!AH24</f>
        <v>54188</v>
      </c>
      <c r="CD24" s="13">
        <f>'(2018 Bloom Raw Data)'!AI24</f>
        <v>61427</v>
      </c>
      <c r="CE24" s="13">
        <f>'(2018 Bloom Raw Data)'!AJ24</f>
        <v>59350</v>
      </c>
      <c r="CF24" s="13">
        <f>'(2018 Bloom Raw Data)'!AK24</f>
        <v>66041</v>
      </c>
      <c r="CG24" s="13">
        <f>'(2018 Bloom Raw Data)'!AL24</f>
        <v>54560</v>
      </c>
      <c r="CH24" s="13">
        <f>'(2018 Bloom Raw Data)'!AM24</f>
        <v>61510</v>
      </c>
      <c r="CI24" s="13">
        <f>'(2018 Bloom Raw Data)'!AN24</f>
        <v>56942</v>
      </c>
      <c r="CJ24" s="13">
        <f>'(2018 Bloom Raw Data)'!AO24</f>
        <v>55713</v>
      </c>
      <c r="CK24" s="13">
        <f>'(2018 Bloom Raw Data)'!AP24</f>
        <v>44128</v>
      </c>
      <c r="CL24" s="13">
        <f>'(2018 Bloom Raw Data)'!AQ24</f>
        <v>50836</v>
      </c>
      <c r="CM24" s="66">
        <f>'(2018 Bloom Raw Data)'!AR24</f>
        <v>45902</v>
      </c>
      <c r="CN24" s="66">
        <f>'(2018 Bloom Raw Data)'!AS24</f>
        <v>52505</v>
      </c>
      <c r="CO24" s="66">
        <f>'(2018 Bloom Raw Data)'!AT24</f>
        <v>26379</v>
      </c>
      <c r="CP24" s="66" t="str">
        <f>'(2018 Bloom Raw Data)'!AU24</f>
        <v>#N/A N/A</v>
      </c>
      <c r="CQ24" s="66"/>
      <c r="CR24" s="59">
        <f>BZ24/(BZ24+'(2018 Bloom Raw Data)'!I24)</f>
        <v>0.19600254931970168</v>
      </c>
      <c r="CS24" s="59">
        <f>CA24/(CA24+'(2018 Bloom Raw Data)'!J24)</f>
        <v>0.17522756655932908</v>
      </c>
      <c r="CT24" s="59">
        <f>CB24/(CB24+'(2018 Bloom Raw Data)'!K24)</f>
        <v>0.1724040078508427</v>
      </c>
      <c r="CU24" s="59">
        <f>CC24/(CC24+'(2018 Bloom Raw Data)'!L24)</f>
        <v>0.18508747154047009</v>
      </c>
      <c r="CV24" s="59">
        <f>CD24/(CD24+'(2018 Bloom Raw Data)'!M24)</f>
        <v>0.21622127675527275</v>
      </c>
      <c r="CW24" s="59">
        <f>CE24/(CE24+'(2018 Bloom Raw Data)'!N24)</f>
        <v>0.22792276169734541</v>
      </c>
      <c r="CX24" s="59">
        <f>CF24/(CF24+'(2018 Bloom Raw Data)'!O24)</f>
        <v>0.24222640260533454</v>
      </c>
      <c r="CY24" s="59">
        <f>CG24/(CG24+'(2018 Bloom Raw Data)'!P24)</f>
        <v>0.20951584735839526</v>
      </c>
      <c r="CZ24" s="59">
        <f>CH24/(CH24+'(2018 Bloom Raw Data)'!Q24)</f>
        <v>0.24102845357587377</v>
      </c>
      <c r="DA24" s="59">
        <f>CI24/(CI24+'(2018 Bloom Raw Data)'!R24)</f>
        <v>0.20973085108609571</v>
      </c>
      <c r="DB24" s="59">
        <f>CJ24/(CJ24+'(2018 Bloom Raw Data)'!S24)</f>
        <v>0.21130227094905513</v>
      </c>
      <c r="DC24" s="59">
        <f>CK24/(CK24+'(2018 Bloom Raw Data)'!T24)</f>
        <v>0.14859236666054904</v>
      </c>
      <c r="DD24" s="59">
        <f>CL24/(CL24+'(2018 Bloom Raw Data)'!U24)</f>
        <v>0.16220527238033836</v>
      </c>
      <c r="DE24" s="59">
        <f>CM24/(CM24+'(2018 Bloom Raw Data)'!V24)</f>
        <v>0.14844657406344161</v>
      </c>
      <c r="DF24" s="59">
        <f>CN24/(CN24+'(2018 Bloom Raw Data)'!W24)</f>
        <v>0.17592018694143169</v>
      </c>
      <c r="DG24" s="59">
        <f>CO24/(CO24+'(2018 Bloom Raw Data)'!X24)</f>
        <v>0.10126763138649894</v>
      </c>
      <c r="DH24" s="59" t="e">
        <f>CP24/(CP24+'(2018 Bloom Raw Data)'!Y24)</f>
        <v>#VALUE!</v>
      </c>
      <c r="DI24" s="59"/>
      <c r="DJ24" s="59">
        <f t="shared" si="19"/>
        <v>0.19980516141066179</v>
      </c>
      <c r="DK24" s="59">
        <f t="shared" si="30"/>
        <v>4.2149223974543348E-2</v>
      </c>
      <c r="DL24" s="59">
        <f t="shared" si="40"/>
        <v>0.21095162746028154</v>
      </c>
      <c r="DM24" s="66"/>
      <c r="DN24" s="59">
        <f>BZ62/'(2018 Bloom Raw Data)'!I24</f>
        <v>0.30593220488916389</v>
      </c>
      <c r="DO24" s="59">
        <f>CA62/'(2018 Bloom Raw Data)'!J24</f>
        <v>0.27363789920611109</v>
      </c>
      <c r="DP24" s="59">
        <f>CB62/'(2018 Bloom Raw Data)'!K24</f>
        <v>0.26954069843627693</v>
      </c>
      <c r="DQ24" s="59">
        <f>CC62/'(2018 Bloom Raw Data)'!L24</f>
        <v>0.29678681407562041</v>
      </c>
      <c r="DR24" s="59">
        <f>CD62/'(2018 Bloom Raw Data)'!M24</f>
        <v>0.35422812143802185</v>
      </c>
      <c r="DS24" s="59">
        <f>CE62/'(2018 Bloom Raw Data)'!N24</f>
        <v>0.37858204380897115</v>
      </c>
      <c r="DT24" s="59">
        <f>CF62/'(2018 Bloom Raw Data)'!O24</f>
        <v>0.39747018897566649</v>
      </c>
      <c r="DU24" s="59">
        <f>CG62/'(2018 Bloom Raw Data)'!P24</f>
        <v>0.3398158856966732</v>
      </c>
      <c r="DV24" s="59">
        <f>CH62/'(2018 Bloom Raw Data)'!Q24</f>
        <v>0.39349627322719688</v>
      </c>
      <c r="DW24" s="59">
        <f>CI62/'(2018 Bloom Raw Data)'!R24</f>
        <v>0.33515178856714739</v>
      </c>
      <c r="DX24" s="59">
        <f>CJ62/'(2018 Bloom Raw Data)'!S24</f>
        <v>0.34114946063907969</v>
      </c>
      <c r="DY24" s="59">
        <f>CK62/'(2018 Bloom Raw Data)'!T24</f>
        <v>0.23579521573720946</v>
      </c>
      <c r="DZ24" s="59">
        <f>CL62/'(2018 Bloom Raw Data)'!U24</f>
        <v>0.25360859031228489</v>
      </c>
      <c r="EA24" s="59">
        <f>CM62/'(2018 Bloom Raw Data)'!V24</f>
        <v>0.2338687570674009</v>
      </c>
      <c r="EB24" s="59">
        <f>CN62/'(2018 Bloom Raw Data)'!W24</f>
        <v>0.27691665616386768</v>
      </c>
      <c r="EC24" s="59">
        <f>CO62/'(2018 Bloom Raw Data)'!X24</f>
        <v>0.17900981901514651</v>
      </c>
      <c r="ED24" s="59" t="e">
        <f>CP62/'(2018 Bloom Raw Data)'!Y24</f>
        <v>#VALUE!</v>
      </c>
      <c r="EE24" s="3"/>
      <c r="EF24" s="13">
        <f>SUM('(2018 Bloom Raw Data)'!HR24:HU24)</f>
        <v>40455</v>
      </c>
      <c r="EG24" s="13">
        <f>SUM('(2018 Bloom Raw Data)'!HS24:HV24)</f>
        <v>39409</v>
      </c>
      <c r="EH24" s="13">
        <f>SUM('(2018 Bloom Raw Data)'!HT24:HW24)</f>
        <v>40597</v>
      </c>
      <c r="EI24" s="13">
        <f>SUM('(2018 Bloom Raw Data)'!HU24:HX24)</f>
        <v>42183</v>
      </c>
      <c r="EJ24" s="13">
        <f>SUM('(2018 Bloom Raw Data)'!HV24:HY24)</f>
        <v>42020</v>
      </c>
      <c r="EK24" s="13">
        <f>SUM('(2018 Bloom Raw Data)'!HW24:HZ24)</f>
        <v>42834</v>
      </c>
      <c r="EL24" s="13">
        <f>SUM('(2018 Bloom Raw Data)'!HX24:IA24)</f>
        <v>43369</v>
      </c>
      <c r="EM24" s="13">
        <f>SUM('(2018 Bloom Raw Data)'!HY24:IB24)</f>
        <v>43901</v>
      </c>
      <c r="EN24" s="13">
        <f>SUM('(2018 Bloom Raw Data)'!HZ24:IC24)</f>
        <v>44513</v>
      </c>
      <c r="EO24" s="13">
        <f>SUM('(2018 Bloom Raw Data)'!IA24:ID24)</f>
        <v>44162</v>
      </c>
      <c r="EP24" s="13">
        <f>SUM('(2018 Bloom Raw Data)'!IB24:IE24)</f>
        <v>45619</v>
      </c>
      <c r="EQ24" s="13">
        <f>SUM('(2018 Bloom Raw Data)'!IC24:IF24)</f>
        <v>46481</v>
      </c>
      <c r="ER24" s="13">
        <f>SUM('(2018 Bloom Raw Data)'!ID24:IG24)</f>
        <v>48459</v>
      </c>
      <c r="ES24" s="13">
        <f>SUM('(2018 Bloom Raw Data)'!IE24:IH24)</f>
        <v>48808</v>
      </c>
      <c r="ET24" s="13">
        <f>'(2018 Bloom Raw Data)'!DG24/'(2018 Bloom Raw Data)'!EC24</f>
        <v>47030.297995200868</v>
      </c>
      <c r="EU24" s="13">
        <f>'(2018 Bloom Raw Data)'!DH24/'(2018 Bloom Raw Data)'!ED24</f>
        <v>46752.841404955761</v>
      </c>
      <c r="EV24" s="13" t="e">
        <f>'(2018 Bloom Raw Data)'!DI24/'(2018 Bloom Raw Data)'!EE24</f>
        <v>#VALUE!</v>
      </c>
      <c r="EW24" s="66"/>
      <c r="EX24" s="6">
        <f t="shared" si="49"/>
        <v>7.1892932439120552</v>
      </c>
      <c r="EY24" s="6">
        <f t="shared" si="50"/>
        <v>7.7141237795745425</v>
      </c>
      <c r="EZ24" s="6">
        <f t="shared" si="51"/>
        <v>7.8458153998710793</v>
      </c>
      <c r="FA24" s="6">
        <f t="shared" si="52"/>
        <v>7.126897032812086</v>
      </c>
      <c r="FB24" s="6">
        <f t="shared" si="53"/>
        <v>6.9672020158144665</v>
      </c>
      <c r="FC24" s="6">
        <f t="shared" si="54"/>
        <v>6.307721194536934</v>
      </c>
      <c r="FD24" s="6">
        <f t="shared" si="55"/>
        <v>6.4995127373959178</v>
      </c>
      <c r="FE24" s="6">
        <f t="shared" si="56"/>
        <v>6.1445093597683824</v>
      </c>
      <c r="FF24" s="6">
        <f t="shared" si="80"/>
        <v>5.9543137511778461</v>
      </c>
      <c r="FG24" s="6">
        <f t="shared" si="81"/>
        <v>6.3673080697800337</v>
      </c>
      <c r="FH24" s="6">
        <f t="shared" si="82"/>
        <v>6.0025973910333876</v>
      </c>
      <c r="FI24" s="6">
        <f t="shared" si="83"/>
        <v>6.5805960940228978</v>
      </c>
      <c r="FJ24" s="6">
        <f t="shared" si="84"/>
        <v>6.6603026158600684</v>
      </c>
      <c r="FK24" s="6">
        <f t="shared" ref="FK24:FN24" si="114">EA62/ES62</f>
        <v>6.5414791038806408</v>
      </c>
      <c r="FL24" s="6">
        <f t="shared" si="114"/>
        <v>6.5558959750361483</v>
      </c>
      <c r="FM24" s="6">
        <f t="shared" si="114"/>
        <v>5.7969740244789758</v>
      </c>
      <c r="FN24" s="6" t="e">
        <f t="shared" si="114"/>
        <v>#VALUE!</v>
      </c>
      <c r="FO24" s="13"/>
      <c r="FP24" s="14">
        <f t="shared" si="22"/>
        <v>6.4234853358152142</v>
      </c>
      <c r="FQ24" s="6">
        <f t="shared" si="23"/>
        <v>5.7969740244789758</v>
      </c>
      <c r="FR24" s="14"/>
      <c r="FS24" s="66"/>
      <c r="FT24" s="6">
        <f t="shared" si="58"/>
        <v>1.3707576319367198</v>
      </c>
      <c r="FU24" s="6">
        <f t="shared" si="59"/>
        <v>1.318582049785582</v>
      </c>
      <c r="FV24" s="6">
        <f t="shared" si="60"/>
        <v>1.3236446042811045</v>
      </c>
      <c r="FW24" s="6">
        <f t="shared" si="61"/>
        <v>1.2845933195837185</v>
      </c>
      <c r="FX24" s="6">
        <f t="shared" si="62"/>
        <v>1.4618514992860543</v>
      </c>
      <c r="FY24" s="6">
        <f t="shared" si="63"/>
        <v>1.3855815473689126</v>
      </c>
      <c r="FZ24" s="6">
        <f t="shared" si="64"/>
        <v>1.5227697203071318</v>
      </c>
      <c r="GA24" s="6">
        <f t="shared" si="65"/>
        <v>1.2427962916562265</v>
      </c>
      <c r="GB24" s="6">
        <f t="shared" si="86"/>
        <v>1.3818435063913912</v>
      </c>
      <c r="GC24" s="6">
        <f t="shared" si="87"/>
        <v>1.2893890675241158</v>
      </c>
      <c r="GD24" s="6">
        <f t="shared" si="88"/>
        <v>1.2212674543501612</v>
      </c>
      <c r="GE24" s="6">
        <f t="shared" si="89"/>
        <v>0.94937716486306234</v>
      </c>
      <c r="GF24" s="6">
        <f t="shared" si="90"/>
        <v>1.049051775727935</v>
      </c>
      <c r="GG24" s="6">
        <f t="shared" si="91"/>
        <v>0.9404605802327487</v>
      </c>
      <c r="GH24" s="6">
        <f t="shared" si="92"/>
        <v>1.1164079803482807</v>
      </c>
      <c r="GI24" s="6">
        <f t="shared" si="93"/>
        <v>0.56422239177967581</v>
      </c>
      <c r="GJ24" s="6" t="e">
        <f t="shared" si="94"/>
        <v>#VALUE!</v>
      </c>
      <c r="GK24" s="6"/>
      <c r="GL24" s="14">
        <f t="shared" si="34"/>
        <v>1.1853547922630319</v>
      </c>
      <c r="GM24" s="6">
        <f t="shared" si="35"/>
        <v>1.2924235102355475</v>
      </c>
      <c r="GN24" s="6"/>
      <c r="GO24" s="14"/>
      <c r="GP24" s="14"/>
      <c r="GQ24" s="14"/>
      <c r="GR24" s="14"/>
      <c r="GS24" s="3"/>
      <c r="GT24" s="13">
        <f>'(2018 Bloom Raw Data)'!GC24</f>
        <v>12350</v>
      </c>
      <c r="GU24" s="13">
        <f>'(2018 Bloom Raw Data)'!GD24</f>
        <v>14126</v>
      </c>
      <c r="GV24" s="13">
        <f>'(2018 Bloom Raw Data)'!GE24</f>
        <v>12691</v>
      </c>
      <c r="GW24" s="13">
        <f>'(2018 Bloom Raw Data)'!GF24</f>
        <v>20039</v>
      </c>
      <c r="GX24" s="13">
        <f>'(2018 Bloom Raw Data)'!GG24</f>
        <v>13956</v>
      </c>
      <c r="GY24" s="13">
        <f>'(2018 Bloom Raw Data)'!GH24</f>
        <v>13996</v>
      </c>
      <c r="GZ24" s="13">
        <f>'(2018 Bloom Raw Data)'!GI24</f>
        <v>13327</v>
      </c>
      <c r="HA24" s="13">
        <f>'(2018 Bloom Raw Data)'!GJ24</f>
        <v>27573</v>
      </c>
      <c r="HB24" s="13">
        <f>'(2018 Bloom Raw Data)'!GK24</f>
        <v>23085</v>
      </c>
      <c r="HC24" s="13">
        <f>'(2018 Bloom Raw Data)'!GL24</f>
        <v>26135</v>
      </c>
      <c r="HD24" s="13">
        <f>'(2018 Bloom Raw Data)'!GM24</f>
        <v>20635</v>
      </c>
      <c r="HE24" s="13">
        <f>'(2018 Bloom Raw Data)'!GN24</f>
        <v>29782</v>
      </c>
      <c r="HF24" s="13">
        <f>'(2018 Bloom Raw Data)'!GO24</f>
        <v>22546</v>
      </c>
      <c r="HG24" s="13">
        <f>'(2018 Bloom Raw Data)'!GP24</f>
        <v>20959</v>
      </c>
      <c r="HH24" s="13">
        <f>'(2018 Bloom Raw Data)'!GQ24</f>
        <v>18578</v>
      </c>
      <c r="HI24" s="13">
        <f>'(2018 Bloom Raw Data)'!GR24</f>
        <v>32706</v>
      </c>
      <c r="HJ24" s="13" t="str">
        <f>'(2018 Bloom Raw Data)'!GS24</f>
        <v>#N/A N/A</v>
      </c>
      <c r="HK24" s="13"/>
      <c r="HL24" s="4"/>
      <c r="HM24" s="4"/>
      <c r="HN24" s="3"/>
      <c r="HO24" s="14">
        <f t="shared" si="66"/>
        <v>1.9518652948783315</v>
      </c>
      <c r="HP24" s="14">
        <f t="shared" si="67"/>
        <v>1.9752266514781389</v>
      </c>
      <c r="HQ24" s="14">
        <f t="shared" si="68"/>
        <v>1.9425992899767643</v>
      </c>
      <c r="HR24" s="14">
        <f t="shared" si="69"/>
        <v>2.0641814678750587</v>
      </c>
      <c r="HS24" s="14">
        <f t="shared" si="70"/>
        <v>2.112240326215864</v>
      </c>
      <c r="HT24" s="14">
        <f t="shared" si="71"/>
        <v>2.0169988852028311</v>
      </c>
      <c r="HU24" s="14">
        <f t="shared" si="72"/>
        <v>2.1153124373125873</v>
      </c>
      <c r="HV24" s="14">
        <f t="shared" si="73"/>
        <v>2.1403636556253307</v>
      </c>
      <c r="HW24" s="14">
        <f t="shared" si="95"/>
        <v>2.1545995996797234</v>
      </c>
      <c r="HX24" s="14">
        <f t="shared" si="96"/>
        <v>2.142341105270448</v>
      </c>
      <c r="HY24" s="14">
        <f t="shared" si="97"/>
        <v>1.9381255329742928</v>
      </c>
      <c r="HZ24" s="14">
        <f t="shared" si="98"/>
        <v>1.8570768098350019</v>
      </c>
      <c r="IA24" s="14">
        <f t="shared" si="99"/>
        <v>1.7774697584551273</v>
      </c>
      <c r="IB24" s="14">
        <f t="shared" si="100"/>
        <v>1.6345621272921185</v>
      </c>
      <c r="IC24" s="14">
        <f t="shared" si="101"/>
        <v>1.7793263177560636</v>
      </c>
      <c r="ID24" s="14">
        <f t="shared" si="102"/>
        <v>1.5402887005178088</v>
      </c>
      <c r="IE24" s="14" t="e">
        <f t="shared" si="103"/>
        <v>#VALUE!</v>
      </c>
      <c r="IF24" s="14"/>
      <c r="IG24" s="14">
        <f t="shared" si="38"/>
        <v>1.9440682095394044</v>
      </c>
      <c r="IH24" s="14">
        <f t="shared" si="24"/>
        <v>1.5402887005178088</v>
      </c>
      <c r="II24" s="14"/>
      <c r="IJ24" s="3"/>
      <c r="IK24" s="13">
        <v>68505</v>
      </c>
      <c r="IL24" s="13">
        <v>73648</v>
      </c>
      <c r="IM24" s="13">
        <v>72160</v>
      </c>
      <c r="IN24" s="13">
        <v>70321</v>
      </c>
      <c r="IO24" s="13">
        <v>63126</v>
      </c>
      <c r="IP24" s="13">
        <v>66611</v>
      </c>
      <c r="IQ24" s="13">
        <v>61451</v>
      </c>
      <c r="IR24" s="13">
        <v>57274</v>
      </c>
      <c r="IS24" s="13">
        <v>55396</v>
      </c>
      <c r="IT24" s="13">
        <v>59746</v>
      </c>
      <c r="IU24" s="13">
        <v>55536</v>
      </c>
      <c r="IV24" s="13">
        <v>59931</v>
      </c>
      <c r="IW24" s="13">
        <v>62335</v>
      </c>
      <c r="IX24" s="13">
        <f>'(2018 Bloom Raw Data)'!HL24</f>
        <v>65860</v>
      </c>
      <c r="IY24" s="13">
        <f>'(2018 Bloom Raw Data)'!HM24</f>
        <v>52443</v>
      </c>
      <c r="IZ24" s="13">
        <f>'(2018 Bloom Raw Data)'!HN24</f>
        <v>53268</v>
      </c>
      <c r="JA24" s="13" t="str">
        <f>'(2018 Bloom Raw Data)'!HO24</f>
        <v>#N/A N/A</v>
      </c>
      <c r="JB24" s="3"/>
    </row>
    <row r="25" spans="1:262">
      <c r="A25" s="4" t="s">
        <v>71</v>
      </c>
      <c r="B25" s="4" t="s">
        <v>117</v>
      </c>
      <c r="C25" s="4"/>
      <c r="D25" s="4"/>
      <c r="E25" s="4"/>
      <c r="F25" s="60">
        <f>'Segments '!G81</f>
        <v>0.52670157068062828</v>
      </c>
      <c r="G25" s="60">
        <f>'Segments '!H81</f>
        <v>0.54641350210970463</v>
      </c>
      <c r="H25" s="60">
        <f>'Segments '!I81</f>
        <v>0.57262277951933127</v>
      </c>
      <c r="I25" s="60">
        <f>'Segments '!J81</f>
        <v>0.57385759829968119</v>
      </c>
      <c r="J25" s="60">
        <f>'Segments '!K81</f>
        <v>0.57385759829968119</v>
      </c>
      <c r="K25" s="62"/>
      <c r="L25" s="60">
        <f>AVERAGE(H25:J25)</f>
        <v>0.57344599203956459</v>
      </c>
      <c r="M25" s="60">
        <f t="shared" si="0"/>
        <v>0.57385759829968119</v>
      </c>
      <c r="N25" s="68" t="s">
        <v>200</v>
      </c>
      <c r="O25" s="67">
        <f>'(2018 Bloom Raw Data)'!E25*'(2018 Bloom Raw Data)'!E43</f>
        <v>3095.7961753430004</v>
      </c>
      <c r="P25" s="67">
        <f>'(2018 Bloom Raw Data)'!F25*'(2018 Bloom Raw Data)'!F43</f>
        <v>3260.846778993</v>
      </c>
      <c r="Q25" s="67">
        <f>'(2018 Bloom Raw Data)'!G25*'(2018 Bloom Raw Data)'!G43</f>
        <v>3060.7693417</v>
      </c>
      <c r="R25" s="67">
        <f>'(2018 Bloom Raw Data)'!H25*'(2018 Bloom Raw Data)'!H43</f>
        <v>3657.5790012579996</v>
      </c>
      <c r="S25" s="67">
        <f>'(2018 Bloom Raw Data)'!I25*'(2018 Bloom Raw Data)'!I43</f>
        <v>2547.2501647180002</v>
      </c>
      <c r="T25" s="67">
        <f>'(2018 Bloom Raw Data)'!J25*'(2018 Bloom Raw Data)'!J43</f>
        <v>3069.7859110599998</v>
      </c>
      <c r="U25" s="67">
        <f>'(2018 Bloom Raw Data)'!K25*'(2018 Bloom Raw Data)'!K43</f>
        <v>2554.9143314599996</v>
      </c>
      <c r="V25" s="67">
        <f>'(2018 Bloom Raw Data)'!L25*'(2018 Bloom Raw Data)'!L43</f>
        <v>2246.8675609500001</v>
      </c>
      <c r="W25" s="67">
        <f>'(2018 Bloom Raw Data)'!M25*'(2018 Bloom Raw Data)'!M43</f>
        <v>2020.5475789699999</v>
      </c>
      <c r="X25" s="67">
        <f>'(2018 Bloom Raw Data)'!N25*'(2018 Bloom Raw Data)'!N43</f>
        <v>2084.1270884279998</v>
      </c>
      <c r="Y25" s="67">
        <f>'(2018 Bloom Raw Data)'!O25*'(2018 Bloom Raw Data)'!O43</f>
        <v>1519.8272812080002</v>
      </c>
      <c r="Z25" s="67">
        <f>'(2018 Bloom Raw Data)'!P25*'(2018 Bloom Raw Data)'!P43</f>
        <v>1832.7072254750001</v>
      </c>
      <c r="AA25" s="67">
        <f>'(2018 Bloom Raw Data)'!Q25*'(2018 Bloom Raw Data)'!Q43</f>
        <v>1641.5296727970001</v>
      </c>
      <c r="AB25" s="67">
        <f>'(2018 Bloom Raw Data)'!R25*'(2018 Bloom Raw Data)'!R43</f>
        <v>1435.6881038280001</v>
      </c>
      <c r="AC25" s="67">
        <f>'(2018 Bloom Raw Data)'!S25*'(2018 Bloom Raw Data)'!S43</f>
        <v>1591.2012982650001</v>
      </c>
      <c r="AD25" s="67">
        <f>'(2018 Bloom Raw Data)'!T25*'(2018 Bloom Raw Data)'!T43</f>
        <v>1609.7275869570001</v>
      </c>
      <c r="AE25" s="67">
        <f>'(2018 Bloom Raw Data)'!U25*'(2018 Bloom Raw Data)'!U43</f>
        <v>1818.217488</v>
      </c>
      <c r="AF25" s="67">
        <f>'(2018 Bloom Raw Data)'!V25*'(2018 Bloom Raw Data)'!V43</f>
        <v>1807.3157320959999</v>
      </c>
      <c r="AG25" s="67">
        <f>'(2018 Bloom Raw Data)'!W25*'(2018 Bloom Raw Data)'!W43</f>
        <v>1392.814440851</v>
      </c>
      <c r="AH25" s="67">
        <f>'(2018 Bloom Raw Data)'!X25*'(2018 Bloom Raw Data)'!X43</f>
        <v>1361.505789952</v>
      </c>
      <c r="AI25" s="13" t="e">
        <f>'(2018 Bloom Raw Data)'!Y25*'(2018 Bloom Raw Data)'!Y43</f>
        <v>#VALUE!</v>
      </c>
      <c r="AJ25" s="13"/>
      <c r="AK25" s="13">
        <f t="shared" si="28"/>
        <v>1720.1597575213079</v>
      </c>
      <c r="AL25" s="67">
        <f t="shared" si="29"/>
        <v>1361.505789952</v>
      </c>
      <c r="AM25" s="67"/>
      <c r="AN25" s="394"/>
      <c r="AO25" s="394"/>
      <c r="AP25" s="523"/>
      <c r="AQ25" s="548">
        <f t="shared" si="12"/>
        <v>0</v>
      </c>
      <c r="AR25" s="523"/>
      <c r="AS25" s="548">
        <f t="shared" si="105"/>
        <v>0</v>
      </c>
      <c r="AT25" s="13">
        <f>'(2018 Bloom Raw Data)'!BA25</f>
        <v>861</v>
      </c>
      <c r="AU25" s="13">
        <f>'(2018 Bloom Raw Data)'!BE25</f>
        <v>823</v>
      </c>
      <c r="AV25" s="13">
        <f>'(2018 Bloom Raw Data)'!BI25</f>
        <v>1283</v>
      </c>
      <c r="AW25" s="13">
        <f>'(2018 Bloom Raw Data)'!BM25</f>
        <v>1286</v>
      </c>
      <c r="AX25" s="122">
        <f t="shared" si="39"/>
        <v>1286</v>
      </c>
      <c r="AY25" s="115"/>
      <c r="AZ25" s="13" t="str">
        <f>Ratings!AA25</f>
        <v>BBB</v>
      </c>
      <c r="BA25" s="332">
        <f t="shared" si="109"/>
        <v>2.0949999999999996E-2</v>
      </c>
      <c r="BB25" s="332">
        <f t="shared" si="109"/>
        <v>2.725E-2</v>
      </c>
      <c r="BC25" s="332">
        <f t="shared" si="109"/>
        <v>1.72E-2</v>
      </c>
      <c r="BD25" s="332">
        <f t="shared" si="109"/>
        <v>1.6749999999999998E-2</v>
      </c>
      <c r="BE25" s="332">
        <f t="shared" si="109"/>
        <v>2.12E-2</v>
      </c>
      <c r="BF25" s="115"/>
      <c r="BG25" s="13">
        <f t="shared" si="76"/>
        <v>769.57045330619962</v>
      </c>
      <c r="BH25" s="71">
        <f t="shared" si="110"/>
        <v>755.17584733830552</v>
      </c>
      <c r="BI25" s="71">
        <f t="shared" si="110"/>
        <v>740.78124137041141</v>
      </c>
      <c r="BJ25" s="71">
        <f t="shared" si="110"/>
        <v>726.3866354025173</v>
      </c>
      <c r="BK25" s="13">
        <f t="shared" si="77"/>
        <v>711.99202943462319</v>
      </c>
      <c r="BL25" s="71">
        <f t="shared" si="16"/>
        <v>826.37735808456182</v>
      </c>
      <c r="BM25" s="71">
        <f t="shared" si="16"/>
        <v>940.76268673450056</v>
      </c>
      <c r="BN25" s="71">
        <f t="shared" si="16"/>
        <v>1055.1480153844393</v>
      </c>
      <c r="BO25" s="13">
        <f t="shared" si="78"/>
        <v>1169.5333440343779</v>
      </c>
      <c r="BP25" s="71">
        <f t="shared" si="111"/>
        <v>1170.9130744440597</v>
      </c>
      <c r="BQ25" s="71">
        <f t="shared" si="111"/>
        <v>1172.2928048537415</v>
      </c>
      <c r="BR25" s="71">
        <f t="shared" si="111"/>
        <v>1173.6725352634232</v>
      </c>
      <c r="BS25" s="13">
        <f t="shared" si="79"/>
        <v>1175.052265673105</v>
      </c>
      <c r="BT25" s="71">
        <f t="shared" si="43"/>
        <v>1168.2745071416775</v>
      </c>
      <c r="BU25" s="71">
        <f t="shared" si="43"/>
        <v>1161.4967486102503</v>
      </c>
      <c r="BV25" s="71">
        <f t="shared" si="43"/>
        <v>1154.718990078823</v>
      </c>
      <c r="BW25" s="13">
        <f t="shared" si="18"/>
        <v>1147.9412315473955</v>
      </c>
      <c r="BX25" s="13"/>
      <c r="BY25" s="3"/>
      <c r="BZ25" s="13">
        <f>'(2018 Bloom Raw Data)'!AE25</f>
        <v>4183</v>
      </c>
      <c r="CA25" s="13">
        <f>'(2018 Bloom Raw Data)'!AF25</f>
        <v>4103</v>
      </c>
      <c r="CB25" s="13">
        <f>'(2018 Bloom Raw Data)'!AG25</f>
        <v>4075</v>
      </c>
      <c r="CC25" s="13">
        <f>'(2018 Bloom Raw Data)'!AH25</f>
        <v>4798</v>
      </c>
      <c r="CD25" s="13">
        <f>'(2018 Bloom Raw Data)'!AI25</f>
        <v>3982</v>
      </c>
      <c r="CE25" s="13">
        <f>'(2018 Bloom Raw Data)'!AJ25</f>
        <v>7173</v>
      </c>
      <c r="CF25" s="13">
        <f>'(2018 Bloom Raw Data)'!AK25</f>
        <v>6932</v>
      </c>
      <c r="CG25" s="13">
        <f>'(2018 Bloom Raw Data)'!AL25</f>
        <v>7023</v>
      </c>
      <c r="CH25" s="13">
        <f>'(2018 Bloom Raw Data)'!AM25</f>
        <v>6932</v>
      </c>
      <c r="CI25" s="13">
        <f>'(2018 Bloom Raw Data)'!AN25</f>
        <v>7055</v>
      </c>
      <c r="CJ25" s="13">
        <f>'(2018 Bloom Raw Data)'!AO25</f>
        <v>6846</v>
      </c>
      <c r="CK25" s="13">
        <f>'(2018 Bloom Raw Data)'!AP25</f>
        <v>6637</v>
      </c>
      <c r="CL25" s="13">
        <f>'(2018 Bloom Raw Data)'!AQ25</f>
        <v>6436</v>
      </c>
      <c r="CM25" s="13">
        <f>'(2018 Bloom Raw Data)'!AR25</f>
        <v>6653</v>
      </c>
      <c r="CN25" s="13">
        <f>'(2018 Bloom Raw Data)'!AS25</f>
        <v>6812</v>
      </c>
      <c r="CO25" s="13">
        <f>'(2018 Bloom Raw Data)'!AT25</f>
        <v>7141</v>
      </c>
      <c r="CP25" s="13" t="str">
        <f>'(2018 Bloom Raw Data)'!AU25</f>
        <v>#N/A N/A</v>
      </c>
      <c r="CQ25" s="13"/>
      <c r="CR25" s="59">
        <f>BZ25/(BZ25+'(2018 Bloom Raw Data)'!I25)</f>
        <v>0.27698658880335053</v>
      </c>
      <c r="CS25" s="59">
        <f>CA25/(CA25+'(2018 Bloom Raw Data)'!J25)</f>
        <v>0.24702333569186538</v>
      </c>
      <c r="CT25" s="59">
        <f>CB25/(CB25+'(2018 Bloom Raw Data)'!K25)</f>
        <v>0.27563886154859529</v>
      </c>
      <c r="CU25" s="59">
        <f>CC25/(CC25+'(2018 Bloom Raw Data)'!L25)</f>
        <v>0.33461565705993113</v>
      </c>
      <c r="CV25" s="59">
        <f>CD25/(CD25+'(2018 Bloom Raw Data)'!M25)</f>
        <v>0.31625600919178792</v>
      </c>
      <c r="CW25" s="59">
        <f>CE25/(CE25+'(2018 Bloom Raw Data)'!N25)</f>
        <v>0.44780062470340937</v>
      </c>
      <c r="CX25" s="59">
        <f>CF25/(CF25+'(2018 Bloom Raw Data)'!O25)</f>
        <v>0.51024417495033225</v>
      </c>
      <c r="CY25" s="59">
        <f>CG25/(CG25+'(2018 Bloom Raw Data)'!P25)</f>
        <v>0.47143261659487518</v>
      </c>
      <c r="CZ25" s="59">
        <f>CH25/(CH25+'(2018 Bloom Raw Data)'!Q25)</f>
        <v>0.48944122693793291</v>
      </c>
      <c r="DA25" s="59">
        <f>CI25/(CI25+'(2018 Bloom Raw Data)'!R25)</f>
        <v>0.53726939557939302</v>
      </c>
      <c r="DB25" s="59">
        <f>CJ25/(CJ25+'(2018 Bloom Raw Data)'!S25)</f>
        <v>0.50418334085889205</v>
      </c>
      <c r="DC25" s="59">
        <f>CK25/(CK25+'(2018 Bloom Raw Data)'!T25)</f>
        <v>0.48875606617746825</v>
      </c>
      <c r="DD25" s="59">
        <f>CL25/(CL25+'(2018 Bloom Raw Data)'!U25)</f>
        <v>0.4586502172103577</v>
      </c>
      <c r="DE25" s="59">
        <f>CM25/(CM25+'(2018 Bloom Raw Data)'!V25)</f>
        <v>0.46639693832737877</v>
      </c>
      <c r="DF25" s="59">
        <f>CN25/(CN25+'(2018 Bloom Raw Data)'!W25)</f>
        <v>0.52800722145214274</v>
      </c>
      <c r="DG25" s="59">
        <f>CO25/(CO25+'(2018 Bloom Raw Data)'!X25)</f>
        <v>0.55066881005690738</v>
      </c>
      <c r="DH25" s="59" t="e">
        <f>CP25/(CP25+'(2018 Bloom Raw Data)'!Y25)</f>
        <v>#VALUE!</v>
      </c>
      <c r="DI25" s="59"/>
      <c r="DJ25" s="59">
        <f t="shared" si="19"/>
        <v>0.41217677810063008</v>
      </c>
      <c r="DK25" s="59">
        <f t="shared" si="30"/>
        <v>3.5657420951446472E-2</v>
      </c>
      <c r="DL25" s="59">
        <f t="shared" si="40"/>
        <v>8.651001911306358E-2</v>
      </c>
      <c r="DM25" s="13"/>
      <c r="DN25" s="59">
        <f>BZ63/'(2018 Bloom Raw Data)'!I25</f>
        <v>0.45358134707578407</v>
      </c>
      <c r="DO25" s="59">
        <f>CA63/'(2018 Bloom Raw Data)'!J25</f>
        <v>0.38844378607413593</v>
      </c>
      <c r="DP25" s="59">
        <f>CB63/'(2018 Bloom Raw Data)'!K25</f>
        <v>0.44970161011605758</v>
      </c>
      <c r="DQ25" s="59">
        <f>CC63/'(2018 Bloom Raw Data)'!L25</f>
        <v>0.57902525064148369</v>
      </c>
      <c r="DR25" s="59">
        <f>CD63/'(2018 Bloom Raw Data)'!M25</f>
        <v>0.54523830112919269</v>
      </c>
      <c r="DS25" s="59">
        <f>CE63/'(2018 Bloom Raw Data)'!N25</f>
        <v>0.90436581510657665</v>
      </c>
      <c r="DT25" s="59">
        <f>CF63/'(2018 Bloom Raw Data)'!O25</f>
        <v>1.1832242223435809</v>
      </c>
      <c r="DU25" s="59">
        <f>CG63/'(2018 Bloom Raw Data)'!P25</f>
        <v>1.0259079707035159</v>
      </c>
      <c r="DV25" s="59">
        <f>CH63/'(2018 Bloom Raw Data)'!Q25</f>
        <v>1.1203751689091035</v>
      </c>
      <c r="DW25" s="59">
        <f>CI63/'(2018 Bloom Raw Data)'!R25</f>
        <v>1.3537889852589415</v>
      </c>
      <c r="DX25" s="59">
        <f>CJ63/'(2018 Bloom Raw Data)'!S25</f>
        <v>1.1910017334032907</v>
      </c>
      <c r="DY25" s="59">
        <f>CK63/'(2018 Bloom Raw Data)'!T25</f>
        <v>1.1250727485978707</v>
      </c>
      <c r="DZ25" s="59">
        <f>CL63/'(2018 Bloom Raw Data)'!U25</f>
        <v>1.0019182918500549</v>
      </c>
      <c r="EA25" s="59">
        <f>CM63/'(2018 Bloom Raw Data)'!V25</f>
        <v>1.0275367972490357</v>
      </c>
      <c r="EB25" s="59">
        <f>CN63/'(2018 Bloom Raw Data)'!W25</f>
        <v>1.3094191572247822</v>
      </c>
      <c r="EC25" s="59">
        <f>CO63/'(2018 Bloom Raw Data)'!X25</f>
        <v>1.4237013999699228</v>
      </c>
      <c r="ED25" s="59" t="e">
        <f>CP63/'(2018 Bloom Raw Data)'!Y25</f>
        <v>#VALUE!</v>
      </c>
      <c r="EE25" s="3"/>
      <c r="EF25" s="13">
        <f>SUM('(2018 Bloom Raw Data)'!HR25:HU25)</f>
        <v>4059</v>
      </c>
      <c r="EG25" s="13">
        <f>SUM('(2018 Bloom Raw Data)'!HS25:HV25)</f>
        <v>3874</v>
      </c>
      <c r="EH25" s="13">
        <f>SUM('(2018 Bloom Raw Data)'!HT25:HW25)</f>
        <v>3845</v>
      </c>
      <c r="EI25" s="13">
        <f>SUM('(2018 Bloom Raw Data)'!HU25:HX25)</f>
        <v>3737</v>
      </c>
      <c r="EJ25" s="13">
        <f>SUM('(2018 Bloom Raw Data)'!HV25:HY25)</f>
        <v>3443</v>
      </c>
      <c r="EK25" s="13">
        <f>SUM('(2018 Bloom Raw Data)'!HW25:HZ25)</f>
        <v>3355</v>
      </c>
      <c r="EL25" s="13">
        <f>SUM('(2018 Bloom Raw Data)'!HX25:IA25)</f>
        <v>3215</v>
      </c>
      <c r="EM25" s="13">
        <f>SUM('(2018 Bloom Raw Data)'!HY25:IB25)</f>
        <v>3119</v>
      </c>
      <c r="EN25" s="13">
        <f>SUM('(2018 Bloom Raw Data)'!HZ25:IC25)</f>
        <v>1371</v>
      </c>
      <c r="EO25" s="13">
        <f>SUM('(2018 Bloom Raw Data)'!IA25:ID25)</f>
        <v>1251</v>
      </c>
      <c r="EP25" s="13">
        <f>SUM('(2018 Bloom Raw Data)'!IB25:IE25)</f>
        <v>1237</v>
      </c>
      <c r="EQ25" s="13">
        <f>SUM('(2018 Bloom Raw Data)'!IC25:IF25)</f>
        <v>1176</v>
      </c>
      <c r="ER25" s="13">
        <f>SUM('(2018 Bloom Raw Data)'!ID25:IG25)</f>
        <v>2801</v>
      </c>
      <c r="ES25" s="13">
        <f>SUM('(2018 Bloom Raw Data)'!IE25:IH25)</f>
        <v>2727</v>
      </c>
      <c r="ET25" s="13">
        <f>'(2018 Bloom Raw Data)'!DG25/'(2018 Bloom Raw Data)'!EC25</f>
        <v>2624.9773577996584</v>
      </c>
      <c r="EU25" s="13">
        <f>'(2018 Bloom Raw Data)'!DH25/'(2018 Bloom Raw Data)'!ED25</f>
        <v>2647.9924867292775</v>
      </c>
      <c r="EV25" s="13" t="e">
        <f>'(2018 Bloom Raw Data)'!DI25/'(2018 Bloom Raw Data)'!EE25</f>
        <v>#VALUE!</v>
      </c>
      <c r="EW25" s="13"/>
      <c r="EX25" s="6">
        <f t="shared" si="49"/>
        <v>3.8294334644052492</v>
      </c>
      <c r="EY25" s="6">
        <f t="shared" si="50"/>
        <v>4.3865331314394016</v>
      </c>
      <c r="EZ25" s="6">
        <f t="shared" si="51"/>
        <v>3.951597842148634</v>
      </c>
      <c r="FA25" s="6">
        <f t="shared" si="52"/>
        <v>3.9440417604613622</v>
      </c>
      <c r="FB25" s="6">
        <f t="shared" si="53"/>
        <v>3.7741630866691125</v>
      </c>
      <c r="FC25" s="6">
        <f t="shared" si="54"/>
        <v>4.8847908716320338</v>
      </c>
      <c r="FD25" s="6">
        <f t="shared" si="55"/>
        <v>4.3756332520358105</v>
      </c>
      <c r="FE25" s="6">
        <f t="shared" si="56"/>
        <v>4.9305559414625248</v>
      </c>
      <c r="FF25" s="6">
        <f t="shared" si="80"/>
        <v>10.227855028369492</v>
      </c>
      <c r="FG25" s="6">
        <f t="shared" si="81"/>
        <v>10.370006832401673</v>
      </c>
      <c r="FH25" s="6">
        <f t="shared" si="82"/>
        <v>10.804267241461599</v>
      </c>
      <c r="FI25" s="6">
        <f t="shared" si="83"/>
        <v>11.310663755208543</v>
      </c>
      <c r="FJ25" s="6">
        <f t="shared" si="84"/>
        <v>5.191675404721841</v>
      </c>
      <c r="FK25" s="6">
        <f t="shared" ref="FK25:FN25" si="115">EA63/ES63</f>
        <v>5.4051505487959366</v>
      </c>
      <c r="FL25" s="6">
        <f t="shared" si="115"/>
        <v>5.1078410449486142</v>
      </c>
      <c r="FM25" s="6">
        <f t="shared" si="115"/>
        <v>5.0870216848843599</v>
      </c>
      <c r="FN25" s="6" t="e">
        <f t="shared" si="115"/>
        <v>#VALUE!</v>
      </c>
      <c r="FO25" s="13"/>
      <c r="FP25" s="14">
        <f t="shared" si="22"/>
        <v>6.570282034850222</v>
      </c>
      <c r="FQ25" s="6">
        <f t="shared" si="23"/>
        <v>5.0870216848843599</v>
      </c>
      <c r="FR25" s="14"/>
      <c r="FS25" s="13"/>
      <c r="FT25" s="6">
        <f t="shared" si="58"/>
        <v>1.030549396403055</v>
      </c>
      <c r="FU25" s="6">
        <f t="shared" si="59"/>
        <v>1.0591120289106866</v>
      </c>
      <c r="FV25" s="6">
        <f t="shared" si="60"/>
        <v>1.0598179453836152</v>
      </c>
      <c r="FW25" s="6">
        <f t="shared" si="61"/>
        <v>1.2839175809472838</v>
      </c>
      <c r="FX25" s="6">
        <f t="shared" si="62"/>
        <v>1.1565495207667731</v>
      </c>
      <c r="FY25" s="6">
        <f t="shared" si="63"/>
        <v>2.1380029806259313</v>
      </c>
      <c r="FZ25" s="6">
        <f t="shared" si="64"/>
        <v>2.1561430793157075</v>
      </c>
      <c r="GA25" s="6">
        <f t="shared" si="65"/>
        <v>2.2516832318050657</v>
      </c>
      <c r="GB25" s="6">
        <f t="shared" si="86"/>
        <v>5.0561633843909553</v>
      </c>
      <c r="GC25" s="6">
        <f t="shared" si="87"/>
        <v>5.6394884092725821</v>
      </c>
      <c r="GD25" s="6">
        <f t="shared" si="88"/>
        <v>5.5343573160873083</v>
      </c>
      <c r="GE25" s="6">
        <f t="shared" si="89"/>
        <v>5.6437074829931975</v>
      </c>
      <c r="GF25" s="6">
        <f t="shared" si="90"/>
        <v>2.2977508032845413</v>
      </c>
      <c r="GG25" s="6">
        <f t="shared" si="91"/>
        <v>2.4396773010634396</v>
      </c>
      <c r="GH25" s="6">
        <f t="shared" si="92"/>
        <v>2.5950700030837752</v>
      </c>
      <c r="GI25" s="6">
        <f t="shared" si="93"/>
        <v>2.6967599174801107</v>
      </c>
      <c r="GJ25" s="6" t="e">
        <f t="shared" si="94"/>
        <v>#VALUE!</v>
      </c>
      <c r="GK25" s="6"/>
      <c r="GL25" s="14">
        <f t="shared" si="34"/>
        <v>3.145328539316667</v>
      </c>
      <c r="GM25" s="6">
        <f t="shared" si="35"/>
        <v>2.7928648584759008</v>
      </c>
      <c r="GN25" s="6"/>
      <c r="GO25" s="14"/>
      <c r="GP25" s="14"/>
      <c r="GQ25" s="14"/>
      <c r="GR25" s="14"/>
      <c r="GS25" s="3"/>
      <c r="GT25" s="13">
        <f>'(2018 Bloom Raw Data)'!GC25</f>
        <v>248</v>
      </c>
      <c r="GU25" s="13">
        <f>'(2018 Bloom Raw Data)'!GD25</f>
        <v>200</v>
      </c>
      <c r="GV25" s="13">
        <f>'(2018 Bloom Raw Data)'!GE25</f>
        <v>460</v>
      </c>
      <c r="GW25" s="13">
        <f>'(2018 Bloom Raw Data)'!GF25</f>
        <v>231</v>
      </c>
      <c r="GX25" s="13">
        <f>'(2018 Bloom Raw Data)'!GG25</f>
        <v>266</v>
      </c>
      <c r="GY25" s="13">
        <f>'(2018 Bloom Raw Data)'!GH25</f>
        <v>297</v>
      </c>
      <c r="GZ25" s="13">
        <f>'(2018 Bloom Raw Data)'!GI25</f>
        <v>432</v>
      </c>
      <c r="HA25" s="13">
        <f>'(2018 Bloom Raw Data)'!GJ25</f>
        <v>341</v>
      </c>
      <c r="HB25" s="13">
        <f>'(2018 Bloom Raw Data)'!GK25</f>
        <v>262</v>
      </c>
      <c r="HC25" s="13">
        <f>'(2018 Bloom Raw Data)'!GL25</f>
        <v>198</v>
      </c>
      <c r="HD25" s="13">
        <f>'(2018 Bloom Raw Data)'!GM25</f>
        <v>451</v>
      </c>
      <c r="HE25" s="13">
        <f>'(2018 Bloom Raw Data)'!GN25</f>
        <v>504</v>
      </c>
      <c r="HF25" s="13">
        <f>'(2018 Bloom Raw Data)'!GO25</f>
        <v>646</v>
      </c>
      <c r="HG25" s="13">
        <f>'(2018 Bloom Raw Data)'!GP25</f>
        <v>546</v>
      </c>
      <c r="HH25" s="13">
        <f>'(2018 Bloom Raw Data)'!GQ25</f>
        <v>548</v>
      </c>
      <c r="HI25" s="13">
        <f>'(2018 Bloom Raw Data)'!GR25</f>
        <v>475</v>
      </c>
      <c r="HJ25" s="13" t="str">
        <f>'(2018 Bloom Raw Data)'!GS25</f>
        <v>#N/A N/A</v>
      </c>
      <c r="HK25" s="13"/>
      <c r="HL25" s="4"/>
      <c r="HM25" s="4"/>
      <c r="HN25" s="4"/>
      <c r="HO25" s="14">
        <f t="shared" si="66"/>
        <v>1.2546308782191502</v>
      </c>
      <c r="HP25" s="14">
        <f t="shared" si="67"/>
        <v>1.2775913636357059</v>
      </c>
      <c r="HQ25" s="14">
        <f t="shared" si="68"/>
        <v>1.3427113003589564</v>
      </c>
      <c r="HR25" s="14">
        <f t="shared" si="69"/>
        <v>1.5065471200582468</v>
      </c>
      <c r="HS25" s="14">
        <f t="shared" si="70"/>
        <v>1.4069701952839822</v>
      </c>
      <c r="HT25" s="14">
        <f t="shared" si="71"/>
        <v>2.4055837851091861</v>
      </c>
      <c r="HU25" s="14">
        <f t="shared" si="72"/>
        <v>2.5012085313780381</v>
      </c>
      <c r="HV25" s="14">
        <f t="shared" si="73"/>
        <v>2.6018752751667096</v>
      </c>
      <c r="HW25" s="14">
        <f t="shared" si="95"/>
        <v>5.5782920990024536</v>
      </c>
      <c r="HX25" s="14">
        <f t="shared" si="96"/>
        <v>6.1070507109698653</v>
      </c>
      <c r="HY25" s="14">
        <f t="shared" si="97"/>
        <v>6.2025653116948565</v>
      </c>
      <c r="HZ25" s="14">
        <f t="shared" si="98"/>
        <v>6.3737165138754897</v>
      </c>
      <c r="IA25" s="14">
        <f t="shared" si="99"/>
        <v>2.818491352291475</v>
      </c>
      <c r="IB25" s="14">
        <f t="shared" si="100"/>
        <v>2.9301283468068631</v>
      </c>
      <c r="IC25" s="14">
        <f t="shared" si="101"/>
        <v>3.0947003266396873</v>
      </c>
      <c r="ID25" s="14">
        <f t="shared" si="102"/>
        <v>3.1588067143444607</v>
      </c>
      <c r="IE25" s="14" t="e">
        <f t="shared" si="103"/>
        <v>#VALUE!</v>
      </c>
      <c r="IF25" s="14"/>
      <c r="IG25" s="14">
        <f t="shared" si="38"/>
        <v>3.5912258678939466</v>
      </c>
      <c r="IH25" s="14">
        <f t="shared" si="24"/>
        <v>3.1588067143444607</v>
      </c>
      <c r="II25" s="14"/>
      <c r="IJ25" s="3"/>
      <c r="IK25" s="13">
        <v>12398</v>
      </c>
      <c r="IL25" s="13">
        <v>12556</v>
      </c>
      <c r="IM25" s="13">
        <v>12076</v>
      </c>
      <c r="IN25" s="13">
        <v>12205</v>
      </c>
      <c r="IO25" s="13">
        <v>11977</v>
      </c>
      <c r="IP25" s="13">
        <v>12046</v>
      </c>
      <c r="IQ25" s="13">
        <v>11776</v>
      </c>
      <c r="IR25" s="13">
        <v>11818</v>
      </c>
      <c r="IS25" s="13">
        <v>10009</v>
      </c>
      <c r="IT25" s="13">
        <v>10017</v>
      </c>
      <c r="IU25" s="13">
        <v>10091</v>
      </c>
      <c r="IV25" s="13">
        <v>10133</v>
      </c>
      <c r="IW25" s="13">
        <v>9938</v>
      </c>
      <c r="IX25" s="13">
        <f>'(2018 Bloom Raw Data)'!HL25</f>
        <v>10450</v>
      </c>
      <c r="IY25" s="13">
        <f>'(2018 Bloom Raw Data)'!HM25</f>
        <v>10448</v>
      </c>
      <c r="IZ25" s="13">
        <f>'(2018 Bloom Raw Data)'!HN25</f>
        <v>10532</v>
      </c>
      <c r="JA25" s="13" t="str">
        <f>'(2018 Bloom Raw Data)'!HO25</f>
        <v>#N/A N/A</v>
      </c>
      <c r="JB25" s="3"/>
    </row>
    <row r="26" spans="1:262">
      <c r="A26" s="11" t="s">
        <v>15</v>
      </c>
      <c r="B26" s="11" t="s">
        <v>118</v>
      </c>
      <c r="C26" s="38"/>
      <c r="D26" s="4"/>
      <c r="E26" s="4"/>
      <c r="F26" s="4"/>
      <c r="G26" s="4"/>
      <c r="H26" s="4"/>
      <c r="I26" s="4"/>
      <c r="J26" s="502">
        <f>L26</f>
        <v>0.25</v>
      </c>
      <c r="K26" s="65"/>
      <c r="L26" s="502">
        <v>0.25</v>
      </c>
      <c r="M26" s="502">
        <f t="shared" si="0"/>
        <v>0.25</v>
      </c>
      <c r="N26" s="69"/>
      <c r="O26" s="13">
        <f>'(2018 Bloom Raw Data)'!E26</f>
        <v>2779.6932000000002</v>
      </c>
      <c r="P26" s="13">
        <f>'(2018 Bloom Raw Data)'!F26</f>
        <v>2932.1806000000001</v>
      </c>
      <c r="Q26" s="13">
        <f>'(2018 Bloom Raw Data)'!G26</f>
        <v>2470.2246</v>
      </c>
      <c r="R26" s="13">
        <f>'(2018 Bloom Raw Data)'!H26</f>
        <v>2449.8440999999998</v>
      </c>
      <c r="S26" s="13">
        <f>'(2018 Bloom Raw Data)'!I26</f>
        <v>2684.3119000000002</v>
      </c>
      <c r="T26" s="13">
        <f>'(2018 Bloom Raw Data)'!J26</f>
        <v>3468.5554999999999</v>
      </c>
      <c r="U26" s="13">
        <f>'(2018 Bloom Raw Data)'!K26</f>
        <v>3691.4502000000002</v>
      </c>
      <c r="V26" s="13">
        <f>'(2018 Bloom Raw Data)'!L26</f>
        <v>3788.6363999999999</v>
      </c>
      <c r="W26" s="122">
        <f>AVERAGE(V26,X26)</f>
        <v>3400.9204499999996</v>
      </c>
      <c r="X26" s="13">
        <f>'(2018 Bloom Raw Data)'!N26</f>
        <v>3013.2044999999998</v>
      </c>
      <c r="Y26" s="13">
        <f>'(2018 Bloom Raw Data)'!O26</f>
        <v>2790.9951000000001</v>
      </c>
      <c r="Z26" s="13">
        <f>'(2018 Bloom Raw Data)'!P26</f>
        <v>3101.9650999999999</v>
      </c>
      <c r="AA26" s="13">
        <f>'(2018 Bloom Raw Data)'!Q26</f>
        <v>2887.4666000000002</v>
      </c>
      <c r="AB26" s="13">
        <f>'(2018 Bloom Raw Data)'!R26</f>
        <v>2620.6104</v>
      </c>
      <c r="AC26" s="13">
        <f>'(2018 Bloom Raw Data)'!S26</f>
        <v>2726.6858000000002</v>
      </c>
      <c r="AD26" s="13">
        <f>'(2018 Bloom Raw Data)'!T26</f>
        <v>2688.7548000000002</v>
      </c>
      <c r="AE26" s="13">
        <f>'(2018 Bloom Raw Data)'!U26</f>
        <v>2812.4169999999999</v>
      </c>
      <c r="AF26" s="13">
        <f>'(2018 Bloom Raw Data)'!V26</f>
        <v>2457.6042000000002</v>
      </c>
      <c r="AG26" s="13">
        <f>'(2018 Bloom Raw Data)'!W26</f>
        <v>2408.3892999999998</v>
      </c>
      <c r="AH26" s="13">
        <f>'(2018 Bloom Raw Data)'!X26</f>
        <v>2658.2307999999998</v>
      </c>
      <c r="AI26" s="13" t="str">
        <f>'(2018 Bloom Raw Data)'!Y26</f>
        <v>#N/A N/A</v>
      </c>
      <c r="AJ26" s="13"/>
      <c r="AK26" s="13">
        <f t="shared" si="28"/>
        <v>2873.529265384615</v>
      </c>
      <c r="AL26" s="13">
        <f t="shared" si="29"/>
        <v>2658.2307999999998</v>
      </c>
      <c r="AM26" s="13"/>
      <c r="AN26" s="394"/>
      <c r="AO26" s="394"/>
      <c r="AP26" s="523"/>
      <c r="AQ26" s="548">
        <f t="shared" si="12"/>
        <v>0</v>
      </c>
      <c r="AR26" s="523"/>
      <c r="AS26" s="548">
        <f t="shared" si="105"/>
        <v>0</v>
      </c>
      <c r="AT26" s="13">
        <f>'(2018 Bloom Raw Data)'!BA26</f>
        <v>201.84899999999999</v>
      </c>
      <c r="AU26" s="122">
        <f>AVERAGE(AT26,AV26)</f>
        <v>193.083</v>
      </c>
      <c r="AV26" s="13">
        <f>'(2018 Bloom Raw Data)'!BI26</f>
        <v>184.31700000000001</v>
      </c>
      <c r="AW26" s="13">
        <f>'(2018 Bloom Raw Data)'!BM26</f>
        <v>223.36799999999999</v>
      </c>
      <c r="AX26" s="122">
        <f t="shared" si="39"/>
        <v>223.36799999999999</v>
      </c>
      <c r="AY26" s="115"/>
      <c r="AZ26" s="13" t="str">
        <f>Ratings!AA26</f>
        <v>BBB-</v>
      </c>
      <c r="BA26" s="332">
        <f t="shared" si="109"/>
        <v>2.5150000000000002E-2</v>
      </c>
      <c r="BB26" s="332">
        <f t="shared" si="109"/>
        <v>3.216666666666667E-2</v>
      </c>
      <c r="BC26" s="332">
        <f t="shared" si="109"/>
        <v>1.95E-2</v>
      </c>
      <c r="BD26" s="332">
        <f t="shared" si="109"/>
        <v>1.9299999999999998E-2</v>
      </c>
      <c r="BE26" s="332">
        <f t="shared" si="109"/>
        <v>2.3300000000000001E-2</v>
      </c>
      <c r="BF26" s="115"/>
      <c r="BG26" s="13">
        <f t="shared" si="76"/>
        <v>176.5226856083421</v>
      </c>
      <c r="BH26" s="71">
        <f t="shared" si="110"/>
        <v>173.11636532473437</v>
      </c>
      <c r="BI26" s="71">
        <f t="shared" si="110"/>
        <v>169.71004504112665</v>
      </c>
      <c r="BJ26" s="71">
        <f t="shared" si="110"/>
        <v>166.30372475751889</v>
      </c>
      <c r="BK26" s="13">
        <f t="shared" si="77"/>
        <v>162.89740447391117</v>
      </c>
      <c r="BL26" s="71">
        <f t="shared" si="16"/>
        <v>163.67262182968346</v>
      </c>
      <c r="BM26" s="71">
        <f t="shared" si="16"/>
        <v>164.44783918545579</v>
      </c>
      <c r="BN26" s="71">
        <f t="shared" si="16"/>
        <v>165.22305654122809</v>
      </c>
      <c r="BO26" s="13">
        <f t="shared" si="78"/>
        <v>165.99827389700039</v>
      </c>
      <c r="BP26" s="71">
        <f t="shared" si="111"/>
        <v>174.84346573797228</v>
      </c>
      <c r="BQ26" s="71">
        <f t="shared" si="111"/>
        <v>183.6886575789442</v>
      </c>
      <c r="BR26" s="71">
        <f t="shared" si="111"/>
        <v>192.53384941991612</v>
      </c>
      <c r="BS26" s="13">
        <f t="shared" si="79"/>
        <v>201.37904126088802</v>
      </c>
      <c r="BT26" s="71">
        <f t="shared" si="43"/>
        <v>200.33968975080228</v>
      </c>
      <c r="BU26" s="71">
        <f t="shared" si="43"/>
        <v>199.30033824071651</v>
      </c>
      <c r="BV26" s="71">
        <f t="shared" si="43"/>
        <v>198.26098673063075</v>
      </c>
      <c r="BW26" s="13">
        <f t="shared" si="18"/>
        <v>197.22163522054501</v>
      </c>
      <c r="BX26" s="13"/>
      <c r="BY26" s="3"/>
      <c r="BZ26" s="13">
        <f>'(2018 Bloom Raw Data)'!AE26</f>
        <v>1098.963</v>
      </c>
      <c r="CA26" s="13">
        <f>'(2018 Bloom Raw Data)'!AF26</f>
        <v>1111.308</v>
      </c>
      <c r="CB26" s="13">
        <f>'(2018 Bloom Raw Data)'!AG26</f>
        <v>1206.2919999999999</v>
      </c>
      <c r="CC26" s="13">
        <f>'(2018 Bloom Raw Data)'!AH26</f>
        <v>1151.232</v>
      </c>
      <c r="CD26" s="122">
        <f>AVERAGE(CC26,CE26)</f>
        <v>1096.1079999999999</v>
      </c>
      <c r="CE26" s="13">
        <f>'(2018 Bloom Raw Data)'!AJ26</f>
        <v>1040.9839999999999</v>
      </c>
      <c r="CF26" s="13">
        <f>'(2018 Bloom Raw Data)'!AK26</f>
        <v>1225.326</v>
      </c>
      <c r="CG26" s="13">
        <f>'(2018 Bloom Raw Data)'!AL26</f>
        <v>1200.1659999999999</v>
      </c>
      <c r="CH26" s="13">
        <f>'(2018 Bloom Raw Data)'!AM26</f>
        <v>1194.3820000000001</v>
      </c>
      <c r="CI26" s="13">
        <f>'(2018 Bloom Raw Data)'!AN26</f>
        <v>1028.586</v>
      </c>
      <c r="CJ26" s="13">
        <f>'(2018 Bloom Raw Data)'!AO26</f>
        <v>1096.5139999999999</v>
      </c>
      <c r="CK26" s="13">
        <f>'(2018 Bloom Raw Data)'!AP26</f>
        <v>1012.466</v>
      </c>
      <c r="CL26" s="13">
        <f>'(2018 Bloom Raw Data)'!AQ26</f>
        <v>1161.817</v>
      </c>
      <c r="CM26" s="13">
        <f>'(2018 Bloom Raw Data)'!AR26</f>
        <v>1064.8040000000001</v>
      </c>
      <c r="CN26" s="13">
        <f>'(2018 Bloom Raw Data)'!AS26</f>
        <v>1071.662</v>
      </c>
      <c r="CO26" s="13">
        <f>'(2018 Bloom Raw Data)'!AT26</f>
        <v>1064.5</v>
      </c>
      <c r="CP26" s="13" t="str">
        <f>'(2018 Bloom Raw Data)'!AU26</f>
        <v>#N/A N/A</v>
      </c>
      <c r="CQ26" s="13"/>
      <c r="CR26" s="59">
        <f>BZ26/(BZ26+'(2018 Bloom Raw Data)'!I26)</f>
        <v>0.29047928819552604</v>
      </c>
      <c r="CS26" s="59">
        <f>CA26/(CA26+'(2018 Bloom Raw Data)'!J26)</f>
        <v>0.24265089996677852</v>
      </c>
      <c r="CT26" s="59">
        <f>CB26/(CB26+'(2018 Bloom Raw Data)'!K26)</f>
        <v>0.24629552776379282</v>
      </c>
      <c r="CU26" s="59">
        <f>CC26/(CC26+'(2018 Bloom Raw Data)'!L26)</f>
        <v>0.23304912333292119</v>
      </c>
      <c r="CV26" s="59">
        <f>CD26/(CD26+'(2018 Bloom Raw Data)'!M26)</f>
        <v>0.24374050824606192</v>
      </c>
      <c r="CW26" s="59">
        <f>CE26/(CE26+'(2018 Bloom Raw Data)'!N26)</f>
        <v>0.25676753806587926</v>
      </c>
      <c r="CX26" s="59">
        <f>CF26/(CF26+'(2018 Bloom Raw Data)'!O26)</f>
        <v>0.30508666251809397</v>
      </c>
      <c r="CY26" s="59">
        <f>CG26/(CG26+'(2018 Bloom Raw Data)'!P26)</f>
        <v>0.2789701132073823</v>
      </c>
      <c r="CZ26" s="59">
        <f>CH26/(CH26+'(2018 Bloom Raw Data)'!Q26)</f>
        <v>0.29260810898277806</v>
      </c>
      <c r="DA26" s="59">
        <f>CI26/(CI26+'(2018 Bloom Raw Data)'!R26)</f>
        <v>0.28186644051276605</v>
      </c>
      <c r="DB26" s="59">
        <f>CJ26/(CJ26+'(2018 Bloom Raw Data)'!S26)</f>
        <v>0.28680530899797596</v>
      </c>
      <c r="DC26" s="59">
        <f>CK26/(CK26+'(2018 Bloom Raw Data)'!T26)</f>
        <v>0.27354920300890995</v>
      </c>
      <c r="DD26" s="59">
        <f>CL26/(CL26+'(2018 Bloom Raw Data)'!U26)</f>
        <v>0.29233734098193515</v>
      </c>
      <c r="DE26" s="59">
        <f>CM26/(CM26+'(2018 Bloom Raw Data)'!V26)</f>
        <v>0.30229432239000581</v>
      </c>
      <c r="DF26" s="59">
        <f>CN26/(CN26+'(2018 Bloom Raw Data)'!W26)</f>
        <v>0.30794431105081699</v>
      </c>
      <c r="DG26" s="59">
        <f>CO26/(CO26+'(2018 Bloom Raw Data)'!X26)</f>
        <v>0.28594600501330908</v>
      </c>
      <c r="DH26" s="59" t="e">
        <f>CP26/(CP26+'(2018 Bloom Raw Data)'!Y26)</f>
        <v>#VALUE!</v>
      </c>
      <c r="DI26" s="59"/>
      <c r="DJ26" s="59">
        <f t="shared" si="19"/>
        <v>0.27109277413698468</v>
      </c>
      <c r="DK26" s="59">
        <f t="shared" si="30"/>
        <v>2.9379703072942187E-2</v>
      </c>
      <c r="DL26" s="59">
        <f t="shared" si="40"/>
        <v>0.10837508733484892</v>
      </c>
      <c r="DM26" s="13"/>
      <c r="DN26" s="59">
        <f>BZ64/'(2018 Bloom Raw Data)'!I26</f>
        <v>0.47516299637472903</v>
      </c>
      <c r="DO26" s="59">
        <f>CA64/'(2018 Bloom Raw Data)'!J26</f>
        <v>0.37030526549877452</v>
      </c>
      <c r="DP26" s="59">
        <f>CB64/'(2018 Bloom Raw Data)'!K26</f>
        <v>0.37275378793979846</v>
      </c>
      <c r="DQ26" s="59">
        <f>CC64/'(2018 Bloom Raw Data)'!L26</f>
        <v>0.34775987602228575</v>
      </c>
      <c r="DR26" s="59">
        <f>CD64/'(2018 Bloom Raw Data)'!M26</f>
        <v>0.37019548765802834</v>
      </c>
      <c r="DS26" s="59">
        <f>CE64/'(2018 Bloom Raw Data)'!N26</f>
        <v>0.39979252049759101</v>
      </c>
      <c r="DT26" s="59">
        <f>CF64/'(2018 Bloom Raw Data)'!O26</f>
        <v>0.49794922219156024</v>
      </c>
      <c r="DU26" s="59">
        <f>CG64/'(2018 Bloom Raw Data)'!P26</f>
        <v>0.44016905816936108</v>
      </c>
      <c r="DV26" s="59">
        <f>CH64/'(2018 Bloom Raw Data)'!Q26</f>
        <v>0.47113281722358291</v>
      </c>
      <c r="DW26" s="59">
        <f>CI64/'(2018 Bloom Raw Data)'!R26</f>
        <v>0.45921723646444063</v>
      </c>
      <c r="DX26" s="59">
        <f>CJ64/'(2018 Bloom Raw Data)'!S26</f>
        <v>0.46950868251081368</v>
      </c>
      <c r="DY26" s="59">
        <f>CK64/'(2018 Bloom Raw Data)'!T26</f>
        <v>0.44816278874515303</v>
      </c>
      <c r="DZ26" s="59">
        <f>CL64/'(2018 Bloom Raw Data)'!U26</f>
        <v>0.48470623000105889</v>
      </c>
      <c r="EA26" s="59">
        <f>CM64/'(2018 Bloom Raw Data)'!V26</f>
        <v>0.51478740545397927</v>
      </c>
      <c r="EB26" s="59">
        <f>CN64/'(2018 Bloom Raw Data)'!W26</f>
        <v>0.52772296332686608</v>
      </c>
      <c r="EC26" s="59">
        <f>CO64/'(2018 Bloom Raw Data)'!X26</f>
        <v>0.47503812939441936</v>
      </c>
      <c r="ED26" s="59" t="e">
        <f>CP64/'(2018 Bloom Raw Data)'!Y26</f>
        <v>#VALUE!</v>
      </c>
      <c r="EE26" s="3"/>
      <c r="EF26" s="13">
        <f>SUM('(2018 Bloom Raw Data)'!HR26:HU26)</f>
        <v>480.673</v>
      </c>
      <c r="EG26" s="13">
        <f>SUM('(2018 Bloom Raw Data)'!HS26:HV26)</f>
        <v>477.34199999999998</v>
      </c>
      <c r="EH26" s="13">
        <f>SUM('(2018 Bloom Raw Data)'!HT26:HW26)</f>
        <v>488.70399999999995</v>
      </c>
      <c r="EI26" s="13">
        <f>SUM('(2018 Bloom Raw Data)'!HU26:HX26)</f>
        <v>505.91899999999998</v>
      </c>
      <c r="EJ26" s="13">
        <f>SUM('(2018 Bloom Raw Data)'!HV26:HY26)</f>
        <v>535.55799999999999</v>
      </c>
      <c r="EK26" s="13">
        <f>SUM('(2018 Bloom Raw Data)'!HW26:HZ26)</f>
        <v>545.79899999999998</v>
      </c>
      <c r="EL26" s="13">
        <f>SUM('(2018 Bloom Raw Data)'!HX26:IA26)</f>
        <v>558.35599999999999</v>
      </c>
      <c r="EM26" s="13">
        <f>SUM('(2018 Bloom Raw Data)'!HY26:IB26)</f>
        <v>558.577</v>
      </c>
      <c r="EN26" s="13">
        <f>SUM('(2018 Bloom Raw Data)'!HZ26:IC26)</f>
        <v>542.66</v>
      </c>
      <c r="EO26" s="13">
        <f>SUM('(2018 Bloom Raw Data)'!IA26:ID26)</f>
        <v>547.36599999999999</v>
      </c>
      <c r="EP26" s="13">
        <f>SUM('(2018 Bloom Raw Data)'!IB26:IE26)</f>
        <v>553.86500000000001</v>
      </c>
      <c r="EQ26" s="13">
        <f>SUM('(2018 Bloom Raw Data)'!IC26:IF26)</f>
        <v>561.47</v>
      </c>
      <c r="ER26" s="13">
        <f>SUM('(2018 Bloom Raw Data)'!ID26:IG26)</f>
        <v>566.62599999999998</v>
      </c>
      <c r="ES26" s="13">
        <f>SUM('(2018 Bloom Raw Data)'!IE26:IH26)</f>
        <v>585.2299999999999</v>
      </c>
      <c r="ET26" s="13">
        <f>'(2018 Bloom Raw Data)'!DG26/'(2018 Bloom Raw Data)'!EC26</f>
        <v>587.27182863782559</v>
      </c>
      <c r="EU26" s="13">
        <f>'(2018 Bloom Raw Data)'!DH26/'(2018 Bloom Raw Data)'!ED26</f>
        <v>592.60280165552365</v>
      </c>
      <c r="EV26" s="13" t="e">
        <f>'(2018 Bloom Raw Data)'!DI26/'(2018 Bloom Raw Data)'!EE26</f>
        <v>#VALUE!</v>
      </c>
      <c r="EW26" s="13"/>
      <c r="EX26" s="6">
        <f t="shared" si="49"/>
        <v>7.9256323711941903</v>
      </c>
      <c r="EY26" s="6">
        <f t="shared" si="50"/>
        <v>9.577093591090696</v>
      </c>
      <c r="EZ26" s="6">
        <f t="shared" si="51"/>
        <v>9.9851337475875255</v>
      </c>
      <c r="FA26" s="6">
        <f t="shared" si="52"/>
        <v>9.7358943518554888</v>
      </c>
      <c r="FB26" s="6">
        <f t="shared" si="53"/>
        <v>8.4153873725506685</v>
      </c>
      <c r="FC26" s="6">
        <f t="shared" si="54"/>
        <v>7.4834639774788752</v>
      </c>
      <c r="FD26" s="6">
        <f t="shared" si="55"/>
        <v>7.2592103252200273</v>
      </c>
      <c r="FE26" s="6">
        <f t="shared" si="56"/>
        <v>7.7553849083013375</v>
      </c>
      <c r="FF26" s="6">
        <f t="shared" si="80"/>
        <v>7.586795302616312</v>
      </c>
      <c r="FG26" s="6">
        <f t="shared" si="81"/>
        <v>6.7629196731165582</v>
      </c>
      <c r="FH26" s="6">
        <f t="shared" si="82"/>
        <v>6.9940508543614888</v>
      </c>
      <c r="FI26" s="6">
        <f t="shared" si="83"/>
        <v>6.6967763046040112</v>
      </c>
      <c r="FJ26" s="6">
        <f t="shared" si="84"/>
        <v>7.1051686817246997</v>
      </c>
      <c r="FK26" s="6">
        <f t="shared" ref="FK26:FN26" si="116">EA64/ES64</f>
        <v>6.1397345769235621</v>
      </c>
      <c r="FL26" s="6">
        <f t="shared" si="116"/>
        <v>6.0476451038409076</v>
      </c>
      <c r="FM26" s="6">
        <f t="shared" si="116"/>
        <v>6.376222601658184</v>
      </c>
      <c r="FN26" s="6" t="e">
        <f t="shared" si="116"/>
        <v>#VALUE!</v>
      </c>
      <c r="FO26" s="13"/>
      <c r="FP26" s="14">
        <f t="shared" si="22"/>
        <v>7.258358002634778</v>
      </c>
      <c r="FQ26" s="6">
        <f t="shared" si="23"/>
        <v>6.376222601658184</v>
      </c>
      <c r="FR26" s="14"/>
      <c r="FS26" s="13"/>
      <c r="FT26" s="6">
        <f t="shared" si="58"/>
        <v>2.2863006659412948</v>
      </c>
      <c r="FU26" s="6">
        <f t="shared" si="59"/>
        <v>2.3281169475973202</v>
      </c>
      <c r="FV26" s="6">
        <f t="shared" si="60"/>
        <v>2.4683489392352018</v>
      </c>
      <c r="FW26" s="6">
        <f t="shared" si="61"/>
        <v>2.2755263194305808</v>
      </c>
      <c r="FX26" s="6">
        <f t="shared" si="62"/>
        <v>2.0466653471706144</v>
      </c>
      <c r="FY26" s="6">
        <f t="shared" si="63"/>
        <v>1.907266228043657</v>
      </c>
      <c r="FZ26" s="6">
        <f t="shared" si="64"/>
        <v>2.1945246401937117</v>
      </c>
      <c r="GA26" s="6">
        <f t="shared" si="65"/>
        <v>2.1486133514269294</v>
      </c>
      <c r="GB26" s="6">
        <f t="shared" si="86"/>
        <v>2.2009766704750673</v>
      </c>
      <c r="GC26" s="6">
        <f t="shared" si="87"/>
        <v>1.8791558116507054</v>
      </c>
      <c r="GD26" s="6">
        <f t="shared" si="88"/>
        <v>1.9797495779657495</v>
      </c>
      <c r="GE26" s="6">
        <f t="shared" si="89"/>
        <v>1.8032414910858994</v>
      </c>
      <c r="GF26" s="6">
        <f t="shared" si="90"/>
        <v>2.0504124413634393</v>
      </c>
      <c r="GG26" s="6">
        <f t="shared" si="91"/>
        <v>1.8194624335731255</v>
      </c>
      <c r="GH26" s="6">
        <f t="shared" si="92"/>
        <v>1.8248142474085898</v>
      </c>
      <c r="GI26" s="6">
        <f t="shared" si="93"/>
        <v>1.7963128034936076</v>
      </c>
      <c r="GJ26" s="6" t="e">
        <f t="shared" si="94"/>
        <v>#VALUE!</v>
      </c>
      <c r="GK26" s="6"/>
      <c r="GL26" s="14">
        <f t="shared" si="34"/>
        <v>1.9943631817908978</v>
      </c>
      <c r="GM26" s="6">
        <f t="shared" si="35"/>
        <v>2.1206844947369357</v>
      </c>
      <c r="GN26" s="6"/>
      <c r="GO26" s="14"/>
      <c r="GP26" s="14"/>
      <c r="GQ26" s="14"/>
      <c r="GR26" s="14"/>
      <c r="GS26" s="3"/>
      <c r="GT26" s="13">
        <f>'(2018 Bloom Raw Data)'!GC26</f>
        <v>21.07</v>
      </c>
      <c r="GU26" s="13">
        <f>'(2018 Bloom Raw Data)'!GD26</f>
        <v>10.802</v>
      </c>
      <c r="GV26" s="13">
        <f>'(2018 Bloom Raw Data)'!GE26</f>
        <v>8.9030000000000005</v>
      </c>
      <c r="GW26" s="13">
        <f>'(2018 Bloom Raw Data)'!GF26</f>
        <v>13.010999999999999</v>
      </c>
      <c r="GX26" s="122">
        <f>AVERAGE(GW26,GY26)</f>
        <v>7.4034999999999993</v>
      </c>
      <c r="GY26" s="13">
        <f>'(2018 Bloom Raw Data)'!GH26</f>
        <v>1.796</v>
      </c>
      <c r="GZ26" s="13">
        <f>'(2018 Bloom Raw Data)'!GI26</f>
        <v>1.2610000000000001</v>
      </c>
      <c r="HA26" s="13">
        <f>'(2018 Bloom Raw Data)'!GJ26</f>
        <v>1.51</v>
      </c>
      <c r="HB26" s="13">
        <f>'(2018 Bloom Raw Data)'!GK26</f>
        <v>2.3130000000000002</v>
      </c>
      <c r="HC26" s="13">
        <f>'(2018 Bloom Raw Data)'!GL26</f>
        <v>1.8010000000000002</v>
      </c>
      <c r="HD26" s="13">
        <f>'(2018 Bloom Raw Data)'!GM26</f>
        <v>2.0099999999999998</v>
      </c>
      <c r="HE26" s="13">
        <f>'(2018 Bloom Raw Data)'!GN26</f>
        <v>1.988</v>
      </c>
      <c r="HF26" s="13">
        <f>'(2018 Bloom Raw Data)'!GO26</f>
        <v>2.9769999999999999</v>
      </c>
      <c r="HG26" s="13">
        <f>'(2018 Bloom Raw Data)'!GP26</f>
        <v>2.33</v>
      </c>
      <c r="HH26" s="13">
        <f>'(2018 Bloom Raw Data)'!GQ26</f>
        <v>3.1160000000000001</v>
      </c>
      <c r="HI26" s="13">
        <f>'(2018 Bloom Raw Data)'!GR26</f>
        <v>2.5</v>
      </c>
      <c r="HJ26" s="13" t="str">
        <f>'(2018 Bloom Raw Data)'!GS26</f>
        <v>#N/A N/A</v>
      </c>
      <c r="HK26" s="13"/>
      <c r="HL26" s="4"/>
      <c r="HM26" s="4"/>
      <c r="HN26" s="4"/>
      <c r="HO26" s="14">
        <f t="shared" si="66"/>
        <v>2.588669731691049</v>
      </c>
      <c r="HP26" s="14">
        <f t="shared" si="67"/>
        <v>2.604476534549752</v>
      </c>
      <c r="HQ26" s="14">
        <f t="shared" si="68"/>
        <v>2.723775023652498</v>
      </c>
      <c r="HR26" s="14">
        <f t="shared" si="69"/>
        <v>2.5322213610112296</v>
      </c>
      <c r="HS26" s="14">
        <f t="shared" si="70"/>
        <v>2.2823676703269076</v>
      </c>
      <c r="HT26" s="14">
        <f t="shared" si="71"/>
        <v>2.1357371752791829</v>
      </c>
      <c r="HU26" s="14">
        <f t="shared" si="72"/>
        <v>2.4098617165294978</v>
      </c>
      <c r="HV26" s="14">
        <f t="shared" si="73"/>
        <v>2.3680407252374049</v>
      </c>
      <c r="HW26" s="14">
        <f t="shared" si="95"/>
        <v>2.4286462870454164</v>
      </c>
      <c r="HX26" s="14">
        <f t="shared" si="96"/>
        <v>2.1264746069859197</v>
      </c>
      <c r="HY26" s="14">
        <f t="shared" si="97"/>
        <v>2.2328503826151174</v>
      </c>
      <c r="HZ26" s="14">
        <f t="shared" si="98"/>
        <v>2.0709070607101712</v>
      </c>
      <c r="IA26" s="14">
        <f t="shared" si="99"/>
        <v>2.3196253502952784</v>
      </c>
      <c r="IB26" s="14">
        <f t="shared" si="100"/>
        <v>2.0861470537080082</v>
      </c>
      <c r="IC26" s="14">
        <f t="shared" si="101"/>
        <v>2.0899939377296097</v>
      </c>
      <c r="ID26" s="14">
        <f t="shared" si="102"/>
        <v>2.0575370057877711</v>
      </c>
      <c r="IE26" s="14" t="e">
        <f t="shared" si="103"/>
        <v>#VALUE!</v>
      </c>
      <c r="IF26" s="14"/>
      <c r="IG26" s="14">
        <f t="shared" si="38"/>
        <v>2.2415700256355011</v>
      </c>
      <c r="IH26" s="14">
        <f t="shared" si="24"/>
        <v>2.0575370057877711</v>
      </c>
      <c r="II26" s="14"/>
      <c r="IJ26" s="3"/>
      <c r="IK26" s="13">
        <v>1060.1289999999999</v>
      </c>
      <c r="IL26" s="13">
        <v>1083.1079999999999</v>
      </c>
      <c r="IM26" s="13">
        <v>1035.405</v>
      </c>
      <c r="IN26" s="13">
        <v>1056.9639999999999</v>
      </c>
      <c r="IO26" s="122">
        <f>AVERAGE(IN26,IP26)</f>
        <v>1068.8964999999998</v>
      </c>
      <c r="IP26" s="13">
        <v>1080.829</v>
      </c>
      <c r="IQ26" s="13">
        <v>1011.274</v>
      </c>
      <c r="IR26" s="13">
        <v>1039.3900000000001</v>
      </c>
      <c r="IS26" s="13">
        <v>1053.098</v>
      </c>
      <c r="IT26" s="13">
        <v>1086.519</v>
      </c>
      <c r="IU26" s="13">
        <v>1025.8510000000001</v>
      </c>
      <c r="IV26" s="13">
        <v>1060.1780000000001</v>
      </c>
      <c r="IW26" s="13">
        <v>1086.3679999999999</v>
      </c>
      <c r="IX26" s="13">
        <f>'(2018 Bloom Raw Data)'!HL26</f>
        <v>1135.011</v>
      </c>
      <c r="IY26" s="13">
        <f>'(2018 Bloom Raw Data)'!HM26</f>
        <v>1026.375</v>
      </c>
      <c r="IZ26" s="13">
        <f>'(2018 Bloom Raw Data)'!HN26</f>
        <v>1068.2</v>
      </c>
      <c r="JA26" s="13" t="str">
        <f>'(2018 Bloom Raw Data)'!HO26</f>
        <v>#N/A N/A</v>
      </c>
      <c r="JB26" s="3"/>
    </row>
    <row r="27" spans="1:262" s="439" customFormat="1">
      <c r="A27" s="405" t="s">
        <v>15</v>
      </c>
      <c r="B27" s="405" t="s">
        <v>32</v>
      </c>
      <c r="C27" s="405"/>
      <c r="D27" s="405"/>
      <c r="E27" s="405"/>
      <c r="F27" s="405"/>
      <c r="G27" s="405"/>
      <c r="H27" s="405"/>
      <c r="I27" s="405"/>
      <c r="J27" s="405"/>
      <c r="K27" s="457"/>
      <c r="L27" s="437"/>
      <c r="M27" s="405">
        <f t="shared" si="0"/>
        <v>0</v>
      </c>
      <c r="N27" s="435"/>
      <c r="O27" s="430">
        <f>'(2018 Bloom Raw Data)'!E27</f>
        <v>940.88819999999998</v>
      </c>
      <c r="P27" s="430">
        <f>'(2018 Bloom Raw Data)'!F27</f>
        <v>672.49450000000002</v>
      </c>
      <c r="Q27" s="430">
        <f>'(2018 Bloom Raw Data)'!G27</f>
        <v>549.51520000000005</v>
      </c>
      <c r="R27" s="430">
        <f>'(2018 Bloom Raw Data)'!H27</f>
        <v>1039.8089</v>
      </c>
      <c r="S27" s="430">
        <f>'(2018 Bloom Raw Data)'!I27</f>
        <v>451.44310000000002</v>
      </c>
      <c r="T27" s="430">
        <f>'(2018 Bloom Raw Data)'!J27</f>
        <v>679.65530000000001</v>
      </c>
      <c r="U27" s="430">
        <f>'(2018 Bloom Raw Data)'!K27</f>
        <v>651.63469999999995</v>
      </c>
      <c r="V27" s="430">
        <f>'(2018 Bloom Raw Data)'!L27</f>
        <v>682.14599999999996</v>
      </c>
      <c r="W27" s="430">
        <f>'(2018 Bloom Raw Data)'!M27</f>
        <v>644.39099999999996</v>
      </c>
      <c r="X27" s="430">
        <f>'(2018 Bloom Raw Data)'!N27</f>
        <v>635.13369999999998</v>
      </c>
      <c r="Y27" s="430">
        <f>'(2018 Bloom Raw Data)'!O27</f>
        <v>703.93979999999999</v>
      </c>
      <c r="Z27" s="430">
        <f>'(2018 Bloom Raw Data)'!P27</f>
        <v>815.71090000000004</v>
      </c>
      <c r="AA27" s="430">
        <f>'(2018 Bloom Raw Data)'!Q27</f>
        <v>794.22839999999997</v>
      </c>
      <c r="AB27" s="430">
        <f>'(2018 Bloom Raw Data)'!R27</f>
        <v>815.08820000000003</v>
      </c>
      <c r="AC27" s="430">
        <f>'(2018 Bloom Raw Data)'!S27</f>
        <v>794.22839999999997</v>
      </c>
      <c r="AD27" s="430">
        <f>'(2018 Bloom Raw Data)'!T27</f>
        <v>778.3501</v>
      </c>
      <c r="AE27" s="430">
        <f>'(2018 Bloom Raw Data)'!U27</f>
        <v>784.476</v>
      </c>
      <c r="AF27" s="430">
        <f>'(2018 Bloom Raw Data)'!V27</f>
        <v>666.26769999999999</v>
      </c>
      <c r="AG27" s="430">
        <f>'(2018 Bloom Raw Data)'!W27</f>
        <v>739.96100000000001</v>
      </c>
      <c r="AH27" s="430">
        <f>'(2018 Bloom Raw Data)'!X27</f>
        <v>762.78309999999999</v>
      </c>
      <c r="AI27" s="430" t="str">
        <f>'(2018 Bloom Raw Data)'!Y27</f>
        <v>#N/A N/A</v>
      </c>
      <c r="AJ27" s="430"/>
      <c r="AK27" s="430">
        <f t="shared" si="28"/>
        <v>739.74648461538459</v>
      </c>
      <c r="AL27" s="430">
        <f t="shared" si="29"/>
        <v>762.78309999999999</v>
      </c>
      <c r="AM27" s="430"/>
      <c r="AN27" s="541"/>
      <c r="AO27" s="394"/>
      <c r="AP27" s="523"/>
      <c r="AQ27" s="548">
        <f t="shared" si="12"/>
        <v>0</v>
      </c>
      <c r="AR27" s="523"/>
      <c r="AS27" s="548">
        <f t="shared" si="105"/>
        <v>0</v>
      </c>
      <c r="AT27" s="430">
        <f>'(2018 Bloom Raw Data)'!BA27</f>
        <v>10.762700000000001</v>
      </c>
      <c r="AU27" s="430">
        <f>'(2018 Bloom Raw Data)'!BF27</f>
        <v>9.4859000000000009</v>
      </c>
      <c r="AV27" s="430">
        <f>'(2018 Bloom Raw Data)'!BI27</f>
        <v>9.6698000000000004</v>
      </c>
      <c r="AW27" s="430">
        <f>'(2018 Bloom Raw Data)'!BL27</f>
        <v>9.4937000000000005</v>
      </c>
      <c r="AX27" s="430">
        <f t="shared" si="39"/>
        <v>9.4937000000000005</v>
      </c>
      <c r="AY27" s="432"/>
      <c r="AZ27" s="430"/>
      <c r="BA27" s="436"/>
      <c r="BB27" s="436"/>
      <c r="BC27" s="436"/>
      <c r="BD27" s="436"/>
      <c r="BE27" s="436"/>
      <c r="BF27" s="432"/>
      <c r="BG27" s="432"/>
      <c r="BH27" s="432"/>
      <c r="BI27" s="432"/>
      <c r="BJ27" s="432"/>
      <c r="BK27" s="432"/>
      <c r="BL27" s="430">
        <f t="shared" si="16"/>
        <v>0</v>
      </c>
      <c r="BM27" s="430">
        <f t="shared" si="16"/>
        <v>0</v>
      </c>
      <c r="BN27" s="430">
        <f t="shared" si="16"/>
        <v>0</v>
      </c>
      <c r="BO27" s="432"/>
      <c r="BP27" s="430">
        <f t="shared" si="111"/>
        <v>0</v>
      </c>
      <c r="BQ27" s="430">
        <f t="shared" si="111"/>
        <v>0</v>
      </c>
      <c r="BR27" s="430">
        <f t="shared" si="111"/>
        <v>0</v>
      </c>
      <c r="BS27" s="432"/>
      <c r="BT27" s="430"/>
      <c r="BU27" s="430"/>
      <c r="BV27" s="430"/>
      <c r="BW27" s="432"/>
      <c r="BX27" s="432"/>
      <c r="BY27" s="405"/>
      <c r="BZ27" s="430">
        <f>'(2018 Bloom Raw Data)'!AE27</f>
        <v>-228.7456</v>
      </c>
      <c r="CA27" s="430">
        <f>'(2018 Bloom Raw Data)'!AF27</f>
        <v>-244.93969999999999</v>
      </c>
      <c r="CB27" s="430">
        <f>'(2018 Bloom Raw Data)'!AG27</f>
        <v>-243.99170000000001</v>
      </c>
      <c r="CC27" s="430">
        <f>'(2018 Bloom Raw Data)'!AH27</f>
        <v>-250.7345</v>
      </c>
      <c r="CD27" s="430">
        <f>'(2018 Bloom Raw Data)'!AI27</f>
        <v>-170.3</v>
      </c>
      <c r="CE27" s="430">
        <f>'(2018 Bloom Raw Data)'!AJ27</f>
        <v>-230.5343</v>
      </c>
      <c r="CF27" s="430">
        <f>'(2018 Bloom Raw Data)'!AK27</f>
        <v>-234.04239999999999</v>
      </c>
      <c r="CG27" s="430">
        <f>'(2018 Bloom Raw Data)'!AL27</f>
        <v>-242.37309999999999</v>
      </c>
      <c r="CH27" s="430">
        <f>'(2018 Bloom Raw Data)'!AM27</f>
        <v>-204.22909999999999</v>
      </c>
      <c r="CI27" s="430">
        <f>'(2018 Bloom Raw Data)'!AN27</f>
        <v>-205.8989</v>
      </c>
      <c r="CJ27" s="430">
        <f>'(2018 Bloom Raw Data)'!AO27</f>
        <v>-183.8458</v>
      </c>
      <c r="CK27" s="430">
        <f>'(2018 Bloom Raw Data)'!AP27</f>
        <v>-185.28880000000001</v>
      </c>
      <c r="CL27" s="430">
        <f>'(2018 Bloom Raw Data)'!AQ27</f>
        <v>-198.4</v>
      </c>
      <c r="CM27" s="430">
        <f>'(2018 Bloom Raw Data)'!AR27</f>
        <v>-197.54490000000001</v>
      </c>
      <c r="CN27" s="430">
        <f>'(2018 Bloom Raw Data)'!AS27</f>
        <v>-243.0086</v>
      </c>
      <c r="CO27" s="430">
        <f>'(2018 Bloom Raw Data)'!AT27</f>
        <v>-237.6</v>
      </c>
      <c r="CP27" s="430" t="str">
        <f>'(2018 Bloom Raw Data)'!AU27</f>
        <v>#N/A N/A</v>
      </c>
      <c r="CQ27" s="430"/>
      <c r="CR27" s="437">
        <f>BZ27/(BZ27+'(2018 Bloom Raw Data)'!I27)</f>
        <v>-1.0271583650467562</v>
      </c>
      <c r="CS27" s="437">
        <f>CA27/(CA27+'(2018 Bloom Raw Data)'!J27)</f>
        <v>-0.56344814862866666</v>
      </c>
      <c r="CT27" s="437">
        <f>CB27/(CB27+'(2018 Bloom Raw Data)'!K27)</f>
        <v>-0.59854259732167625</v>
      </c>
      <c r="CU27" s="437">
        <f>CC27/(CC27+'(2018 Bloom Raw Data)'!L27)</f>
        <v>-0.58119567976282516</v>
      </c>
      <c r="CV27" s="437">
        <f>CD27/(CD27+'(2018 Bloom Raw Data)'!M27)</f>
        <v>-0.35921373744703028</v>
      </c>
      <c r="CW27" s="437">
        <f>CE27/(CE27+'(2018 Bloom Raw Data)'!N27)</f>
        <v>-0.56978408766795019</v>
      </c>
      <c r="CX27" s="437">
        <f>CF27/(CF27+'(2018 Bloom Raw Data)'!O27)</f>
        <v>-0.49807128109242566</v>
      </c>
      <c r="CY27" s="437">
        <f>CG27/(CG27+'(2018 Bloom Raw Data)'!P27)</f>
        <v>-0.42274048562644917</v>
      </c>
      <c r="CZ27" s="437">
        <f>CH27/(CH27+'(2018 Bloom Raw Data)'!Q27)</f>
        <v>-0.34615142763728701</v>
      </c>
      <c r="DA27" s="437">
        <f>CI27/(CI27+'(2018 Bloom Raw Data)'!R27)</f>
        <v>-0.33798837241560215</v>
      </c>
      <c r="DB27" s="437">
        <f>CJ27/(CJ27+'(2018 Bloom Raw Data)'!S27)</f>
        <v>-0.30119764226568718</v>
      </c>
      <c r="DC27" s="437">
        <f>CK27/(CK27+'(2018 Bloom Raw Data)'!T27)</f>
        <v>-0.31242773723390821</v>
      </c>
      <c r="DD27" s="437">
        <f>CL27/(CL27+'(2018 Bloom Raw Data)'!U27)</f>
        <v>-0.33852264893972794</v>
      </c>
      <c r="DE27" s="437">
        <f>CM27/(CM27+'(2018 Bloom Raw Data)'!V27)</f>
        <v>-0.42145357554614371</v>
      </c>
      <c r="DF27" s="437">
        <f>CN27/(CN27+'(2018 Bloom Raw Data)'!W27)</f>
        <v>-0.48899773901886778</v>
      </c>
      <c r="DG27" s="437">
        <f>CO27/(CO27+'(2018 Bloom Raw Data)'!X27)</f>
        <v>-0.45241364392723227</v>
      </c>
      <c r="DH27" s="437" t="e">
        <f>CP27/(CP27+'(2018 Bloom Raw Data)'!Y27)</f>
        <v>#VALUE!</v>
      </c>
      <c r="DI27" s="437"/>
      <c r="DJ27" s="437">
        <f t="shared" si="19"/>
        <v>-0.48126478546815321</v>
      </c>
      <c r="DK27" s="437">
        <f t="shared" si="30"/>
        <v>0</v>
      </c>
      <c r="DL27" s="437">
        <f t="shared" si="40"/>
        <v>0</v>
      </c>
      <c r="DM27" s="430"/>
      <c r="DN27" s="437">
        <f>BZ65/'(2018 Bloom Raw Data)'!I27</f>
        <v>-0.50669862935107435</v>
      </c>
      <c r="DO27" s="437">
        <f>CA65/'(2018 Bloom Raw Data)'!J27</f>
        <v>-0.36038812615748012</v>
      </c>
      <c r="DP27" s="437">
        <f>CB65/'(2018 Bloom Raw Data)'!K27</f>
        <v>-0.37443018304580777</v>
      </c>
      <c r="DQ27" s="437">
        <f>CC65/'(2018 Bloom Raw Data)'!L27</f>
        <v>-0.36756720702019802</v>
      </c>
      <c r="DR27" s="437">
        <f>CD65/'(2018 Bloom Raw Data)'!M27</f>
        <v>-0.26428053774804433</v>
      </c>
      <c r="DS27" s="437">
        <f>CE65/'(2018 Bloom Raw Data)'!N27</f>
        <v>-0.362969718029448</v>
      </c>
      <c r="DT27" s="437">
        <f>CF65/'(2018 Bloom Raw Data)'!O27</f>
        <v>-0.33247502130153744</v>
      </c>
      <c r="DU27" s="437">
        <f>CG65/'(2018 Bloom Raw Data)'!P27</f>
        <v>-0.29713112819750231</v>
      </c>
      <c r="DV27" s="437">
        <f>CH65/'(2018 Bloom Raw Data)'!Q27</f>
        <v>-0.25714152251417854</v>
      </c>
      <c r="DW27" s="437">
        <f>CI65/'(2018 Bloom Raw Data)'!R27</f>
        <v>-0.25260934951579472</v>
      </c>
      <c r="DX27" s="437">
        <f>CJ65/'(2018 Bloom Raw Data)'!S27</f>
        <v>-0.23147724256649599</v>
      </c>
      <c r="DY27" s="437">
        <f>CK65/'(2018 Bloom Raw Data)'!T27</f>
        <v>-0.23805328733175471</v>
      </c>
      <c r="DZ27" s="437">
        <f>CL65/'(2018 Bloom Raw Data)'!U27</f>
        <v>-0.25290767340237308</v>
      </c>
      <c r="EA27" s="437">
        <f>CM65/'(2018 Bloom Raw Data)'!V27</f>
        <v>-0.29649478730546297</v>
      </c>
      <c r="EB27" s="437">
        <f>CN65/'(2018 Bloom Raw Data)'!W27</f>
        <v>-0.32840730795271644</v>
      </c>
      <c r="EC27" s="437">
        <f>CO65/'(2018 Bloom Raw Data)'!X27</f>
        <v>-0.31149090744144697</v>
      </c>
      <c r="ED27" s="437" t="e">
        <f>CP65/'(2018 Bloom Raw Data)'!Y27</f>
        <v>#VALUE!</v>
      </c>
      <c r="EE27" s="405"/>
      <c r="EF27" s="430">
        <f>SUM('(2018 Bloom Raw Data)'!HR27:HU27)</f>
        <v>7.4827000000000004</v>
      </c>
      <c r="EG27" s="430">
        <f>SUM('(2018 Bloom Raw Data)'!HS27:HV27)</f>
        <v>7.4559999999999995</v>
      </c>
      <c r="EH27" s="430">
        <f>SUM('(2018 Bloom Raw Data)'!HT27:HW27)</f>
        <v>7.2848000000000006</v>
      </c>
      <c r="EI27" s="430">
        <f>SUM('(2018 Bloom Raw Data)'!HU27:HX27)</f>
        <v>6.3244000000000007</v>
      </c>
      <c r="EJ27" s="430">
        <f>SUM('(2018 Bloom Raw Data)'!HV27:HY27)</f>
        <v>3.5771999999999999</v>
      </c>
      <c r="EK27" s="430">
        <f>SUM('(2018 Bloom Raw Data)'!HW27:HZ27)</f>
        <v>1.9886999999999999</v>
      </c>
      <c r="EL27" s="430">
        <f>SUM('(2018 Bloom Raw Data)'!HX27:IA27)</f>
        <v>2.0266999999999999</v>
      </c>
      <c r="EM27" s="430">
        <f>SUM('(2018 Bloom Raw Data)'!HY27:IB27)</f>
        <v>0.69620000000000004</v>
      </c>
      <c r="EN27" s="430">
        <f>SUM('(2018 Bloom Raw Data)'!HZ27:IC27)</f>
        <v>0.80319999999999991</v>
      </c>
      <c r="EO27" s="430">
        <f>SUM('(2018 Bloom Raw Data)'!IA27:ID27)</f>
        <v>0.91660000000000008</v>
      </c>
      <c r="EP27" s="430">
        <f>SUM('(2018 Bloom Raw Data)'!IB27:IE27)</f>
        <v>1.389</v>
      </c>
      <c r="EQ27" s="430">
        <f>SUM('(2018 Bloom Raw Data)'!IC27:IF27)</f>
        <v>0.43520000000000014</v>
      </c>
      <c r="ER27" s="430">
        <f>SUM('(2018 Bloom Raw Data)'!ID27:IG27)</f>
        <v>0.22820000000000007</v>
      </c>
      <c r="ES27" s="430">
        <f>SUM('(2018 Bloom Raw Data)'!IE27:IH27)</f>
        <v>0.58020000000000005</v>
      </c>
      <c r="ET27" s="430">
        <f>'(2018 Bloom Raw Data)'!DG27/'(2018 Bloom Raw Data)'!EC27</f>
        <v>0.40417798088686535</v>
      </c>
      <c r="EU27" s="430">
        <f>'(2018 Bloom Raw Data)'!DH27/'(2018 Bloom Raw Data)'!ED27</f>
        <v>1.5523169626477606</v>
      </c>
      <c r="EV27" s="430" t="e">
        <f>'(2018 Bloom Raw Data)'!DI27/'(2018 Bloom Raw Data)'!EE27</f>
        <v>#VALUE!</v>
      </c>
      <c r="EW27" s="430"/>
      <c r="EX27" s="438">
        <f t="shared" si="49"/>
        <v>25.945353237597512</v>
      </c>
      <c r="EY27" s="438">
        <f t="shared" si="50"/>
        <v>50.990347456281214</v>
      </c>
      <c r="EZ27" s="438">
        <f t="shared" si="51"/>
        <v>48.977658809024213</v>
      </c>
      <c r="FA27" s="438">
        <f t="shared" si="52"/>
        <v>58.853154932778082</v>
      </c>
      <c r="FB27" s="438">
        <f t="shared" si="53"/>
        <v>104.37757827915128</v>
      </c>
      <c r="FC27" s="438">
        <f t="shared" si="54"/>
        <v>136.82535447055676</v>
      </c>
      <c r="FD27" s="438">
        <f t="shared" si="55"/>
        <v>156.91203004873537</v>
      </c>
      <c r="FE27" s="438">
        <f t="shared" si="56"/>
        <v>344.72756103479929</v>
      </c>
      <c r="FF27" s="438">
        <f t="shared" si="80"/>
        <v>333.21142482685377</v>
      </c>
      <c r="FG27" s="438">
        <f t="shared" si="81"/>
        <v>324.1135549994612</v>
      </c>
      <c r="FH27" s="438">
        <f t="shared" si="82"/>
        <v>259.99173474495933</v>
      </c>
      <c r="FI27" s="438">
        <f t="shared" si="83"/>
        <v>426.8678465556373</v>
      </c>
      <c r="FJ27" s="438">
        <f t="shared" si="84"/>
        <v>499.05823008398647</v>
      </c>
      <c r="FK27" s="438">
        <f t="shared" ref="FK27:FN27" si="117">EA65/ES65</f>
        <v>307.53525500630894</v>
      </c>
      <c r="FL27" s="438">
        <f t="shared" si="117"/>
        <v>366.28971192816556</v>
      </c>
      <c r="FM27" s="438">
        <f t="shared" si="117"/>
        <v>209.37195893031841</v>
      </c>
      <c r="FN27" s="438" t="e">
        <f t="shared" si="117"/>
        <v>#VALUE!</v>
      </c>
      <c r="FO27" s="430"/>
      <c r="FP27" s="438">
        <f t="shared" si="22"/>
        <v>271.39503044936242</v>
      </c>
      <c r="FQ27" s="438">
        <f t="shared" si="23"/>
        <v>209.37195893031841</v>
      </c>
      <c r="FR27" s="438"/>
      <c r="FS27" s="430"/>
      <c r="FT27" s="438">
        <f t="shared" si="58"/>
        <v>-30.56992796717762</v>
      </c>
      <c r="FU27" s="438">
        <f t="shared" si="59"/>
        <v>-32.851354613733903</v>
      </c>
      <c r="FV27" s="438">
        <f t="shared" si="60"/>
        <v>-33.493259938502085</v>
      </c>
      <c r="FW27" s="438">
        <f t="shared" si="61"/>
        <v>-39.645579027259501</v>
      </c>
      <c r="FX27" s="438">
        <f t="shared" si="62"/>
        <v>-47.60706697976071</v>
      </c>
      <c r="FY27" s="438">
        <f t="shared" si="63"/>
        <v>-115.92210992105396</v>
      </c>
      <c r="FZ27" s="438">
        <f t="shared" si="64"/>
        <v>-115.47954803374944</v>
      </c>
      <c r="GA27" s="438">
        <f t="shared" si="65"/>
        <v>-348.13717322608443</v>
      </c>
      <c r="GB27" s="438">
        <f t="shared" si="86"/>
        <v>-254.26929780876495</v>
      </c>
      <c r="GC27" s="438">
        <f t="shared" si="87"/>
        <v>-224.63331878682084</v>
      </c>
      <c r="GD27" s="438">
        <f t="shared" si="88"/>
        <v>-132.35838732901368</v>
      </c>
      <c r="GE27" s="438">
        <f t="shared" si="89"/>
        <v>-425.75551470588226</v>
      </c>
      <c r="GF27" s="438">
        <f t="shared" si="90"/>
        <v>-869.4127957931637</v>
      </c>
      <c r="GG27" s="438">
        <f t="shared" si="91"/>
        <v>-340.4772492244054</v>
      </c>
      <c r="GH27" s="438">
        <f t="shared" si="92"/>
        <v>-601.24156062826501</v>
      </c>
      <c r="GI27" s="438">
        <f t="shared" si="93"/>
        <v>-153.06152397815052</v>
      </c>
      <c r="GJ27" s="438" t="e">
        <f t="shared" si="94"/>
        <v>#VALUE!</v>
      </c>
      <c r="GK27" s="438"/>
      <c r="GL27" s="438">
        <f t="shared" si="34"/>
        <v>-282.15393272633645</v>
      </c>
      <c r="GM27" s="438">
        <f t="shared" si="35"/>
        <v>-205.39502570238207</v>
      </c>
      <c r="GN27" s="438"/>
      <c r="GO27" s="438"/>
      <c r="GP27" s="438"/>
      <c r="GQ27" s="438"/>
      <c r="GR27" s="438"/>
      <c r="GS27" s="405"/>
      <c r="GT27" s="430">
        <f>'(2018 Bloom Raw Data)'!GC27</f>
        <v>182.01060000000001</v>
      </c>
      <c r="GU27" s="430">
        <f>'(2018 Bloom Raw Data)'!GD27</f>
        <v>180.18180000000001</v>
      </c>
      <c r="GV27" s="430">
        <f>'(2018 Bloom Raw Data)'!GE27</f>
        <v>176.73769999999999</v>
      </c>
      <c r="GW27" s="430">
        <f>'(2018 Bloom Raw Data)'!GF27</f>
        <v>181.8004</v>
      </c>
      <c r="GX27" s="430">
        <f>'(2018 Bloom Raw Data)'!GG27</f>
        <v>181.1</v>
      </c>
      <c r="GY27" s="430">
        <f>'(2018 Bloom Raw Data)'!GH27</f>
        <v>172.68209999999999</v>
      </c>
      <c r="GZ27" s="430">
        <f>'(2018 Bloom Raw Data)'!GI27</f>
        <v>240.67789999999999</v>
      </c>
      <c r="HA27" s="430">
        <f>'(2018 Bloom Raw Data)'!GJ27</f>
        <v>248.86500000000001</v>
      </c>
      <c r="HB27" s="430">
        <f>'(2018 Bloom Raw Data)'!GK27</f>
        <v>210.25630000000001</v>
      </c>
      <c r="HC27" s="430">
        <f>'(2018 Bloom Raw Data)'!GL27</f>
        <v>211.35290000000001</v>
      </c>
      <c r="HD27" s="430">
        <f>'(2018 Bloom Raw Data)'!GM27</f>
        <v>189.1019</v>
      </c>
      <c r="HE27" s="430">
        <f>'(2018 Bloom Raw Data)'!GN27</f>
        <v>190.3426</v>
      </c>
      <c r="HF27" s="430">
        <f>'(2018 Bloom Raw Data)'!GO27</f>
        <v>202</v>
      </c>
      <c r="HG27" s="430">
        <f>'(2018 Bloom Raw Data)'!GP27</f>
        <v>201.1164</v>
      </c>
      <c r="HH27" s="430">
        <f>'(2018 Bloom Raw Data)'!GQ27</f>
        <v>251.0042</v>
      </c>
      <c r="HI27" s="430">
        <f>'(2018 Bloom Raw Data)'!GR27</f>
        <v>245.2</v>
      </c>
      <c r="HJ27" s="430" t="str">
        <f>'(2018 Bloom Raw Data)'!GS27</f>
        <v>#N/A N/A</v>
      </c>
      <c r="HK27" s="430"/>
      <c r="HL27" s="405"/>
      <c r="HM27" s="405"/>
      <c r="HN27" s="405"/>
      <c r="HO27" s="438">
        <f t="shared" si="66"/>
        <v>-5.4603532901739342</v>
      </c>
      <c r="HP27" s="438">
        <f t="shared" si="67"/>
        <v>-7.618262777415044</v>
      </c>
      <c r="HQ27" s="438">
        <f t="shared" si="68"/>
        <v>-8.1055966870871359</v>
      </c>
      <c r="HR27" s="438">
        <f t="shared" si="69"/>
        <v>-9.4366802602633051</v>
      </c>
      <c r="HS27" s="438">
        <f t="shared" si="70"/>
        <v>2.3863237136499862</v>
      </c>
      <c r="HT27" s="438">
        <f t="shared" si="71"/>
        <v>-19.664993987703468</v>
      </c>
      <c r="HU27" s="438">
        <f t="shared" si="72"/>
        <v>2.2233316635868476</v>
      </c>
      <c r="HV27" s="438">
        <f t="shared" si="73"/>
        <v>3.9141254655707769</v>
      </c>
      <c r="HW27" s="438">
        <f t="shared" si="95"/>
        <v>3.4048514840298765</v>
      </c>
      <c r="HX27" s="438">
        <f t="shared" si="96"/>
        <v>2.9023336007375633</v>
      </c>
      <c r="HY27" s="438">
        <f t="shared" si="97"/>
        <v>2.2393302587152704</v>
      </c>
      <c r="HZ27" s="438">
        <f t="shared" si="98"/>
        <v>3.6385169612789241</v>
      </c>
      <c r="IA27" s="438">
        <f t="shared" si="99"/>
        <v>3.0571430997732705</v>
      </c>
      <c r="IB27" s="438">
        <f t="shared" si="100"/>
        <v>2.3349699588773092</v>
      </c>
      <c r="IC27" s="438">
        <f t="shared" si="101"/>
        <v>5.9071419062375128</v>
      </c>
      <c r="ID27" s="438">
        <f t="shared" si="102"/>
        <v>3.0379500367049275</v>
      </c>
      <c r="IE27" s="438" t="e">
        <f t="shared" si="103"/>
        <v>#VALUE!</v>
      </c>
      <c r="IF27" s="438"/>
      <c r="IG27" s="438">
        <f t="shared" si="38"/>
        <v>0.45725722316888395</v>
      </c>
      <c r="IH27" s="438">
        <f t="shared" si="24"/>
        <v>3.0379500367049275</v>
      </c>
      <c r="II27" s="438"/>
      <c r="IJ27" s="405"/>
      <c r="IK27" s="430">
        <v>1023.8797</v>
      </c>
      <c r="IL27" s="430">
        <v>1047.2819</v>
      </c>
      <c r="IM27" s="430">
        <v>1043.0496000000001</v>
      </c>
      <c r="IN27" s="430">
        <v>1046.7496000000001</v>
      </c>
      <c r="IO27" s="430">
        <v>1025.2</v>
      </c>
      <c r="IP27" s="430">
        <v>999.57299999999998</v>
      </c>
      <c r="IQ27" s="430">
        <v>987.65610000000004</v>
      </c>
      <c r="IR27" s="430">
        <v>989.88469999999995</v>
      </c>
      <c r="IS27" s="430">
        <v>1033.1302000000001</v>
      </c>
      <c r="IT27" s="430">
        <v>1037.3907999999999</v>
      </c>
      <c r="IU27" s="430">
        <v>1021.8457</v>
      </c>
      <c r="IV27" s="430">
        <v>1032.6568</v>
      </c>
      <c r="IW27" s="430">
        <v>1031.9000000000001</v>
      </c>
      <c r="IX27" s="430">
        <f>'(2018 Bloom Raw Data)'!HL27</f>
        <v>1034.4000000000001</v>
      </c>
      <c r="IY27" s="430">
        <f>'(2018 Bloom Raw Data)'!HM27</f>
        <v>1073.5675000000001</v>
      </c>
      <c r="IZ27" s="430">
        <f>'(2018 Bloom Raw Data)'!HN27</f>
        <v>1075.9000000000001</v>
      </c>
      <c r="JA27" s="430" t="str">
        <f>'(2018 Bloom Raw Data)'!HO27</f>
        <v>#N/A N/A</v>
      </c>
      <c r="JB27" s="405"/>
    </row>
    <row r="28" spans="1:262">
      <c r="A28" s="4" t="s">
        <v>76</v>
      </c>
      <c r="B28" s="3" t="s">
        <v>33</v>
      </c>
      <c r="C28" s="3"/>
      <c r="D28" s="3"/>
      <c r="E28" s="3"/>
      <c r="F28" s="59">
        <f>'Segments '!G93</f>
        <v>0.58629776021080371</v>
      </c>
      <c r="G28" s="59">
        <f>'Segments '!H93</f>
        <v>0.56916996047430835</v>
      </c>
      <c r="H28" s="59">
        <f>'Segments '!I93</f>
        <v>0.55706521739130443</v>
      </c>
      <c r="I28" s="60">
        <f>'Segments '!J93</f>
        <v>0.55374149659863947</v>
      </c>
      <c r="J28" s="60">
        <f>'Segments '!K93</f>
        <v>0.55374149659863947</v>
      </c>
      <c r="K28" s="62"/>
      <c r="L28" s="60">
        <f t="shared" ref="L28:L35" si="118">AVERAGE(H28:J28)</f>
        <v>0.55484940352952783</v>
      </c>
      <c r="M28" s="60">
        <f t="shared" si="0"/>
        <v>0.55374149659863947</v>
      </c>
      <c r="N28" s="69"/>
      <c r="O28" s="13">
        <f>'(2018 Bloom Raw Data)'!E28</f>
        <v>790.74090000000001</v>
      </c>
      <c r="P28" s="13">
        <f>'(2018 Bloom Raw Data)'!F28</f>
        <v>869.21860000000004</v>
      </c>
      <c r="Q28" s="13">
        <f>'(2018 Bloom Raw Data)'!G28</f>
        <v>973.78620000000001</v>
      </c>
      <c r="R28" s="13">
        <f>'(2018 Bloom Raw Data)'!H28</f>
        <v>941.10879999999997</v>
      </c>
      <c r="S28" s="13">
        <f>'(2018 Bloom Raw Data)'!I28</f>
        <v>943.29430000000002</v>
      </c>
      <c r="T28" s="13">
        <f>'(2018 Bloom Raw Data)'!J28</f>
        <v>870.43299999999999</v>
      </c>
      <c r="U28" s="13">
        <f>'(2018 Bloom Raw Data)'!K28</f>
        <v>585.49300000000005</v>
      </c>
      <c r="V28" s="13">
        <f>'(2018 Bloom Raw Data)'!L28</f>
        <v>474.8999</v>
      </c>
      <c r="W28" s="13">
        <f>'(2018 Bloom Raw Data)'!M28</f>
        <v>474.9649</v>
      </c>
      <c r="X28" s="13">
        <f>'(2018 Bloom Raw Data)'!N28</f>
        <v>513.93280000000004</v>
      </c>
      <c r="Y28" s="13">
        <f>'(2018 Bloom Raw Data)'!O28</f>
        <v>447.70699999999999</v>
      </c>
      <c r="Z28" s="13">
        <f>'(2018 Bloom Raw Data)'!P28</f>
        <v>463.32010000000002</v>
      </c>
      <c r="AA28" s="13">
        <f>'(2018 Bloom Raw Data)'!Q28</f>
        <v>462.53949999999998</v>
      </c>
      <c r="AB28" s="13">
        <f>'(2018 Bloom Raw Data)'!R28</f>
        <v>564.61040000000003</v>
      </c>
      <c r="AC28" s="13">
        <f>'(2018 Bloom Raw Data)'!S28</f>
        <v>552.96559999999999</v>
      </c>
      <c r="AD28" s="13">
        <f>'(2018 Bloom Raw Data)'!T28</f>
        <v>527.39909999999998</v>
      </c>
      <c r="AE28" s="13">
        <f>'(2018 Bloom Raw Data)'!U28</f>
        <v>539.17399999999998</v>
      </c>
      <c r="AF28" s="13">
        <f>'(2018 Bloom Raw Data)'!V28</f>
        <v>539.9547</v>
      </c>
      <c r="AG28" s="13">
        <f>'(2018 Bloom Raw Data)'!W28</f>
        <v>597.2029</v>
      </c>
      <c r="AH28" s="13">
        <f>'(2018 Bloom Raw Data)'!X28</f>
        <v>444.97469999999998</v>
      </c>
      <c r="AI28" s="13" t="str">
        <f>'(2018 Bloom Raw Data)'!Y28</f>
        <v>#N/A N/A</v>
      </c>
      <c r="AJ28" s="13"/>
      <c r="AK28" s="13">
        <f t="shared" si="28"/>
        <v>507.97273846153843</v>
      </c>
      <c r="AL28" s="13">
        <f t="shared" si="29"/>
        <v>444.97469999999998</v>
      </c>
      <c r="AM28" s="13"/>
      <c r="AN28" s="394"/>
      <c r="AO28" s="394"/>
      <c r="AP28" s="523"/>
      <c r="AQ28" s="548">
        <f t="shared" si="12"/>
        <v>0</v>
      </c>
      <c r="AR28" s="523"/>
      <c r="AS28" s="548">
        <f t="shared" si="105"/>
        <v>0</v>
      </c>
      <c r="AT28" s="13">
        <f>'(2018 Bloom Raw Data)'!BA28</f>
        <v>157.28200000000001</v>
      </c>
      <c r="AU28" s="13">
        <f>'(2018 Bloom Raw Data)'!BE28</f>
        <v>154.69900000000001</v>
      </c>
      <c r="AV28" s="13">
        <f>'(2018 Bloom Raw Data)'!BI28</f>
        <v>184.81899999999999</v>
      </c>
      <c r="AW28" s="13">
        <f>'(2018 Bloom Raw Data)'!BM28</f>
        <v>73.704999999999998</v>
      </c>
      <c r="AX28" s="122">
        <f t="shared" si="39"/>
        <v>73.704999999999998</v>
      </c>
      <c r="AY28" s="115"/>
      <c r="AZ28" s="13" t="str">
        <f>Ratings!AA28</f>
        <v>BB+</v>
      </c>
      <c r="BA28" s="332">
        <f t="shared" si="109"/>
        <v>2.8347500000000001E-2</v>
      </c>
      <c r="BB28" s="332">
        <f t="shared" si="109"/>
        <v>3.7589999999999998E-2</v>
      </c>
      <c r="BC28" s="332">
        <f t="shared" si="109"/>
        <v>2.3399999999999997E-2</v>
      </c>
      <c r="BD28" s="332">
        <f t="shared" si="109"/>
        <v>2.0499999999999997E-2</v>
      </c>
      <c r="BE28" s="332">
        <f t="shared" si="109"/>
        <v>2.5649999999999999E-2</v>
      </c>
      <c r="BF28" s="115"/>
      <c r="BG28" s="13">
        <f t="shared" ref="BG28:BG37" si="119">(1-1/(1+BA28)^$BF$1)/BA28*AT28/$BF$1</f>
        <v>135.30332958365975</v>
      </c>
      <c r="BH28" s="71">
        <f t="shared" si="110"/>
        <v>133.22593204569455</v>
      </c>
      <c r="BI28" s="71">
        <f t="shared" si="110"/>
        <v>131.14853450772932</v>
      </c>
      <c r="BJ28" s="71">
        <f t="shared" si="110"/>
        <v>129.0711369697641</v>
      </c>
      <c r="BK28" s="13">
        <f t="shared" ref="BK28:BK37" si="120">(1-1/(1+BB28)^$BF$1)/BB28*AU28/$BF$1</f>
        <v>126.9937394317989</v>
      </c>
      <c r="BL28" s="71">
        <f t="shared" si="16"/>
        <v>136.02039066691611</v>
      </c>
      <c r="BM28" s="71">
        <f t="shared" si="16"/>
        <v>145.0470419020333</v>
      </c>
      <c r="BN28" s="71">
        <f t="shared" si="16"/>
        <v>154.07369313715049</v>
      </c>
      <c r="BO28" s="13">
        <f t="shared" ref="BO28:BO37" si="121">(1-1/(1+BC28)^$BF$1)/BC28*AV28/$BF$1</f>
        <v>163.1003443722677</v>
      </c>
      <c r="BP28" s="71">
        <f t="shared" si="111"/>
        <v>138.83357787073729</v>
      </c>
      <c r="BQ28" s="71">
        <f t="shared" si="111"/>
        <v>114.56681136920689</v>
      </c>
      <c r="BR28" s="71">
        <f t="shared" si="111"/>
        <v>90.30004486767649</v>
      </c>
      <c r="BS28" s="13">
        <f t="shared" ref="BS28:BS37" si="122">(1-1/(1+BD28)^$BF$1)/BD28*AW28/$BF$1</f>
        <v>66.033278366146078</v>
      </c>
      <c r="BT28" s="71">
        <f t="shared" si="43"/>
        <v>65.597699270831953</v>
      </c>
      <c r="BU28" s="71">
        <f t="shared" si="43"/>
        <v>65.162120175517842</v>
      </c>
      <c r="BV28" s="71">
        <f t="shared" si="43"/>
        <v>64.726541080203731</v>
      </c>
      <c r="BW28" s="13">
        <f t="shared" si="18"/>
        <v>64.290961984889606</v>
      </c>
      <c r="BX28" s="13"/>
      <c r="BY28" s="3"/>
      <c r="BZ28" s="13">
        <f>'(2018 Bloom Raw Data)'!AE28</f>
        <v>344.05700000000002</v>
      </c>
      <c r="CA28" s="13">
        <f>'(2018 Bloom Raw Data)'!AF28</f>
        <v>344.05700000000002</v>
      </c>
      <c r="CB28" s="13">
        <f>'(2018 Bloom Raw Data)'!AG28</f>
        <v>407.67099999999999</v>
      </c>
      <c r="CC28" s="13">
        <f>'(2018 Bloom Raw Data)'!AH28</f>
        <v>381.47199999999998</v>
      </c>
      <c r="CD28" s="13">
        <f>'(2018 Bloom Raw Data)'!AI28</f>
        <v>377.01799999999997</v>
      </c>
      <c r="CE28" s="13">
        <f>'(2018 Bloom Raw Data)'!AJ28</f>
        <v>377.53</v>
      </c>
      <c r="CF28" s="13">
        <f>'(2018 Bloom Raw Data)'!AK28</f>
        <v>392.76799999999997</v>
      </c>
      <c r="CG28" s="13">
        <f>'(2018 Bloom Raw Data)'!AL28</f>
        <v>246.50200000000001</v>
      </c>
      <c r="CH28" s="13">
        <f>'(2018 Bloom Raw Data)'!AM28</f>
        <v>365.399</v>
      </c>
      <c r="CI28" s="13">
        <f>'(2018 Bloom Raw Data)'!AN28</f>
        <v>260.16699999999997</v>
      </c>
      <c r="CJ28" s="13">
        <f>'(2018 Bloom Raw Data)'!AO28</f>
        <v>289.03699999999998</v>
      </c>
      <c r="CK28" s="13">
        <f>'(2018 Bloom Raw Data)'!AP28</f>
        <v>273.75099999999998</v>
      </c>
      <c r="CL28" s="13">
        <f>'(2018 Bloom Raw Data)'!AQ28</f>
        <v>281.42899999999997</v>
      </c>
      <c r="CM28" s="66">
        <f>'(2018 Bloom Raw Data)'!AR28</f>
        <v>297.065</v>
      </c>
      <c r="CN28" s="66">
        <f>'(2018 Bloom Raw Data)'!AS28</f>
        <v>350.64</v>
      </c>
      <c r="CO28" s="66">
        <f>'(2018 Bloom Raw Data)'!AT28</f>
        <v>333.202</v>
      </c>
      <c r="CP28" s="66" t="str">
        <f>'(2018 Bloom Raw Data)'!AU28</f>
        <v>#N/A N/A</v>
      </c>
      <c r="CQ28" s="66"/>
      <c r="CR28" s="59">
        <f>BZ28/(BZ28+'(2018 Bloom Raw Data)'!I28)</f>
        <v>0.26725960505108437</v>
      </c>
      <c r="CS28" s="59">
        <f>CA28/(CA28+'(2018 Bloom Raw Data)'!J28)</f>
        <v>0.28329339887524807</v>
      </c>
      <c r="CT28" s="59">
        <f>CB28/(CB28+'(2018 Bloom Raw Data)'!K28)</f>
        <v>0.41047702091497479</v>
      </c>
      <c r="CU28" s="59">
        <f>CC28/(CC28+'(2018 Bloom Raw Data)'!L28)</f>
        <v>0.44545132786351349</v>
      </c>
      <c r="CV28" s="59">
        <f>CD28/(CD28+'(2018 Bloom Raw Data)'!M28)</f>
        <v>0.442518271200044</v>
      </c>
      <c r="CW28" s="59">
        <f>CE28/(CE28+'(2018 Bloom Raw Data)'!N28)</f>
        <v>0.42349495682826022</v>
      </c>
      <c r="CX28" s="59">
        <f>CF28/(CF28+'(2018 Bloom Raw Data)'!O28)</f>
        <v>0.46731669591599989</v>
      </c>
      <c r="CY28" s="59">
        <f>CG28/(CG28+'(2018 Bloom Raw Data)'!P28)</f>
        <v>0.34727292937202148</v>
      </c>
      <c r="CZ28" s="59">
        <f>CH28/(CH28+'(2018 Bloom Raw Data)'!Q28)</f>
        <v>0.44133592048201647</v>
      </c>
      <c r="DA28" s="59">
        <f>CI28/(CI28+'(2018 Bloom Raw Data)'!R28)</f>
        <v>0.31543905058504268</v>
      </c>
      <c r="DB28" s="59">
        <f>CJ28/(CJ28+'(2018 Bloom Raw Data)'!S28)</f>
        <v>0.34327328680457753</v>
      </c>
      <c r="DC28" s="59">
        <f>CK28/(CK28+'(2018 Bloom Raw Data)'!T28)</f>
        <v>0.34169751710696911</v>
      </c>
      <c r="DD28" s="59">
        <f>CL28/(CL28+'(2018 Bloom Raw Data)'!U28)</f>
        <v>0.34295390097282119</v>
      </c>
      <c r="DE28" s="59">
        <f>CM28/(CM28+'(2018 Bloom Raw Data)'!V28)</f>
        <v>0.35490801470980909</v>
      </c>
      <c r="DF28" s="59">
        <f>CN28/(CN28+'(2018 Bloom Raw Data)'!W28)</f>
        <v>0.36993472230471947</v>
      </c>
      <c r="DG28" s="59">
        <f>CO28/(CO28+'(2018 Bloom Raw Data)'!X28)</f>
        <v>0.4281829563902389</v>
      </c>
      <c r="DH28" s="59" t="e">
        <f>CP28/(CP28+'(2018 Bloom Raw Data)'!Y28)</f>
        <v>#VALUE!</v>
      </c>
      <c r="DI28" s="59"/>
      <c r="DJ28" s="59">
        <f t="shared" si="19"/>
        <v>0.37475260630558255</v>
      </c>
      <c r="DK28" s="59">
        <f t="shared" si="30"/>
        <v>7.7709867951396006E-2</v>
      </c>
      <c r="DL28" s="59">
        <f t="shared" si="40"/>
        <v>0.20736311540960828</v>
      </c>
      <c r="DM28" s="66"/>
      <c r="DN28" s="59">
        <f>BZ66/'(2018 Bloom Raw Data)'!I28</f>
        <v>0.50817685380231792</v>
      </c>
      <c r="DO28" s="59">
        <f>CA66/'(2018 Bloom Raw Data)'!J28</f>
        <v>0.54832816775753512</v>
      </c>
      <c r="DP28" s="59">
        <f>CB66/'(2018 Bloom Raw Data)'!K28</f>
        <v>0.92028347821020784</v>
      </c>
      <c r="DQ28" s="59">
        <f>CC66/'(2018 Bloom Raw Data)'!L28</f>
        <v>1.0750542103078229</v>
      </c>
      <c r="DR28" s="59">
        <f>CD66/'(2018 Bloom Raw Data)'!M28</f>
        <v>1.0611557599978418</v>
      </c>
      <c r="DS28" s="59">
        <f>CE66/'(2018 Bloom Raw Data)'!N28</f>
        <v>0.99925591568959216</v>
      </c>
      <c r="DT28" s="59">
        <f>CF66/'(2018 Bloom Raw Data)'!O28</f>
        <v>1.2012656534341284</v>
      </c>
      <c r="DU28" s="59">
        <f>CG66/'(2018 Bloom Raw Data)'!P28</f>
        <v>0.86457654899312697</v>
      </c>
      <c r="DV28" s="59">
        <f>CH66/'(2018 Bloom Raw Data)'!Q28</f>
        <v>1.1426037005969605</v>
      </c>
      <c r="DW28" s="59">
        <f>CI66/'(2018 Bloom Raw Data)'!R28</f>
        <v>0.70668301163198066</v>
      </c>
      <c r="DX28" s="59">
        <f>CJ66/'(2018 Bloom Raw Data)'!S28</f>
        <v>0.72988954714218546</v>
      </c>
      <c r="DY28" s="59">
        <f>CK66/'(2018 Bloom Raw Data)'!T28</f>
        <v>0.69027619665577067</v>
      </c>
      <c r="DZ28" s="59">
        <f>CL66/'(2018 Bloom Raw Data)'!U28</f>
        <v>0.64443440960830101</v>
      </c>
      <c r="EA28" s="59">
        <f>CM66/'(2018 Bloom Raw Data)'!V28</f>
        <v>0.67165393554465203</v>
      </c>
      <c r="EB28" s="59">
        <f>CN66/'(2018 Bloom Raw Data)'!W28</f>
        <v>0.69624933196995165</v>
      </c>
      <c r="EC28" s="59">
        <f>CO66/'(2018 Bloom Raw Data)'!X28</f>
        <v>0.89427228352579091</v>
      </c>
      <c r="ED28" s="59" t="e">
        <f>CP66/'(2018 Bloom Raw Data)'!Y28</f>
        <v>#VALUE!</v>
      </c>
      <c r="EE28" s="3"/>
      <c r="EF28" s="13">
        <f>SUM('(2018 Bloom Raw Data)'!HR28:HU28)</f>
        <v>167.334</v>
      </c>
      <c r="EG28" s="13">
        <f>SUM('(2018 Bloom Raw Data)'!HS28:HV28)</f>
        <v>164.15600000000001</v>
      </c>
      <c r="EH28" s="13">
        <f>SUM('(2018 Bloom Raw Data)'!HT28:HW28)</f>
        <v>163.727</v>
      </c>
      <c r="EI28" s="13">
        <f>SUM('(2018 Bloom Raw Data)'!HU28:HX28)</f>
        <v>167.64</v>
      </c>
      <c r="EJ28" s="13">
        <f>SUM('(2018 Bloom Raw Data)'!HV28:HY28)</f>
        <v>207.50800000000001</v>
      </c>
      <c r="EK28" s="13">
        <f>SUM('(2018 Bloom Raw Data)'!HW28:HZ28)</f>
        <v>205.90199999999999</v>
      </c>
      <c r="EL28" s="13">
        <f>SUM('(2018 Bloom Raw Data)'!HX28:IA28)</f>
        <v>191.18899999999999</v>
      </c>
      <c r="EM28" s="13">
        <f>SUM('(2018 Bloom Raw Data)'!HY28:IB28)</f>
        <v>202.03399999999999</v>
      </c>
      <c r="EN28" s="13">
        <f>SUM('(2018 Bloom Raw Data)'!HZ28:IC28)</f>
        <v>205.60499999999999</v>
      </c>
      <c r="EO28" s="13">
        <f>SUM('(2018 Bloom Raw Data)'!IA28:ID28)</f>
        <v>204.52799999999999</v>
      </c>
      <c r="EP28" s="13">
        <f>SUM('(2018 Bloom Raw Data)'!IB28:IE28)</f>
        <v>206.447</v>
      </c>
      <c r="EQ28" s="13">
        <f>SUM('(2018 Bloom Raw Data)'!IC28:IF28)</f>
        <v>202.22200000000001</v>
      </c>
      <c r="ER28" s="13">
        <f>SUM('(2018 Bloom Raw Data)'!ID28:IG28)</f>
        <v>168.74</v>
      </c>
      <c r="ES28" s="13">
        <f>SUM('(2018 Bloom Raw Data)'!IE28:IH28)</f>
        <v>170.48599999999999</v>
      </c>
      <c r="ET28" s="13">
        <f>'(2018 Bloom Raw Data)'!DG28/'(2018 Bloom Raw Data)'!EC28</f>
        <v>177.57187458857604</v>
      </c>
      <c r="EU28" s="13">
        <f>'(2018 Bloom Raw Data)'!DH28/'(2018 Bloom Raw Data)'!ED28</f>
        <v>167.42858069538141</v>
      </c>
      <c r="EV28" s="13" t="e">
        <f>'(2018 Bloom Raw Data)'!DI28/'(2018 Bloom Raw Data)'!EE28</f>
        <v>#VALUE!</v>
      </c>
      <c r="EW28" s="66"/>
      <c r="EX28" s="6">
        <f t="shared" si="49"/>
        <v>7.7714275780781588</v>
      </c>
      <c r="EY28" s="6">
        <f t="shared" si="50"/>
        <v>7.4948211689669266</v>
      </c>
      <c r="EZ28" s="6">
        <f t="shared" si="51"/>
        <v>6.2696553819577758</v>
      </c>
      <c r="FA28" s="6">
        <f t="shared" si="52"/>
        <v>5.3798054394301618</v>
      </c>
      <c r="FB28" s="6">
        <f t="shared" si="53"/>
        <v>4.3904648820883097</v>
      </c>
      <c r="FC28" s="6">
        <f t="shared" si="54"/>
        <v>4.6257001833964404</v>
      </c>
      <c r="FD28" s="6">
        <f t="shared" si="55"/>
        <v>4.734333415009127</v>
      </c>
      <c r="FE28" s="6">
        <f t="shared" si="56"/>
        <v>3.9283964360551784</v>
      </c>
      <c r="FF28" s="6">
        <f t="shared" si="80"/>
        <v>4.4199765554000159</v>
      </c>
      <c r="FG28" s="6">
        <f t="shared" si="81"/>
        <v>4.3690597161981524</v>
      </c>
      <c r="FH28" s="6">
        <f t="shared" si="82"/>
        <v>4.3604661433994991</v>
      </c>
      <c r="FI28" s="6">
        <f t="shared" si="83"/>
        <v>4.1861688548692246</v>
      </c>
      <c r="FJ28" s="6">
        <f t="shared" si="84"/>
        <v>5.018873254951556</v>
      </c>
      <c r="FK28" s="6">
        <f t="shared" ref="FK28:FN28" si="123">EA66/ES66</f>
        <v>5.0569891978692487</v>
      </c>
      <c r="FL28" s="6">
        <f t="shared" si="123"/>
        <v>5.4573432531122181</v>
      </c>
      <c r="FM28" s="6">
        <f t="shared" si="123"/>
        <v>4.8000838319189931</v>
      </c>
      <c r="FN28" s="6" t="e">
        <f t="shared" si="123"/>
        <v>#VALUE!</v>
      </c>
      <c r="FO28" s="13"/>
      <c r="FP28" s="14">
        <f t="shared" si="22"/>
        <v>4.6713585510537019</v>
      </c>
      <c r="FQ28" s="6">
        <f t="shared" si="23"/>
        <v>4.8000838319189931</v>
      </c>
      <c r="FR28" s="14"/>
      <c r="FS28" s="66"/>
      <c r="FT28" s="6">
        <f t="shared" si="58"/>
        <v>2.0561093382098079</v>
      </c>
      <c r="FU28" s="6">
        <f t="shared" si="59"/>
        <v>2.0959148614732328</v>
      </c>
      <c r="FV28" s="6">
        <f t="shared" si="60"/>
        <v>2.4899436256695595</v>
      </c>
      <c r="FW28" s="6">
        <f t="shared" si="61"/>
        <v>2.2755428298735385</v>
      </c>
      <c r="FX28" s="6">
        <f t="shared" si="62"/>
        <v>1.8168841683212211</v>
      </c>
      <c r="FY28" s="6">
        <f t="shared" si="63"/>
        <v>1.8335421705471535</v>
      </c>
      <c r="FZ28" s="6">
        <f t="shared" si="64"/>
        <v>2.0543441306769741</v>
      </c>
      <c r="GA28" s="6">
        <f t="shared" si="65"/>
        <v>1.2201015670629698</v>
      </c>
      <c r="GB28" s="6">
        <f t="shared" si="86"/>
        <v>1.7771892706889425</v>
      </c>
      <c r="GC28" s="6">
        <f t="shared" si="87"/>
        <v>1.2720361026363138</v>
      </c>
      <c r="GD28" s="6">
        <f t="shared" si="88"/>
        <v>1.4000542512121754</v>
      </c>
      <c r="GE28" s="6">
        <f t="shared" si="89"/>
        <v>1.3537152238628831</v>
      </c>
      <c r="GF28" s="6">
        <f t="shared" si="90"/>
        <v>1.6678262415550549</v>
      </c>
      <c r="GG28" s="6">
        <f t="shared" si="91"/>
        <v>1.7424597914198234</v>
      </c>
      <c r="GH28" s="6">
        <f t="shared" si="92"/>
        <v>1.9746370353549119</v>
      </c>
      <c r="GI28" s="6">
        <f t="shared" si="93"/>
        <v>1.9901142243224637</v>
      </c>
      <c r="GJ28" s="6" t="e">
        <f t="shared" si="94"/>
        <v>#VALUE!</v>
      </c>
      <c r="GK28" s="6"/>
      <c r="GL28" s="14">
        <f t="shared" si="34"/>
        <v>1.7214190005795715</v>
      </c>
      <c r="GM28" s="6">
        <f t="shared" si="35"/>
        <v>1.7933233678299865</v>
      </c>
      <c r="GN28" s="6"/>
      <c r="GO28" s="14"/>
      <c r="GP28" s="14"/>
      <c r="GQ28" s="14"/>
      <c r="GR28" s="14"/>
      <c r="GS28" s="3"/>
      <c r="GT28" s="13">
        <f>'(2018 Bloom Raw Data)'!GC28</f>
        <v>23.902000000000001</v>
      </c>
      <c r="GU28" s="13">
        <f>'(2018 Bloom Raw Data)'!GD28</f>
        <v>23.902000000000001</v>
      </c>
      <c r="GV28" s="13">
        <f>'(2018 Bloom Raw Data)'!GE28</f>
        <v>21.756</v>
      </c>
      <c r="GW28" s="13">
        <f>'(2018 Bloom Raw Data)'!GF28</f>
        <v>9.282</v>
      </c>
      <c r="GX28" s="13">
        <f>'(2018 Bloom Raw Data)'!GG28</f>
        <v>10.614000000000001</v>
      </c>
      <c r="GY28" s="13">
        <f>'(2018 Bloom Raw Data)'!GH28</f>
        <v>7.7859999999999996</v>
      </c>
      <c r="GZ28" s="13">
        <f>'(2018 Bloom Raw Data)'!GI28</f>
        <v>63.664999999999999</v>
      </c>
      <c r="HA28" s="13">
        <f>'(2018 Bloom Raw Data)'!GJ28</f>
        <v>42.554000000000002</v>
      </c>
      <c r="HB28" s="13">
        <f>'(2018 Bloom Raw Data)'!GK28</f>
        <v>42.554000000000002</v>
      </c>
      <c r="HC28" s="13">
        <f>'(2018 Bloom Raw Data)'!GL28</f>
        <v>27.152999999999999</v>
      </c>
      <c r="HD28" s="13">
        <f>'(2018 Bloom Raw Data)'!GM28</f>
        <v>16.483000000000001</v>
      </c>
      <c r="HE28" s="13">
        <f>'(2018 Bloom Raw Data)'!GN28</f>
        <v>11.398</v>
      </c>
      <c r="HF28" s="13">
        <f>'(2018 Bloom Raw Data)'!GO28</f>
        <v>106.52800000000001</v>
      </c>
      <c r="HG28" s="13">
        <f>'(2018 Bloom Raw Data)'!GP28</f>
        <v>7.9589999999999996</v>
      </c>
      <c r="HH28" s="13">
        <f>'(2018 Bloom Raw Data)'!GQ28</f>
        <v>19.263000000000002</v>
      </c>
      <c r="HI28" s="13">
        <f>'(2018 Bloom Raw Data)'!GR28</f>
        <v>8.24</v>
      </c>
      <c r="HJ28" s="13" t="str">
        <f>'(2018 Bloom Raw Data)'!GS28</f>
        <v>#N/A N/A</v>
      </c>
      <c r="HK28" s="13"/>
      <c r="HL28" s="4"/>
      <c r="HM28" s="4"/>
      <c r="HN28" s="3"/>
      <c r="HO28" s="14">
        <f t="shared" si="66"/>
        <v>2.7491329700159821</v>
      </c>
      <c r="HP28" s="14">
        <f t="shared" si="67"/>
        <v>2.7871536938512387</v>
      </c>
      <c r="HQ28" s="14">
        <f t="shared" si="68"/>
        <v>3.1260128381109675</v>
      </c>
      <c r="HR28" s="14">
        <f t="shared" si="69"/>
        <v>2.837868851376613</v>
      </c>
      <c r="HS28" s="14">
        <f t="shared" si="70"/>
        <v>2.3079674686675178</v>
      </c>
      <c r="HT28" s="14">
        <f t="shared" si="71"/>
        <v>2.3470416448895017</v>
      </c>
      <c r="HU28" s="14">
        <f t="shared" si="72"/>
        <v>2.889440255787759</v>
      </c>
      <c r="HV28" s="14">
        <f t="shared" si="73"/>
        <v>2.0163990060977102</v>
      </c>
      <c r="HW28" s="14">
        <f t="shared" si="95"/>
        <v>2.5483566615106361</v>
      </c>
      <c r="HX28" s="14">
        <f t="shared" si="96"/>
        <v>1.935020710522094</v>
      </c>
      <c r="HY28" s="14">
        <f t="shared" si="97"/>
        <v>1.9149413482102959</v>
      </c>
      <c r="HZ28" s="14">
        <f t="shared" si="98"/>
        <v>1.7678976602321204</v>
      </c>
      <c r="IA28" s="14">
        <f t="shared" si="99"/>
        <v>2.5778717246623346</v>
      </c>
      <c r="IB28" s="14">
        <f t="shared" si="100"/>
        <v>2.0838243149439686</v>
      </c>
      <c r="IC28" s="14">
        <f t="shared" si="101"/>
        <v>2.3524361095901707</v>
      </c>
      <c r="ID28" s="14">
        <f t="shared" si="102"/>
        <v>2.3236308764576679</v>
      </c>
      <c r="IE28" s="14" t="e">
        <f t="shared" si="103"/>
        <v>#VALUE!</v>
      </c>
      <c r="IF28" s="14"/>
      <c r="IG28" s="14">
        <f t="shared" si="38"/>
        <v>2.3002074333037221</v>
      </c>
      <c r="IH28" s="14">
        <f t="shared" si="24"/>
        <v>2.3236308764576679</v>
      </c>
      <c r="II28" s="14"/>
      <c r="IJ28" s="3"/>
      <c r="IK28" s="13">
        <v>694.95600000000002</v>
      </c>
      <c r="IL28" s="13">
        <v>699.38099999999997</v>
      </c>
      <c r="IM28" s="13">
        <v>649.779</v>
      </c>
      <c r="IN28" s="13">
        <v>701.66399999999999</v>
      </c>
      <c r="IO28" s="13">
        <v>701.72699999999998</v>
      </c>
      <c r="IP28" s="13">
        <v>715.47799999999995</v>
      </c>
      <c r="IQ28" s="13">
        <v>690.26499999999999</v>
      </c>
      <c r="IR28" s="13">
        <v>705.86199999999997</v>
      </c>
      <c r="IS28" s="13">
        <v>705.86199999999997</v>
      </c>
      <c r="IT28" s="13">
        <v>714.745</v>
      </c>
      <c r="IU28" s="13">
        <v>721.49300000000005</v>
      </c>
      <c r="IV28" s="13">
        <v>702.43</v>
      </c>
      <c r="IW28" s="13">
        <v>680.86500000000001</v>
      </c>
      <c r="IX28" s="13">
        <f>'(2018 Bloom Raw Data)'!HL28</f>
        <v>688.87300000000005</v>
      </c>
      <c r="IY28" s="13">
        <f>'(2018 Bloom Raw Data)'!HM28</f>
        <v>600.60500000000002</v>
      </c>
      <c r="IZ28" s="13">
        <f>'(2018 Bloom Raw Data)'!HN28</f>
        <v>609.60500000000002</v>
      </c>
      <c r="JA28" s="13" t="str">
        <f>'(2018 Bloom Raw Data)'!HO28</f>
        <v>#N/A N/A</v>
      </c>
      <c r="JB28" s="3"/>
    </row>
    <row r="29" spans="1:262">
      <c r="A29" s="5" t="s">
        <v>30</v>
      </c>
      <c r="B29" s="4" t="s">
        <v>7</v>
      </c>
      <c r="C29" s="3"/>
      <c r="D29" s="3"/>
      <c r="E29" s="3"/>
      <c r="F29" s="59">
        <f>'Segments '!G97</f>
        <v>0.6</v>
      </c>
      <c r="G29" s="59">
        <f>'Segments '!H97</f>
        <v>0.51200000000000001</v>
      </c>
      <c r="H29" s="59">
        <f>'Segments '!I97</f>
        <v>0.72599999999999998</v>
      </c>
      <c r="I29" s="502">
        <f>H29</f>
        <v>0.72599999999999998</v>
      </c>
      <c r="J29" s="502">
        <f>I29</f>
        <v>0.72599999999999998</v>
      </c>
      <c r="K29" s="65"/>
      <c r="L29" s="502">
        <f t="shared" si="118"/>
        <v>0.72599999999999998</v>
      </c>
      <c r="M29" s="502">
        <f t="shared" si="0"/>
        <v>0.72599999999999998</v>
      </c>
      <c r="N29" s="69"/>
      <c r="O29" s="13">
        <f>'(2018 Bloom Raw Data)'!E29</f>
        <v>53861.375999999997</v>
      </c>
      <c r="P29" s="13">
        <f>'(2018 Bloom Raw Data)'!F29</f>
        <v>52268.510600000001</v>
      </c>
      <c r="Q29" s="13">
        <f>'(2018 Bloom Raw Data)'!G29</f>
        <v>56978.820500000002</v>
      </c>
      <c r="R29" s="13">
        <f>'(2018 Bloom Raw Data)'!H29</f>
        <v>55772.799099999997</v>
      </c>
      <c r="S29" s="13">
        <f>'(2018 Bloom Raw Data)'!I29</f>
        <v>55513.875599999999</v>
      </c>
      <c r="T29" s="13">
        <f>'(2018 Bloom Raw Data)'!J29</f>
        <v>65971.138699999996</v>
      </c>
      <c r="U29" s="13">
        <f>'(2018 Bloom Raw Data)'!K29</f>
        <v>62964.823299999996</v>
      </c>
      <c r="V29" s="13">
        <f>'(2018 Bloom Raw Data)'!L29</f>
        <v>52680.813000000002</v>
      </c>
      <c r="W29" s="13">
        <f>'(2018 Bloom Raw Data)'!M29</f>
        <v>50921.163800000002</v>
      </c>
      <c r="X29" s="13">
        <f>'(2018 Bloom Raw Data)'!N29</f>
        <v>49015.660499999998</v>
      </c>
      <c r="Y29" s="13">
        <f>'(2018 Bloom Raw Data)'!O29</f>
        <v>42090.183499999999</v>
      </c>
      <c r="Z29" s="13">
        <f>'(2018 Bloom Raw Data)'!P29</f>
        <v>44178.647599999997</v>
      </c>
      <c r="AA29" s="13">
        <f>'(2018 Bloom Raw Data)'!Q29</f>
        <v>44433.440000000002</v>
      </c>
      <c r="AB29" s="13">
        <f>'(2018 Bloom Raw Data)'!R29</f>
        <v>52821.385300000002</v>
      </c>
      <c r="AC29" s="13">
        <f>'(2018 Bloom Raw Data)'!S29</f>
        <v>45531.681499999999</v>
      </c>
      <c r="AD29" s="13">
        <f>'(2018 Bloom Raw Data)'!T29</f>
        <v>46307.503599999996</v>
      </c>
      <c r="AE29" s="13">
        <f>'(2018 Bloom Raw Data)'!U29</f>
        <v>42186.069900000002</v>
      </c>
      <c r="AF29" s="13">
        <f>'(2018 Bloom Raw Data)'!V29</f>
        <v>41682.433199999999</v>
      </c>
      <c r="AG29" s="13">
        <f>'(2018 Bloom Raw Data)'!W29</f>
        <v>37319.432999999997</v>
      </c>
      <c r="AH29" s="13">
        <f>'(2018 Bloom Raw Data)'!X29</f>
        <v>35399.955999999998</v>
      </c>
      <c r="AI29" s="13" t="str">
        <f>'(2018 Bloom Raw Data)'!Y29</f>
        <v>#N/A N/A</v>
      </c>
      <c r="AJ29" s="13"/>
      <c r="AK29" s="13">
        <f t="shared" si="28"/>
        <v>44966.797761538459</v>
      </c>
      <c r="AL29" s="13">
        <f t="shared" si="29"/>
        <v>35399.955999999998</v>
      </c>
      <c r="AM29" s="13"/>
      <c r="AN29" s="394">
        <v>1</v>
      </c>
      <c r="AO29" s="394"/>
      <c r="AP29" s="523"/>
      <c r="AQ29" s="548">
        <f t="shared" si="12"/>
        <v>0</v>
      </c>
      <c r="AR29" s="523"/>
      <c r="AS29" s="548">
        <f t="shared" si="105"/>
        <v>0</v>
      </c>
      <c r="AT29" s="13">
        <f>'(2018 Bloom Raw Data)'!BA29</f>
        <v>10197</v>
      </c>
      <c r="AU29" s="13">
        <f>'(2018 Bloom Raw Data)'!BE29</f>
        <v>9631</v>
      </c>
      <c r="AV29" s="13">
        <f>'(2018 Bloom Raw Data)'!BI29</f>
        <v>10460</v>
      </c>
      <c r="AW29" s="122">
        <f>AV29</f>
        <v>10460</v>
      </c>
      <c r="AX29" s="122">
        <f t="shared" si="39"/>
        <v>10460</v>
      </c>
      <c r="AY29" s="115"/>
      <c r="AZ29" s="13" t="str">
        <f>Ratings!AA29</f>
        <v>BBB-</v>
      </c>
      <c r="BA29" s="332">
        <f t="shared" si="109"/>
        <v>2.5150000000000002E-2</v>
      </c>
      <c r="BB29" s="332">
        <f t="shared" si="109"/>
        <v>3.216666666666667E-2</v>
      </c>
      <c r="BC29" s="332">
        <f t="shared" si="109"/>
        <v>1.95E-2</v>
      </c>
      <c r="BD29" s="332">
        <f t="shared" si="109"/>
        <v>1.9299999999999998E-2</v>
      </c>
      <c r="BE29" s="332">
        <f t="shared" si="109"/>
        <v>2.3300000000000001E-2</v>
      </c>
      <c r="BF29" s="115"/>
      <c r="BG29" s="13">
        <f t="shared" si="119"/>
        <v>8917.5662259821183</v>
      </c>
      <c r="BH29" s="71">
        <f t="shared" si="110"/>
        <v>8719.5095131655235</v>
      </c>
      <c r="BI29" s="71">
        <f t="shared" si="110"/>
        <v>8521.4528003489268</v>
      </c>
      <c r="BJ29" s="71">
        <f t="shared" si="110"/>
        <v>8323.3960875323319</v>
      </c>
      <c r="BK29" s="13">
        <f t="shared" si="120"/>
        <v>8125.3393747157361</v>
      </c>
      <c r="BL29" s="71">
        <f t="shared" si="16"/>
        <v>8449.107349771135</v>
      </c>
      <c r="BM29" s="71">
        <f t="shared" si="16"/>
        <v>8772.875324826533</v>
      </c>
      <c r="BN29" s="71">
        <f t="shared" si="16"/>
        <v>9096.6432998819309</v>
      </c>
      <c r="BO29" s="13">
        <f t="shared" si="121"/>
        <v>9420.4112749373289</v>
      </c>
      <c r="BP29" s="71">
        <f t="shared" si="111"/>
        <v>9422.8806818450867</v>
      </c>
      <c r="BQ29" s="71">
        <f t="shared" si="111"/>
        <v>9425.3500887528426</v>
      </c>
      <c r="BR29" s="71">
        <f t="shared" si="111"/>
        <v>9427.8194956606003</v>
      </c>
      <c r="BS29" s="13">
        <f t="shared" si="122"/>
        <v>9430.288902568358</v>
      </c>
      <c r="BT29" s="71">
        <f t="shared" si="43"/>
        <v>9381.6175763466199</v>
      </c>
      <c r="BU29" s="71">
        <f t="shared" si="43"/>
        <v>9332.9462501248818</v>
      </c>
      <c r="BV29" s="71">
        <f t="shared" si="43"/>
        <v>9284.2749239031455</v>
      </c>
      <c r="BW29" s="13">
        <f t="shared" si="18"/>
        <v>9235.6035976814073</v>
      </c>
      <c r="BX29" s="13"/>
      <c r="BY29" s="3"/>
      <c r="BZ29" s="13">
        <f>'(2018 Bloom Raw Data)'!AE29</f>
        <v>47260</v>
      </c>
      <c r="CA29" s="13">
        <f>'(2018 Bloom Raw Data)'!AF29</f>
        <v>52509</v>
      </c>
      <c r="CB29" s="13">
        <f>'(2018 Bloom Raw Data)'!AG29</f>
        <v>55517</v>
      </c>
      <c r="CC29" s="13">
        <f>'(2018 Bloom Raw Data)'!AH29</f>
        <v>57071</v>
      </c>
      <c r="CD29" s="13">
        <f>'(2018 Bloom Raw Data)'!AI29</f>
        <v>52342</v>
      </c>
      <c r="CE29" s="13">
        <f>'(2018 Bloom Raw Data)'!AJ29</f>
        <v>54582</v>
      </c>
      <c r="CF29" s="13">
        <f>'(2018 Bloom Raw Data)'!AK29</f>
        <v>59320</v>
      </c>
      <c r="CG29" s="13">
        <f>'(2018 Bloom Raw Data)'!AL29</f>
        <v>54923</v>
      </c>
      <c r="CH29" s="13">
        <f>'(2018 Bloom Raw Data)'!AM29</f>
        <v>52022</v>
      </c>
      <c r="CI29" s="13">
        <f>'(2018 Bloom Raw Data)'!AN29</f>
        <v>53636</v>
      </c>
      <c r="CJ29" s="13">
        <f>'(2018 Bloom Raw Data)'!AO29</f>
        <v>53922</v>
      </c>
      <c r="CK29" s="13">
        <f>'(2018 Bloom Raw Data)'!AP29</f>
        <v>51358</v>
      </c>
      <c r="CL29" s="13">
        <f>'(2018 Bloom Raw Data)'!AQ29</f>
        <v>48400</v>
      </c>
      <c r="CM29" s="66">
        <f>'(2018 Bloom Raw Data)'!AR29</f>
        <v>48140</v>
      </c>
      <c r="CN29" s="66">
        <f>'(2018 Bloom Raw Data)'!AS29</f>
        <v>49115</v>
      </c>
      <c r="CO29" s="66">
        <f>'(2018 Bloom Raw Data)'!AT29</f>
        <v>47646</v>
      </c>
      <c r="CP29" s="66" t="str">
        <f>'(2018 Bloom Raw Data)'!AU29</f>
        <v>#N/A N/A</v>
      </c>
      <c r="CQ29" s="66"/>
      <c r="CR29" s="59">
        <f>BZ29/(BZ29+'(2018 Bloom Raw Data)'!I29)</f>
        <v>0.45984448600476829</v>
      </c>
      <c r="CS29" s="59">
        <f>CA29/(CA29+'(2018 Bloom Raw Data)'!J29)</f>
        <v>0.4431882050117823</v>
      </c>
      <c r="CT29" s="59">
        <f>CB29/(CB29+'(2018 Bloom Raw Data)'!K29)</f>
        <v>0.46856976415216939</v>
      </c>
      <c r="CU29" s="59">
        <f>CC29/(CC29+'(2018 Bloom Raw Data)'!L29)</f>
        <v>0.52000052154035947</v>
      </c>
      <c r="CV29" s="59">
        <f>CD29/(CD29+'(2018 Bloom Raw Data)'!M29)</f>
        <v>0.50687968559026464</v>
      </c>
      <c r="CW29" s="59">
        <f>CE29/(CE29+'(2018 Bloom Raw Data)'!N29)</f>
        <v>0.52686517954717715</v>
      </c>
      <c r="CX29" s="59">
        <f>CF29/(CF29+'(2018 Bloom Raw Data)'!O29)</f>
        <v>0.5849511158807833</v>
      </c>
      <c r="CY29" s="59">
        <f>CG29/(CG29+'(2018 Bloom Raw Data)'!P29)</f>
        <v>0.55420874758493921</v>
      </c>
      <c r="CZ29" s="59">
        <f>CH29/(CH29+'(2018 Bloom Raw Data)'!Q29)</f>
        <v>0.53933712810806733</v>
      </c>
      <c r="DA29" s="59">
        <f>CI29/(CI29+'(2018 Bloom Raw Data)'!R29)</f>
        <v>0.50382601309295916</v>
      </c>
      <c r="DB29" s="59">
        <f>CJ29/(CJ29+'(2018 Bloom Raw Data)'!S29)</f>
        <v>0.54218204079252708</v>
      </c>
      <c r="DC29" s="59">
        <f>CK29/(CK29+'(2018 Bloom Raw Data)'!T29)</f>
        <v>0.52585609152585178</v>
      </c>
      <c r="DD29" s="59">
        <f>CL29/(CL29+'(2018 Bloom Raw Data)'!U29)</f>
        <v>0.53429848599712793</v>
      </c>
      <c r="DE29" s="59">
        <f>CM29/(CM29+'(2018 Bloom Raw Data)'!V29)</f>
        <v>0.53594629186687404</v>
      </c>
      <c r="DF29" s="59">
        <f>CN29/(CN29+'(2018 Bloom Raw Data)'!W29)</f>
        <v>0.56823418972390327</v>
      </c>
      <c r="DG29" s="59">
        <f>CO29/(CO29+'(2018 Bloom Raw Data)'!X29)</f>
        <v>0.57373052578261607</v>
      </c>
      <c r="DH29" s="59" t="e">
        <f>CP29/(CP29+'(2018 Bloom Raw Data)'!Y29)</f>
        <v>#VALUE!</v>
      </c>
      <c r="DI29" s="59"/>
      <c r="DJ29" s="59">
        <f t="shared" si="19"/>
        <v>0.51615442037144432</v>
      </c>
      <c r="DK29" s="59">
        <f t="shared" si="30"/>
        <v>3.8429313974508439E-2</v>
      </c>
      <c r="DL29" s="59">
        <f t="shared" si="40"/>
        <v>7.445313351545696E-2</v>
      </c>
      <c r="DM29" s="66"/>
      <c r="DN29" s="59">
        <f>BZ67/'(2018 Bloom Raw Data)'!I29</f>
        <v>1.0119554006779183</v>
      </c>
      <c r="DO29" s="59">
        <f>CA67/'(2018 Bloom Raw Data)'!J29</f>
        <v>0.92811054530373793</v>
      </c>
      <c r="DP29" s="59">
        <f>CB67/'(2018 Bloom Raw Data)'!K29</f>
        <v>1.0170512588470797</v>
      </c>
      <c r="DQ29" s="59">
        <f>CC67/'(2018 Bloom Raw Data)'!L29</f>
        <v>1.2413323250636306</v>
      </c>
      <c r="DR29" s="59">
        <f>CD67/'(2018 Bloom Raw Data)'!M29</f>
        <v>1.1874697053706329</v>
      </c>
      <c r="DS29" s="59">
        <f>CE67/'(2018 Bloom Raw Data)'!N29</f>
        <v>1.2859381411328965</v>
      </c>
      <c r="DT29" s="59">
        <f>CF67/'(2018 Bloom Raw Data)'!O29</f>
        <v>1.6177851855843424</v>
      </c>
      <c r="DU29" s="59">
        <f>CG67/'(2018 Bloom Raw Data)'!P29</f>
        <v>1.4491082633294989</v>
      </c>
      <c r="DV29" s="59">
        <f>CH67/'(2018 Bloom Raw Data)'!Q29</f>
        <v>1.3827966341327012</v>
      </c>
      <c r="DW29" s="59">
        <f>CI67/'(2018 Bloom Raw Data)'!R29</f>
        <v>1.1938134587667673</v>
      </c>
      <c r="DX29" s="59">
        <f>CJ67/'(2018 Bloom Raw Data)'!S29</f>
        <v>1.3912807083294925</v>
      </c>
      <c r="DY29" s="59">
        <f>CK67/'(2018 Bloom Raw Data)'!T29</f>
        <v>1.3126559362975594</v>
      </c>
      <c r="DZ29" s="59">
        <f>CL67/'(2018 Bloom Raw Data)'!U29</f>
        <v>1.3708385028435264</v>
      </c>
      <c r="EA29" s="59">
        <f>CM67/'(2018 Bloom Raw Data)'!V29</f>
        <v>1.3799966355214268</v>
      </c>
      <c r="EB29" s="59">
        <f>CN67/'(2018 Bloom Raw Data)'!W29</f>
        <v>1.5661531151913504</v>
      </c>
      <c r="EC29" s="59">
        <f>CO67/'(2018 Bloom Raw Data)'!X29</f>
        <v>1.6082018555023954</v>
      </c>
      <c r="ED29" s="59" t="e">
        <f>CP67/'(2018 Bloom Raw Data)'!Y29</f>
        <v>#VALUE!</v>
      </c>
      <c r="EE29" s="3"/>
      <c r="EF29" s="13">
        <f>SUM('(2018 Bloom Raw Data)'!HR29:HU29)</f>
        <v>13969</v>
      </c>
      <c r="EG29" s="13">
        <f>SUM('(2018 Bloom Raw Data)'!HS29:HV29)</f>
        <v>14681</v>
      </c>
      <c r="EH29" s="13">
        <f>SUM('(2018 Bloom Raw Data)'!HT29:HW29)</f>
        <v>15314</v>
      </c>
      <c r="EI29" s="13">
        <f>SUM('(2018 Bloom Raw Data)'!HU29:HX29)</f>
        <v>15873</v>
      </c>
      <c r="EJ29" s="13">
        <f>SUM('(2018 Bloom Raw Data)'!HV29:HY29)</f>
        <v>13229</v>
      </c>
      <c r="EK29" s="13">
        <f>SUM('(2018 Bloom Raw Data)'!HW29:HZ29)</f>
        <v>12996</v>
      </c>
      <c r="EL29" s="13">
        <f>SUM('(2018 Bloom Raw Data)'!HX29:IA29)</f>
        <v>12696</v>
      </c>
      <c r="EM29" s="13">
        <f>SUM('(2018 Bloom Raw Data)'!HY29:IB29)</f>
        <v>12653</v>
      </c>
      <c r="EN29" s="13">
        <f>SUM('(2018 Bloom Raw Data)'!HZ29:IC29)</f>
        <v>15119</v>
      </c>
      <c r="EO29" s="13">
        <f>SUM('(2018 Bloom Raw Data)'!IA29:ID29)</f>
        <v>15302</v>
      </c>
      <c r="EP29" s="13">
        <f>SUM('(2018 Bloom Raw Data)'!IB29:IE29)</f>
        <v>15542</v>
      </c>
      <c r="EQ29" s="13">
        <f>SUM('(2018 Bloom Raw Data)'!IC29:IF29)</f>
        <v>15461</v>
      </c>
      <c r="ER29" s="13">
        <f>SUM('(2018 Bloom Raw Data)'!ID29:IG29)</f>
        <v>16187</v>
      </c>
      <c r="ES29" s="13">
        <f>SUM('(2018 Bloom Raw Data)'!IE29:IH29)</f>
        <v>16031</v>
      </c>
      <c r="ET29" s="13">
        <f>'(2018 Bloom Raw Data)'!DG29/'(2018 Bloom Raw Data)'!EC29</f>
        <v>16110.01762320649</v>
      </c>
      <c r="EU29" s="13">
        <f>'(2018 Bloom Raw Data)'!DH29/'(2018 Bloom Raw Data)'!ED29</f>
        <v>16117.022887385652</v>
      </c>
      <c r="EV29" s="13" t="e">
        <f>'(2018 Bloom Raw Data)'!DI29/'(2018 Bloom Raw Data)'!EE29</f>
        <v>#VALUE!</v>
      </c>
      <c r="EW29" s="66"/>
      <c r="EX29" s="6">
        <f t="shared" si="49"/>
        <v>8.0645714322110731</v>
      </c>
      <c r="EY29" s="6">
        <f t="shared" si="50"/>
        <v>8.6688053276957344</v>
      </c>
      <c r="EZ29" s="6">
        <f t="shared" si="51"/>
        <v>8.4920502471787849</v>
      </c>
      <c r="FA29" s="6">
        <f t="shared" si="52"/>
        <v>7.6896906032570636</v>
      </c>
      <c r="FB29" s="6">
        <f t="shared" si="53"/>
        <v>8.5296399528410678</v>
      </c>
      <c r="FC29" s="6">
        <f t="shared" si="54"/>
        <v>8.7184044041875435</v>
      </c>
      <c r="FD29" s="6">
        <f t="shared" si="55"/>
        <v>8.7785569794516665</v>
      </c>
      <c r="FE29" s="6">
        <f t="shared" si="56"/>
        <v>8.6359055436363086</v>
      </c>
      <c r="FF29" s="6">
        <f t="shared" si="80"/>
        <v>7.1824219780350962</v>
      </c>
      <c r="FG29" s="6">
        <f t="shared" si="81"/>
        <v>7.6762457781896911</v>
      </c>
      <c r="FH29" s="6">
        <f t="shared" si="82"/>
        <v>7.085605955434823</v>
      </c>
      <c r="FI29" s="6">
        <f t="shared" si="83"/>
        <v>7.0539360935155146</v>
      </c>
      <c r="FJ29" s="6">
        <f t="shared" si="84"/>
        <v>6.3665269426430893</v>
      </c>
      <c r="FK29" s="6">
        <f t="shared" ref="FK29:FN29" si="124">EA67/ES67</f>
        <v>6.3649382664605385</v>
      </c>
      <c r="FL29" s="6">
        <f t="shared" si="124"/>
        <v>6.5650654903602303</v>
      </c>
      <c r="FM29" s="6">
        <f t="shared" si="124"/>
        <v>5.8993821536135105</v>
      </c>
      <c r="FN29" s="6" t="e">
        <f t="shared" si="124"/>
        <v>#VALUE!</v>
      </c>
      <c r="FO29" s="13"/>
      <c r="FP29" s="14">
        <f t="shared" si="22"/>
        <v>7.4266400108943182</v>
      </c>
      <c r="FQ29" s="6">
        <f t="shared" si="23"/>
        <v>5.8993821536135105</v>
      </c>
      <c r="FR29" s="14"/>
      <c r="FS29" s="66"/>
      <c r="FT29" s="6">
        <f t="shared" si="58"/>
        <v>3.3832056696971868</v>
      </c>
      <c r="FU29" s="6">
        <f t="shared" si="59"/>
        <v>3.5766637150057896</v>
      </c>
      <c r="FV29" s="6">
        <f t="shared" si="60"/>
        <v>3.6252448739715293</v>
      </c>
      <c r="FW29" s="6">
        <f t="shared" si="61"/>
        <v>3.5954765954765953</v>
      </c>
      <c r="FX29" s="6">
        <f t="shared" si="62"/>
        <v>3.9566104769823873</v>
      </c>
      <c r="FY29" s="6">
        <f t="shared" si="63"/>
        <v>4.1999076638965835</v>
      </c>
      <c r="FZ29" s="6">
        <f t="shared" si="64"/>
        <v>4.6723377441713927</v>
      </c>
      <c r="GA29" s="6">
        <f t="shared" si="65"/>
        <v>4.3407097131115151</v>
      </c>
      <c r="GB29" s="6">
        <f t="shared" si="86"/>
        <v>3.4408360341292412</v>
      </c>
      <c r="GC29" s="6">
        <f t="shared" si="87"/>
        <v>3.5051627238269507</v>
      </c>
      <c r="GD29" s="6">
        <f t="shared" si="88"/>
        <v>3.4694376528117359</v>
      </c>
      <c r="GE29" s="6">
        <f t="shared" si="89"/>
        <v>3.3217773753314792</v>
      </c>
      <c r="GF29" s="6">
        <f t="shared" si="90"/>
        <v>2.9900537468338793</v>
      </c>
      <c r="GG29" s="6">
        <f t="shared" si="91"/>
        <v>3.0029318195995258</v>
      </c>
      <c r="GH29" s="6">
        <f t="shared" si="92"/>
        <v>3.0487241633584445</v>
      </c>
      <c r="GI29" s="6">
        <f t="shared" si="93"/>
        <v>2.9562531698885408</v>
      </c>
      <c r="GJ29" s="6" t="e">
        <f t="shared" si="94"/>
        <v>#VALUE!</v>
      </c>
      <c r="GK29" s="6"/>
      <c r="GL29" s="14">
        <f t="shared" si="34"/>
        <v>3.5769399138014055</v>
      </c>
      <c r="GM29" s="6">
        <f t="shared" si="35"/>
        <v>3.6982633834804819</v>
      </c>
      <c r="GN29" s="6"/>
      <c r="GO29" s="14"/>
      <c r="GP29" s="14"/>
      <c r="GQ29" s="14"/>
      <c r="GR29" s="14"/>
      <c r="GS29" s="3"/>
      <c r="GT29" s="13">
        <f>'(2018 Bloom Raw Data)'!GC29</f>
        <v>6529</v>
      </c>
      <c r="GU29" s="13">
        <f>'(2018 Bloom Raw Data)'!GD29</f>
        <v>3971</v>
      </c>
      <c r="GV29" s="13">
        <f>'(2018 Bloom Raw Data)'!GE29</f>
        <v>3843</v>
      </c>
      <c r="GW29" s="13">
        <f>'(2018 Bloom Raw Data)'!GF29</f>
        <v>3047</v>
      </c>
      <c r="GX29" s="13">
        <f>'(2018 Bloom Raw Data)'!GG29</f>
        <v>2615</v>
      </c>
      <c r="GY29" s="13">
        <f>'(2018 Bloom Raw Data)'!GH29</f>
        <v>2804</v>
      </c>
      <c r="GZ29" s="13">
        <f>'(2018 Bloom Raw Data)'!GI29</f>
        <v>2884</v>
      </c>
      <c r="HA29" s="13">
        <f>'(2018 Bloom Raw Data)'!GJ29</f>
        <v>3154</v>
      </c>
      <c r="HB29" s="13">
        <f>'(2018 Bloom Raw Data)'!GK29</f>
        <v>3736</v>
      </c>
      <c r="HC29" s="13">
        <f>'(2018 Bloom Raw Data)'!GL29</f>
        <v>7391</v>
      </c>
      <c r="HD29" s="13">
        <f>'(2018 Bloom Raw Data)'!GM29</f>
        <v>6046</v>
      </c>
      <c r="HE29" s="13">
        <f>'(2018 Bloom Raw Data)'!GN29</f>
        <v>3696</v>
      </c>
      <c r="HF29" s="13">
        <f>'(2018 Bloom Raw Data)'!GO29</f>
        <v>5192</v>
      </c>
      <c r="HG29" s="13">
        <f>'(2018 Bloom Raw Data)'!GP29</f>
        <v>4822</v>
      </c>
      <c r="HH29" s="13">
        <f>'(2018 Bloom Raw Data)'!GQ29</f>
        <v>3662</v>
      </c>
      <c r="HI29" s="13">
        <f>'(2018 Bloom Raw Data)'!GR29</f>
        <v>6138</v>
      </c>
      <c r="HJ29" s="13" t="str">
        <f>'(2018 Bloom Raw Data)'!GS29</f>
        <v>#N/A N/A</v>
      </c>
      <c r="HK29" s="13"/>
      <c r="HL29" s="4"/>
      <c r="HM29" s="4"/>
      <c r="HN29" s="3"/>
      <c r="HO29" s="14">
        <f t="shared" si="66"/>
        <v>4.1835893857360622</v>
      </c>
      <c r="HP29" s="14">
        <f t="shared" si="67"/>
        <v>4.1563957347642102</v>
      </c>
      <c r="HQ29" s="14">
        <f t="shared" si="68"/>
        <v>4.1631271112851529</v>
      </c>
      <c r="HR29" s="14">
        <f t="shared" si="69"/>
        <v>4.0617436588497107</v>
      </c>
      <c r="HS29" s="14">
        <f t="shared" si="70"/>
        <v>4.4448911277905134</v>
      </c>
      <c r="HT29" s="14">
        <f t="shared" si="71"/>
        <v>4.7092940970127399</v>
      </c>
      <c r="HU29" s="14">
        <f t="shared" si="72"/>
        <v>5.1805858396069162</v>
      </c>
      <c r="HV29" s="14">
        <f t="shared" si="73"/>
        <v>4.9109732988905348</v>
      </c>
      <c r="HW29" s="14">
        <f t="shared" si="95"/>
        <v>4.0320699829840603</v>
      </c>
      <c r="HX29" s="14">
        <f t="shared" si="96"/>
        <v>4.3093883460879052</v>
      </c>
      <c r="HY29" s="14">
        <f t="shared" si="97"/>
        <v>4.1833464003347505</v>
      </c>
      <c r="HZ29" s="14">
        <f t="shared" si="98"/>
        <v>3.9063318286581818</v>
      </c>
      <c r="IA29" s="14">
        <f t="shared" si="99"/>
        <v>3.6570700924138775</v>
      </c>
      <c r="IB29" s="14">
        <f t="shared" si="100"/>
        <v>3.6507359358404061</v>
      </c>
      <c r="IC29" s="14">
        <f t="shared" si="101"/>
        <v>3.6203009121481897</v>
      </c>
      <c r="ID29" s="14">
        <f t="shared" si="102"/>
        <v>3.6746600722799583</v>
      </c>
      <c r="IE29" s="14" t="e">
        <f t="shared" si="103"/>
        <v>#VALUE!</v>
      </c>
      <c r="IF29" s="14"/>
      <c r="IG29" s="14">
        <f t="shared" si="38"/>
        <v>4.1801070456075191</v>
      </c>
      <c r="IH29" s="14">
        <f t="shared" si="24"/>
        <v>3.6746600722799583</v>
      </c>
      <c r="II29" s="14"/>
      <c r="IJ29" s="3"/>
      <c r="IK29" s="13">
        <v>30321</v>
      </c>
      <c r="IL29" s="13">
        <v>31549</v>
      </c>
      <c r="IM29" s="13">
        <v>35519</v>
      </c>
      <c r="IN29" s="13">
        <v>29714</v>
      </c>
      <c r="IO29" s="13">
        <v>25436</v>
      </c>
      <c r="IP29" s="13">
        <v>27776</v>
      </c>
      <c r="IQ29" s="13">
        <v>26225</v>
      </c>
      <c r="IR29" s="13">
        <v>27093</v>
      </c>
      <c r="IS29" s="13">
        <v>28385</v>
      </c>
      <c r="IT29" s="13">
        <v>29902</v>
      </c>
      <c r="IU29" s="13">
        <v>25534</v>
      </c>
      <c r="IV29" s="13">
        <v>26685</v>
      </c>
      <c r="IW29" s="13">
        <v>26618</v>
      </c>
      <c r="IX29" s="13">
        <f>'(2018 Bloom Raw Data)'!HL29</f>
        <v>27218</v>
      </c>
      <c r="IY29" s="13">
        <f>'(2018 Bloom Raw Data)'!HM29</f>
        <v>23715</v>
      </c>
      <c r="IZ29" s="13">
        <f>'(2018 Bloom Raw Data)'!HN29</f>
        <v>25194</v>
      </c>
      <c r="JA29" s="13" t="str">
        <f>'(2018 Bloom Raw Data)'!HO29</f>
        <v>#N/A N/A</v>
      </c>
      <c r="JB29" s="3"/>
    </row>
    <row r="30" spans="1:262">
      <c r="A30" s="4" t="s">
        <v>72</v>
      </c>
      <c r="B30" s="3" t="s">
        <v>11</v>
      </c>
      <c r="C30" s="4"/>
      <c r="D30" s="59">
        <f>'Segments '!E101</f>
        <v>0.71204188481675401</v>
      </c>
      <c r="E30" s="59">
        <f>'Segments '!F101</f>
        <v>0.68400000000000005</v>
      </c>
      <c r="F30" s="59">
        <f>'Segments '!G101</f>
        <v>0.73499999999999999</v>
      </c>
      <c r="G30" s="65">
        <f>AVERAGE(F30,H30)</f>
        <v>0.78682803761044018</v>
      </c>
      <c r="H30" s="59">
        <f>'Segments '!I101</f>
        <v>0.83865607522088026</v>
      </c>
      <c r="I30" s="60">
        <f>'Segments '!J101</f>
        <v>0.85113419851170147</v>
      </c>
      <c r="J30" s="60">
        <f>'Segments '!K101</f>
        <v>0.870605800117631</v>
      </c>
      <c r="K30" s="62"/>
      <c r="L30" s="60">
        <f t="shared" si="118"/>
        <v>0.85346535795007095</v>
      </c>
      <c r="M30" s="60">
        <f t="shared" si="0"/>
        <v>0.870605800117631</v>
      </c>
      <c r="N30" s="68" t="s">
        <v>201</v>
      </c>
      <c r="O30" s="67">
        <f>'(2018 Bloom Raw Data)'!E30*'(2018 Bloom Raw Data)'!E$44</f>
        <v>3668.0076126039999</v>
      </c>
      <c r="P30" s="67">
        <f>'(2018 Bloom Raw Data)'!F30*'(2018 Bloom Raw Data)'!F$44</f>
        <v>4016.2860510710002</v>
      </c>
      <c r="Q30" s="67">
        <f>'(2018 Bloom Raw Data)'!G30*'(2018 Bloom Raw Data)'!G$44</f>
        <v>3831.4290450079998</v>
      </c>
      <c r="R30" s="67">
        <f>'(2018 Bloom Raw Data)'!H30*'(2018 Bloom Raw Data)'!H$44</f>
        <v>4263.2120917250004</v>
      </c>
      <c r="S30" s="67">
        <f>'(2018 Bloom Raw Data)'!I30*'(2018 Bloom Raw Data)'!I$44</f>
        <v>4480.5662262810001</v>
      </c>
      <c r="T30" s="67">
        <f>'(2018 Bloom Raw Data)'!J30*'(2018 Bloom Raw Data)'!J$44</f>
        <v>4961.4877503039997</v>
      </c>
      <c r="U30" s="67">
        <f>'(2018 Bloom Raw Data)'!K30*'(2018 Bloom Raw Data)'!K$44</f>
        <v>4657.8299707939996</v>
      </c>
      <c r="V30" s="67">
        <f>'(2018 Bloom Raw Data)'!L30*'(2018 Bloom Raw Data)'!L$44</f>
        <v>3885.3277636750004</v>
      </c>
      <c r="W30" s="67">
        <f>'(2018 Bloom Raw Data)'!M30*'(2018 Bloom Raw Data)'!M$44</f>
        <v>4122.9110208229995</v>
      </c>
      <c r="X30" s="67">
        <f>'(2018 Bloom Raw Data)'!N30*'(2018 Bloom Raw Data)'!N$44</f>
        <v>3637.3177478399994</v>
      </c>
      <c r="Y30" s="67">
        <f>'(2018 Bloom Raw Data)'!O30*'(2018 Bloom Raw Data)'!O$44</f>
        <v>3935.9032905959998</v>
      </c>
      <c r="Z30" s="67">
        <f>'(2018 Bloom Raw Data)'!P30*'(2018 Bloom Raw Data)'!P$44</f>
        <v>3432.5604592370005</v>
      </c>
      <c r="AA30" s="67">
        <f>'(2018 Bloom Raw Data)'!Q30*'(2018 Bloom Raw Data)'!Q$44</f>
        <v>3831.8665111240002</v>
      </c>
      <c r="AB30" s="67">
        <f>'(2018 Bloom Raw Data)'!R30*'(2018 Bloom Raw Data)'!R$44</f>
        <v>4497.4434336650002</v>
      </c>
      <c r="AC30" s="67">
        <f>'(2018 Bloom Raw Data)'!S30*'(2018 Bloom Raw Data)'!S$44</f>
        <v>4602.8075312399997</v>
      </c>
      <c r="AD30" s="67">
        <f>'(2018 Bloom Raw Data)'!T30*'(2018 Bloom Raw Data)'!T$44</f>
        <v>4867.9547700749999</v>
      </c>
      <c r="AE30" s="67">
        <f>'(2018 Bloom Raw Data)'!U30*'(2018 Bloom Raw Data)'!U$44</f>
        <v>5157.9823822660001</v>
      </c>
      <c r="AF30" s="67">
        <f>'(2018 Bloom Raw Data)'!V30*'(2018 Bloom Raw Data)'!V$44</f>
        <v>4897.6387157219997</v>
      </c>
      <c r="AG30" s="67">
        <f>'(2018 Bloom Raw Data)'!W30*'(2018 Bloom Raw Data)'!W$44</f>
        <v>5069.8385940799999</v>
      </c>
      <c r="AH30" s="67">
        <f>'(2018 Bloom Raw Data)'!X30*'(2018 Bloom Raw Data)'!X$44</f>
        <v>5218.453024796001</v>
      </c>
      <c r="AI30" s="13" t="e">
        <f>'(2018 Bloom Raw Data)'!Y30*'(2018 Bloom Raw Data)'!Y$44</f>
        <v>#VALUE!</v>
      </c>
      <c r="AJ30" s="13"/>
      <c r="AK30" s="13">
        <f t="shared" si="28"/>
        <v>4396.769634241462</v>
      </c>
      <c r="AL30" s="67">
        <f t="shared" si="29"/>
        <v>5218.453024796001</v>
      </c>
      <c r="AM30" s="67"/>
      <c r="AN30" s="394">
        <v>1</v>
      </c>
      <c r="AO30" s="394">
        <v>1</v>
      </c>
      <c r="AP30" s="523">
        <v>0.15891216926721685</v>
      </c>
      <c r="AQ30" s="548">
        <f t="shared" si="12"/>
        <v>829.27569038940192</v>
      </c>
      <c r="AR30" s="523">
        <v>0.21201154964256611</v>
      </c>
      <c r="AS30" s="548">
        <f t="shared" si="105"/>
        <v>1106.3723125239367</v>
      </c>
      <c r="AT30" s="13">
        <f>'(2018 Bloom Raw Data)'!BA30</f>
        <v>4368</v>
      </c>
      <c r="AU30" s="13">
        <f>'(2018 Bloom Raw Data)'!BE30</f>
        <v>4598</v>
      </c>
      <c r="AV30" s="13">
        <f>'(2018 Bloom Raw Data)'!BI30</f>
        <v>3242</v>
      </c>
      <c r="AW30" s="13">
        <f>'(2018 Bloom Raw Data)'!BM30</f>
        <v>3464</v>
      </c>
      <c r="AX30" s="122">
        <f t="shared" si="39"/>
        <v>3464</v>
      </c>
      <c r="AY30" s="115"/>
      <c r="AZ30" s="13" t="str">
        <f>Ratings!AA30</f>
        <v>BBB</v>
      </c>
      <c r="BA30" s="332">
        <f t="shared" si="109"/>
        <v>2.0949999999999996E-2</v>
      </c>
      <c r="BB30" s="332">
        <f t="shared" si="109"/>
        <v>2.725E-2</v>
      </c>
      <c r="BC30" s="332">
        <f t="shared" si="109"/>
        <v>1.72E-2</v>
      </c>
      <c r="BD30" s="332">
        <f t="shared" si="109"/>
        <v>1.6749999999999998E-2</v>
      </c>
      <c r="BE30" s="332">
        <f t="shared" si="109"/>
        <v>2.12E-2</v>
      </c>
      <c r="BF30" s="115"/>
      <c r="BG30" s="13">
        <f t="shared" si="119"/>
        <v>3904.1622996997453</v>
      </c>
      <c r="BH30" s="71">
        <f t="shared" si="110"/>
        <v>3922.5747476607135</v>
      </c>
      <c r="BI30" s="71">
        <f t="shared" si="110"/>
        <v>3940.9871956216816</v>
      </c>
      <c r="BJ30" s="71">
        <f t="shared" si="110"/>
        <v>3959.3996435826498</v>
      </c>
      <c r="BK30" s="13">
        <f t="shared" si="120"/>
        <v>3977.812091543618</v>
      </c>
      <c r="BL30" s="71">
        <f t="shared" si="16"/>
        <v>3722.179626210218</v>
      </c>
      <c r="BM30" s="71">
        <f t="shared" si="16"/>
        <v>3466.547160876818</v>
      </c>
      <c r="BN30" s="71">
        <f t="shared" si="16"/>
        <v>3210.914695543418</v>
      </c>
      <c r="BO30" s="13">
        <f t="shared" si="121"/>
        <v>2955.282230210018</v>
      </c>
      <c r="BP30" s="71">
        <f t="shared" si="111"/>
        <v>3007.7488126831036</v>
      </c>
      <c r="BQ30" s="71">
        <f t="shared" si="111"/>
        <v>3060.2153951561895</v>
      </c>
      <c r="BR30" s="71">
        <f t="shared" si="111"/>
        <v>3112.681977629275</v>
      </c>
      <c r="BS30" s="13">
        <f t="shared" si="122"/>
        <v>3165.1485601023605</v>
      </c>
      <c r="BT30" s="71">
        <f t="shared" si="43"/>
        <v>3146.8918295013773</v>
      </c>
      <c r="BU30" s="71">
        <f t="shared" si="43"/>
        <v>3128.635098900394</v>
      </c>
      <c r="BV30" s="71">
        <f t="shared" si="43"/>
        <v>3110.3783682994108</v>
      </c>
      <c r="BW30" s="13">
        <f t="shared" si="18"/>
        <v>3092.1216376984275</v>
      </c>
      <c r="BX30" s="13"/>
      <c r="BY30" s="3"/>
      <c r="BZ30" s="13">
        <f>'(2018 Bloom Raw Data)'!AE30</f>
        <v>7013</v>
      </c>
      <c r="CA30" s="13">
        <f>'(2018 Bloom Raw Data)'!AF30</f>
        <v>3475</v>
      </c>
      <c r="CB30" s="13">
        <f>'(2018 Bloom Raw Data)'!AG30</f>
        <v>10301</v>
      </c>
      <c r="CC30" s="13">
        <f>'(2018 Bloom Raw Data)'!AH30</f>
        <v>10067</v>
      </c>
      <c r="CD30" s="13">
        <f>'(2018 Bloom Raw Data)'!AI30</f>
        <v>9154</v>
      </c>
      <c r="CE30" s="13">
        <f>'(2018 Bloom Raw Data)'!AJ30</f>
        <v>10494</v>
      </c>
      <c r="CF30" s="13">
        <f>'(2018 Bloom Raw Data)'!AK30</f>
        <v>12926</v>
      </c>
      <c r="CG30" s="13">
        <f>'(2018 Bloom Raw Data)'!AL30</f>
        <v>12314</v>
      </c>
      <c r="CH30" s="13">
        <f>'(2018 Bloom Raw Data)'!AM30</f>
        <v>10537</v>
      </c>
      <c r="CI30" s="13">
        <f>'(2018 Bloom Raw Data)'!AN30</f>
        <v>12006</v>
      </c>
      <c r="CJ30" s="13">
        <f>'(2018 Bloom Raw Data)'!AO30</f>
        <v>13979</v>
      </c>
      <c r="CK30" s="13">
        <f>'(2018 Bloom Raw Data)'!AP30</f>
        <v>12676</v>
      </c>
      <c r="CL30" s="13">
        <f>'(2018 Bloom Raw Data)'!AQ30</f>
        <v>10344</v>
      </c>
      <c r="CM30" s="66">
        <f>'(2018 Bloom Raw Data)'!AR30</f>
        <v>11646</v>
      </c>
      <c r="CN30" s="66">
        <f>'(2018 Bloom Raw Data)'!AS30</f>
        <v>13333</v>
      </c>
      <c r="CO30" s="66">
        <f>'(2018 Bloom Raw Data)'!AT30</f>
        <v>12503</v>
      </c>
      <c r="CP30" s="66" t="str">
        <f>'(2018 Bloom Raw Data)'!AU30</f>
        <v>#N/A N/A</v>
      </c>
      <c r="CQ30" s="66"/>
      <c r="CR30" s="59">
        <f>BZ30/(BZ30+'(2018 Bloom Raw Data)'!I30)</f>
        <v>0.14215234250266887</v>
      </c>
      <c r="CS30" s="59">
        <f>CA30/(CA30+'(2018 Bloom Raw Data)'!J30)</f>
        <v>7.0298986789908008E-2</v>
      </c>
      <c r="CT30" s="59">
        <f>CB30/(CB30+'(2018 Bloom Raw Data)'!K30)</f>
        <v>0.19321538967762697</v>
      </c>
      <c r="CU30" s="59">
        <f>CC30/(CC30+'(2018 Bloom Raw Data)'!L30)</f>
        <v>0.21691893341690899</v>
      </c>
      <c r="CV30" s="59">
        <f>CD30/(CD30+'(2018 Bloom Raw Data)'!M30)</f>
        <v>0.19489672859027979</v>
      </c>
      <c r="CW30" s="59">
        <f>CE30/(CE30+'(2018 Bloom Raw Data)'!N30)</f>
        <v>0.23800244507028762</v>
      </c>
      <c r="CX30" s="59">
        <f>CF30/(CF30+'(2018 Bloom Raw Data)'!O30)</f>
        <v>0.25901902138425653</v>
      </c>
      <c r="CY30" s="59">
        <f>CG30/(CG30+'(2018 Bloom Raw Data)'!P30)</f>
        <v>0.27135422862407338</v>
      </c>
      <c r="CZ30" s="59">
        <f>CH30/(CH30+'(2018 Bloom Raw Data)'!Q30)</f>
        <v>0.2230823797773657</v>
      </c>
      <c r="DA30" s="59">
        <f>CI30/(CI30+'(2018 Bloom Raw Data)'!R30)</f>
        <v>0.2183621821101277</v>
      </c>
      <c r="DB30" s="59">
        <f>CJ30/(CJ30+'(2018 Bloom Raw Data)'!S30)</f>
        <v>0.23968640410961758</v>
      </c>
      <c r="DC30" s="59">
        <f>CK30/(CK30+'(2018 Bloom Raw Data)'!T30)</f>
        <v>0.21292457727202313</v>
      </c>
      <c r="DD30" s="59">
        <f>CL30/(CL30+'(2018 Bloom Raw Data)'!U30)</f>
        <v>0.16951330231795986</v>
      </c>
      <c r="DE30" s="59">
        <f>CM30/(CM30+'(2018 Bloom Raw Data)'!V30)</f>
        <v>0.18784789422752518</v>
      </c>
      <c r="DF30" s="59">
        <f>CN30/(CN30+'(2018 Bloom Raw Data)'!W30)</f>
        <v>0.20103906572940819</v>
      </c>
      <c r="DG30" s="59">
        <f>CO30/(CO30+'(2018 Bloom Raw Data)'!X30)</f>
        <v>0.18845176023733665</v>
      </c>
      <c r="DH30" s="59" t="e">
        <f>CP30/(CP30+'(2018 Bloom Raw Data)'!Y30)</f>
        <v>#VALUE!</v>
      </c>
      <c r="DI30" s="59"/>
      <c r="DJ30" s="59">
        <f t="shared" si="19"/>
        <v>0.20380207089562338</v>
      </c>
      <c r="DK30" s="59">
        <f t="shared" si="30"/>
        <v>5.1620216681607017E-2</v>
      </c>
      <c r="DL30" s="59">
        <f t="shared" si="40"/>
        <v>0.25328602626439528</v>
      </c>
      <c r="DM30" s="66"/>
      <c r="DN30" s="59">
        <f>BZ68/'(2018 Bloom Raw Data)'!I30</f>
        <v>0.2579584620108516</v>
      </c>
      <c r="DO30" s="59">
        <f>CA68/'(2018 Bloom Raw Data)'!J30</f>
        <v>0.16096828410158148</v>
      </c>
      <c r="DP30" s="59">
        <f>CB68/'(2018 Bloom Raw Data)'!K30</f>
        <v>0.33111229973707451</v>
      </c>
      <c r="DQ30" s="59">
        <f>CC68/'(2018 Bloom Raw Data)'!L30</f>
        <v>0.38595518244695931</v>
      </c>
      <c r="DR30" s="59">
        <f>CD68/'(2018 Bloom Raw Data)'!M30</f>
        <v>0.34726955423238748</v>
      </c>
      <c r="DS30" s="59">
        <f>CE68/'(2018 Bloom Raw Data)'!N30</f>
        <v>0.42312597167169969</v>
      </c>
      <c r="DT30" s="59">
        <f>CF68/'(2018 Bloom Raw Data)'!O30</f>
        <v>0.44330934755755041</v>
      </c>
      <c r="DU30" s="59">
        <f>CG68/'(2018 Bloom Raw Data)'!P30</f>
        <v>0.46951580713092606</v>
      </c>
      <c r="DV30" s="59">
        <f>CH68/'(2018 Bloom Raw Data)'!Q30</f>
        <v>0.36767045678354499</v>
      </c>
      <c r="DW30" s="59">
        <f>CI68/'(2018 Bloom Raw Data)'!R30</f>
        <v>0.34935154525488127</v>
      </c>
      <c r="DX30" s="59">
        <f>CJ68/'(2018 Bloom Raw Data)'!S30</f>
        <v>0.38425907362255729</v>
      </c>
      <c r="DY30" s="59">
        <f>CK68/'(2018 Bloom Raw Data)'!T30</f>
        <v>0.33695591847716239</v>
      </c>
      <c r="DZ30" s="59">
        <f>CL68/'(2018 Bloom Raw Data)'!U30</f>
        <v>0.26656956898002654</v>
      </c>
      <c r="EA30" s="59">
        <f>CM68/'(2018 Bloom Raw Data)'!V30</f>
        <v>0.2937955761490828</v>
      </c>
      <c r="EB30" s="59">
        <f>CN68/'(2018 Bloom Raw Data)'!W30</f>
        <v>0.31067049118722617</v>
      </c>
      <c r="EC30" s="59">
        <f>CO68/'(2018 Bloom Raw Data)'!X30</f>
        <v>0.28998031107403421</v>
      </c>
      <c r="ED30" s="59" t="e">
        <f>CP68/'(2018 Bloom Raw Data)'!Y30</f>
        <v>#VALUE!</v>
      </c>
      <c r="EE30" s="3"/>
      <c r="EF30" s="13">
        <f>SUM('(2018 Bloom Raw Data)'!HR30:HU30)</f>
        <v>6187</v>
      </c>
      <c r="EG30" s="13">
        <f>SUM('(2018 Bloom Raw Data)'!HS30:HV30)</f>
        <v>5997</v>
      </c>
      <c r="EH30" s="13">
        <f>SUM('(2018 Bloom Raw Data)'!HT30:HW30)</f>
        <v>5848</v>
      </c>
      <c r="EI30" s="13">
        <f>SUM('(2018 Bloom Raw Data)'!HU30:HX30)</f>
        <v>5448</v>
      </c>
      <c r="EJ30" s="13">
        <f>SUM('(2018 Bloom Raw Data)'!HV30:HY30)</f>
        <v>5117</v>
      </c>
      <c r="EK30" s="13">
        <f>SUM('(2018 Bloom Raw Data)'!HW30:HZ30)</f>
        <v>4564</v>
      </c>
      <c r="EL30" s="13">
        <f>SUM('(2018 Bloom Raw Data)'!HX30:IA30)</f>
        <v>4229</v>
      </c>
      <c r="EM30" s="13">
        <f>SUM('(2018 Bloom Raw Data)'!HY30:IB30)</f>
        <v>1920</v>
      </c>
      <c r="EN30" s="13">
        <f>SUM('(2018 Bloom Raw Data)'!HZ30:IC30)</f>
        <v>1114.5</v>
      </c>
      <c r="EO30" s="13">
        <f>SUM('(2018 Bloom Raw Data)'!IA30:ID30)</f>
        <v>1867.5</v>
      </c>
      <c r="EP30" s="13">
        <f>SUM('(2018 Bloom Raw Data)'!IB30:IE30)</f>
        <v>2443.5</v>
      </c>
      <c r="EQ30" s="13">
        <f>SUM('(2018 Bloom Raw Data)'!IC30:IF30)</f>
        <v>5283.5</v>
      </c>
      <c r="ER30" s="13">
        <f>SUM('(2018 Bloom Raw Data)'!ID30:IG30)</f>
        <v>6466</v>
      </c>
      <c r="ES30" s="13">
        <f>SUM('(2018 Bloom Raw Data)'!IE30:IH30)</f>
        <v>6410</v>
      </c>
      <c r="ET30" s="13">
        <f>'(2018 Bloom Raw Data)'!DG30/'(2018 Bloom Raw Data)'!EC30</f>
        <v>6427.990635613779</v>
      </c>
      <c r="EU30" s="13">
        <f>'(2018 Bloom Raw Data)'!DH30/'(2018 Bloom Raw Data)'!ED30</f>
        <v>6508.9824163524972</v>
      </c>
      <c r="EV30" s="13" t="e">
        <f>'(2018 Bloom Raw Data)'!DI30/'(2018 Bloom Raw Data)'!EE30</f>
        <v>#VALUE!</v>
      </c>
      <c r="EW30" s="66"/>
      <c r="EX30" s="6">
        <f t="shared" si="49"/>
        <v>8.0377666293818866</v>
      </c>
      <c r="EY30" s="6">
        <f t="shared" si="50"/>
        <v>8.2857182796407685</v>
      </c>
      <c r="EZ30" s="6">
        <f t="shared" si="51"/>
        <v>9.093363689090685</v>
      </c>
      <c r="FA30" s="6">
        <f t="shared" si="52"/>
        <v>8.5340588682885858</v>
      </c>
      <c r="FB30" s="6">
        <f t="shared" si="53"/>
        <v>9.1353959603255657</v>
      </c>
      <c r="FC30" s="6">
        <f t="shared" si="54"/>
        <v>9.5799842935149435</v>
      </c>
      <c r="FD30" s="6">
        <f t="shared" si="55"/>
        <v>11.528720636415672</v>
      </c>
      <c r="FE30" s="6">
        <f t="shared" si="56"/>
        <v>21.243892891244204</v>
      </c>
      <c r="FF30" s="6">
        <f t="shared" si="80"/>
        <v>34.691703920351721</v>
      </c>
      <c r="FG30" s="6">
        <f t="shared" si="81"/>
        <v>26.238615047301444</v>
      </c>
      <c r="FH30" s="6">
        <f t="shared" si="82"/>
        <v>21.971446377989128</v>
      </c>
      <c r="FI30" s="6">
        <f t="shared" si="83"/>
        <v>11.085458671247213</v>
      </c>
      <c r="FJ30" s="6">
        <f t="shared" si="84"/>
        <v>9.4075374699228416</v>
      </c>
      <c r="FK30" s="6">
        <f t="shared" ref="FK30:FN30" si="125">EA68/ES68</f>
        <v>9.6272956647773054</v>
      </c>
      <c r="FL30" s="6">
        <f t="shared" si="125"/>
        <v>10.239899399101505</v>
      </c>
      <c r="FM30" s="6">
        <f t="shared" si="125"/>
        <v>10.124638634707861</v>
      </c>
      <c r="FN30" s="6" t="e">
        <f t="shared" si="125"/>
        <v>#VALUE!</v>
      </c>
      <c r="FO30" s="13"/>
      <c r="FP30" s="14">
        <f t="shared" si="22"/>
        <v>14.87758829501446</v>
      </c>
      <c r="FQ30" s="6">
        <f t="shared" si="23"/>
        <v>10.124638634707861</v>
      </c>
      <c r="FR30" s="14"/>
      <c r="FS30" s="66"/>
      <c r="FT30" s="6">
        <f t="shared" si="58"/>
        <v>1.1335057378374009</v>
      </c>
      <c r="FU30" s="6">
        <f t="shared" si="59"/>
        <v>0.57945639486409872</v>
      </c>
      <c r="FV30" s="6">
        <f t="shared" si="60"/>
        <v>1.7614569083447333</v>
      </c>
      <c r="FW30" s="6">
        <f t="shared" si="61"/>
        <v>1.8478340675477238</v>
      </c>
      <c r="FX30" s="6">
        <f t="shared" si="62"/>
        <v>1.788938831346492</v>
      </c>
      <c r="FY30" s="6">
        <f t="shared" si="63"/>
        <v>2.299298860648554</v>
      </c>
      <c r="FZ30" s="6">
        <f t="shared" si="64"/>
        <v>3.0565145424450226</v>
      </c>
      <c r="GA30" s="6">
        <f t="shared" si="65"/>
        <v>6.4135416666666663</v>
      </c>
      <c r="GB30" s="6">
        <f t="shared" si="86"/>
        <v>9.4544638851502913</v>
      </c>
      <c r="GC30" s="6">
        <f t="shared" si="87"/>
        <v>6.4289156626506028</v>
      </c>
      <c r="GD30" s="6">
        <f t="shared" si="88"/>
        <v>5.7208921628811131</v>
      </c>
      <c r="GE30" s="6">
        <f t="shared" si="89"/>
        <v>2.3991672186997257</v>
      </c>
      <c r="GF30" s="6">
        <f t="shared" si="90"/>
        <v>1.5997525518094649</v>
      </c>
      <c r="GG30" s="6">
        <f t="shared" si="91"/>
        <v>1.8168486739469578</v>
      </c>
      <c r="GH30" s="6">
        <f t="shared" si="92"/>
        <v>2.0742096178749168</v>
      </c>
      <c r="GI30" s="6">
        <f t="shared" si="93"/>
        <v>1.9208839723685149</v>
      </c>
      <c r="GJ30" s="6" t="e">
        <f t="shared" si="94"/>
        <v>#VALUE!</v>
      </c>
      <c r="GK30" s="6"/>
      <c r="GL30" s="14">
        <f t="shared" si="34"/>
        <v>3.6016355164643108</v>
      </c>
      <c r="GM30" s="6">
        <f t="shared" si="35"/>
        <v>3.4218260377609147</v>
      </c>
      <c r="GN30" s="6"/>
      <c r="GO30" s="14"/>
      <c r="GP30" s="14"/>
      <c r="GQ30" s="14"/>
      <c r="GR30" s="14"/>
      <c r="GS30" s="3"/>
      <c r="GT30" s="13">
        <f>'(2018 Bloom Raw Data)'!GC30</f>
        <v>151</v>
      </c>
      <c r="GU30" s="13">
        <f>'(2018 Bloom Raw Data)'!GD30</f>
        <v>2886</v>
      </c>
      <c r="GV30" s="13">
        <f>'(2018 Bloom Raw Data)'!GE30</f>
        <v>309</v>
      </c>
      <c r="GW30" s="13">
        <f>'(2018 Bloom Raw Data)'!GF30</f>
        <v>204</v>
      </c>
      <c r="GX30" s="13">
        <f>'(2018 Bloom Raw Data)'!GG30</f>
        <v>107</v>
      </c>
      <c r="GY30" s="13">
        <f>'(2018 Bloom Raw Data)'!GH30</f>
        <v>184</v>
      </c>
      <c r="GZ30" s="13">
        <f>'(2018 Bloom Raw Data)'!GI30</f>
        <v>149</v>
      </c>
      <c r="HA30" s="13">
        <f>'(2018 Bloom Raw Data)'!GJ30</f>
        <v>1172</v>
      </c>
      <c r="HB30" s="13">
        <f>'(2018 Bloom Raw Data)'!GK30</f>
        <v>257</v>
      </c>
      <c r="HC30" s="13">
        <f>'(2018 Bloom Raw Data)'!GL30</f>
        <v>752</v>
      </c>
      <c r="HD30" s="13">
        <f>'(2018 Bloom Raw Data)'!GM30</f>
        <v>318</v>
      </c>
      <c r="HE30" s="13">
        <f>'(2018 Bloom Raw Data)'!GN30</f>
        <v>1068</v>
      </c>
      <c r="HF30" s="13">
        <f>'(2018 Bloom Raw Data)'!GO30</f>
        <v>802</v>
      </c>
      <c r="HG30" s="13">
        <f>'(2018 Bloom Raw Data)'!GP30</f>
        <v>441</v>
      </c>
      <c r="HH30" s="13">
        <f>'(2018 Bloom Raw Data)'!GQ30</f>
        <v>248</v>
      </c>
      <c r="HI30" s="13">
        <f>'(2018 Bloom Raw Data)'!GR30</f>
        <v>1212</v>
      </c>
      <c r="HJ30" s="13" t="str">
        <f>'(2018 Bloom Raw Data)'!GS30</f>
        <v>#N/A N/A</v>
      </c>
      <c r="HK30" s="13"/>
      <c r="HL30" s="4"/>
      <c r="HM30" s="4"/>
      <c r="HN30" s="3"/>
      <c r="HO30" s="14">
        <f t="shared" si="66"/>
        <v>1.6709686735257321</v>
      </c>
      <c r="HP30" s="14">
        <f t="shared" si="67"/>
        <v>1.5969399643858209</v>
      </c>
      <c r="HQ30" s="14">
        <f t="shared" si="68"/>
        <v>2.3110377834000415</v>
      </c>
      <c r="HR30" s="14">
        <f t="shared" si="69"/>
        <v>2.4110943898446555</v>
      </c>
      <c r="HS30" s="14">
        <f t="shared" si="70"/>
        <v>2.3739083509438417</v>
      </c>
      <c r="HT30" s="14">
        <f t="shared" si="71"/>
        <v>2.8858653732961019</v>
      </c>
      <c r="HU30" s="14">
        <f t="shared" si="72"/>
        <v>3.5796466481014537</v>
      </c>
      <c r="HV30" s="14">
        <f t="shared" si="73"/>
        <v>7.3293159631023306</v>
      </c>
      <c r="HW30" s="14">
        <f t="shared" si="95"/>
        <v>9.5567402726141779</v>
      </c>
      <c r="HX30" s="14">
        <f t="shared" si="96"/>
        <v>7.1752184834147696</v>
      </c>
      <c r="HY30" s="14">
        <f t="shared" si="97"/>
        <v>6.2462989042594605</v>
      </c>
      <c r="HZ30" s="14">
        <f t="shared" si="98"/>
        <v>2.9970897930657365</v>
      </c>
      <c r="IA30" s="14">
        <f t="shared" si="99"/>
        <v>2.1007498913895781</v>
      </c>
      <c r="IB30" s="14">
        <f t="shared" si="100"/>
        <v>2.2547350407763567</v>
      </c>
      <c r="IC30" s="14">
        <f t="shared" si="101"/>
        <v>2.4665886568536295</v>
      </c>
      <c r="ID30" s="14">
        <f t="shared" si="102"/>
        <v>2.4543311147989306</v>
      </c>
      <c r="IE30" s="14" t="e">
        <f t="shared" si="103"/>
        <v>#VALUE!</v>
      </c>
      <c r="IF30" s="14"/>
      <c r="IG30" s="14">
        <f t="shared" si="38"/>
        <v>4.1408909909585407</v>
      </c>
      <c r="IH30" s="14">
        <f t="shared" si="24"/>
        <v>2.4543311147989306</v>
      </c>
      <c r="II30" s="14"/>
      <c r="IJ30" s="3"/>
      <c r="IK30" s="13">
        <v>22682</v>
      </c>
      <c r="IL30" s="13">
        <v>24426</v>
      </c>
      <c r="IM30" s="13">
        <v>18029</v>
      </c>
      <c r="IN30" s="13">
        <v>18285</v>
      </c>
      <c r="IO30" s="13">
        <v>17901</v>
      </c>
      <c r="IP30" s="13">
        <v>19464</v>
      </c>
      <c r="IQ30" s="13">
        <v>17404</v>
      </c>
      <c r="IR30" s="13">
        <v>15308</v>
      </c>
      <c r="IS30" s="13">
        <v>18196</v>
      </c>
      <c r="IT30" s="13">
        <v>18657</v>
      </c>
      <c r="IU30" s="13">
        <v>16377</v>
      </c>
      <c r="IV30" s="13">
        <v>16651</v>
      </c>
      <c r="IW30" s="13">
        <v>16914</v>
      </c>
      <c r="IX30" s="13">
        <f>'(2018 Bloom Raw Data)'!HL30</f>
        <v>18123</v>
      </c>
      <c r="IY30" s="13">
        <f>'(2018 Bloom Raw Data)'!HM30</f>
        <v>16702</v>
      </c>
      <c r="IZ30" s="13">
        <f>'(2018 Bloom Raw Data)'!HN30</f>
        <v>16989</v>
      </c>
      <c r="JA30" s="13" t="str">
        <f>'(2018 Bloom Raw Data)'!HO30</f>
        <v>#N/A N/A</v>
      </c>
      <c r="JB30" s="3"/>
    </row>
    <row r="31" spans="1:262">
      <c r="A31" s="4" t="s">
        <v>72</v>
      </c>
      <c r="B31" s="4" t="s">
        <v>116</v>
      </c>
      <c r="C31" s="4"/>
      <c r="D31" s="60">
        <f>'Segments '!E105</f>
        <v>0.66356107660455488</v>
      </c>
      <c r="E31" s="60">
        <f>'Segments '!F105</f>
        <v>0.65320910973084889</v>
      </c>
      <c r="F31" s="60">
        <f>'Segments '!G105</f>
        <v>0.45412311265969807</v>
      </c>
      <c r="G31" s="60">
        <f>'Segments '!H105</f>
        <v>0.55375253549695747</v>
      </c>
      <c r="H31" s="60">
        <f>'Segments '!I105</f>
        <v>0.5543147208121828</v>
      </c>
      <c r="I31" s="60">
        <f>'Segments '!J105</f>
        <v>0.54213197969543148</v>
      </c>
      <c r="J31" s="60">
        <f>'Segments '!K105</f>
        <v>0.54213197969543148</v>
      </c>
      <c r="K31" s="62"/>
      <c r="L31" s="60">
        <f t="shared" si="118"/>
        <v>0.54619289340101529</v>
      </c>
      <c r="M31" s="60">
        <f t="shared" si="0"/>
        <v>0.54213197969543148</v>
      </c>
      <c r="N31" s="68" t="s">
        <v>201</v>
      </c>
      <c r="O31" s="67">
        <f>'(2018 Bloom Raw Data)'!E31*'(2018 Bloom Raw Data)'!E$44</f>
        <v>26206.722152099999</v>
      </c>
      <c r="P31" s="67">
        <f>'(2018 Bloom Raw Data)'!F31*'(2018 Bloom Raw Data)'!F$44</f>
        <v>23723.565775959996</v>
      </c>
      <c r="Q31" s="67">
        <f>'(2018 Bloom Raw Data)'!G31*'(2018 Bloom Raw Data)'!G$44</f>
        <v>23096.486335792</v>
      </c>
      <c r="R31" s="67">
        <f>'(2018 Bloom Raw Data)'!H31*'(2018 Bloom Raw Data)'!H$44</f>
        <v>23723.323291200002</v>
      </c>
      <c r="S31" s="67">
        <f>'(2018 Bloom Raw Data)'!I31*'(2018 Bloom Raw Data)'!I$44</f>
        <v>23104.674222509999</v>
      </c>
      <c r="T31" s="67">
        <f>'(2018 Bloom Raw Data)'!J31*'(2018 Bloom Raw Data)'!J$44</f>
        <v>25617.683517680001</v>
      </c>
      <c r="U31" s="67">
        <f>'(2018 Bloom Raw Data)'!K31*'(2018 Bloom Raw Data)'!K$44</f>
        <v>22887.221967792</v>
      </c>
      <c r="V31" s="67">
        <f>'(2018 Bloom Raw Data)'!L31*'(2018 Bloom Raw Data)'!L$44</f>
        <v>20850.315530111999</v>
      </c>
      <c r="W31" s="67">
        <f>'(2018 Bloom Raw Data)'!M31*'(2018 Bloom Raw Data)'!M$44</f>
        <v>19918.263662198999</v>
      </c>
      <c r="X31" s="67">
        <f>'(2018 Bloom Raw Data)'!N31*'(2018 Bloom Raw Data)'!N$44</f>
        <v>19768.219011935998</v>
      </c>
      <c r="Y31" s="67">
        <f>'(2018 Bloom Raw Data)'!O31*'(2018 Bloom Raw Data)'!O$44</f>
        <v>18306.719506728001</v>
      </c>
      <c r="Z31" s="67">
        <f>'(2018 Bloom Raw Data)'!P31*'(2018 Bloom Raw Data)'!P$44</f>
        <v>17270.025278317</v>
      </c>
      <c r="AA31" s="67">
        <f>'(2018 Bloom Raw Data)'!Q31*'(2018 Bloom Raw Data)'!Q$44</f>
        <v>16598.315408038001</v>
      </c>
      <c r="AB31" s="67">
        <f>'(2018 Bloom Raw Data)'!R31*'(2018 Bloom Raw Data)'!R$44</f>
        <v>17033.660232680002</v>
      </c>
      <c r="AC31" s="67">
        <f>'(2018 Bloom Raw Data)'!S31*'(2018 Bloom Raw Data)'!S$44</f>
        <v>17434.66202706</v>
      </c>
      <c r="AD31" s="67">
        <f>'(2018 Bloom Raw Data)'!T31*'(2018 Bloom Raw Data)'!T$44</f>
        <v>17256.342203058</v>
      </c>
      <c r="AE31" s="67">
        <f>'(2018 Bloom Raw Data)'!U31*'(2018 Bloom Raw Data)'!U$44</f>
        <v>16108.170855685999</v>
      </c>
      <c r="AF31" s="67">
        <f>'(2018 Bloom Raw Data)'!V31*'(2018 Bloom Raw Data)'!V$44</f>
        <v>16514.755865660998</v>
      </c>
      <c r="AG31" s="67">
        <f>'(2018 Bloom Raw Data)'!W31*'(2018 Bloom Raw Data)'!W$44</f>
        <v>16873.345505535999</v>
      </c>
      <c r="AH31" s="67">
        <f>'(2018 Bloom Raw Data)'!X31*'(2018 Bloom Raw Data)'!X$44</f>
        <v>16901.033250536002</v>
      </c>
      <c r="AI31" s="13" t="e">
        <f>'(2018 Bloom Raw Data)'!Y31*'(2018 Bloom Raw Data)'!Y$44</f>
        <v>#VALUE!</v>
      </c>
      <c r="AJ31" s="13"/>
      <c r="AK31" s="13">
        <f t="shared" si="28"/>
        <v>17756.448333657467</v>
      </c>
      <c r="AL31" s="67">
        <f t="shared" si="29"/>
        <v>16901.033250536002</v>
      </c>
      <c r="AM31" s="67"/>
      <c r="AN31" s="394">
        <v>1</v>
      </c>
      <c r="AO31" s="394"/>
      <c r="AP31" s="523"/>
      <c r="AQ31" s="548">
        <f t="shared" si="12"/>
        <v>0</v>
      </c>
      <c r="AR31" s="523"/>
      <c r="AS31" s="548">
        <f t="shared" si="105"/>
        <v>0</v>
      </c>
      <c r="AT31" s="13">
        <f>'(2018 Bloom Raw Data)'!BA31</f>
        <v>11764</v>
      </c>
      <c r="AU31" s="13">
        <f>'(2018 Bloom Raw Data)'!BE31</f>
        <v>9266</v>
      </c>
      <c r="AV31" s="13">
        <f>'(2018 Bloom Raw Data)'!BI31</f>
        <v>5640</v>
      </c>
      <c r="AW31" s="13">
        <f>'(2018 Bloom Raw Data)'!BM31</f>
        <v>5458</v>
      </c>
      <c r="AX31" s="122">
        <f t="shared" si="39"/>
        <v>5458</v>
      </c>
      <c r="AY31" s="115"/>
      <c r="AZ31" s="13" t="str">
        <f>Ratings!AA31</f>
        <v>BBB+</v>
      </c>
      <c r="BA31" s="332">
        <f t="shared" si="109"/>
        <v>1.6749999999999998E-2</v>
      </c>
      <c r="BB31" s="332">
        <f t="shared" si="109"/>
        <v>2.2333333333333334E-2</v>
      </c>
      <c r="BC31" s="332">
        <f t="shared" si="109"/>
        <v>1.49E-2</v>
      </c>
      <c r="BD31" s="332">
        <f t="shared" si="109"/>
        <v>1.4199999999999999E-2</v>
      </c>
      <c r="BE31" s="332">
        <f t="shared" si="109"/>
        <v>1.9099999999999999E-2</v>
      </c>
      <c r="BF31" s="115"/>
      <c r="BG31" s="13">
        <f t="shared" si="119"/>
        <v>10749.078424088964</v>
      </c>
      <c r="BH31" s="71">
        <f t="shared" si="110"/>
        <v>10117.44884900028</v>
      </c>
      <c r="BI31" s="71">
        <f t="shared" si="110"/>
        <v>9485.8192739115966</v>
      </c>
      <c r="BJ31" s="71">
        <f t="shared" si="110"/>
        <v>8854.1896988229128</v>
      </c>
      <c r="BK31" s="13">
        <f t="shared" si="120"/>
        <v>8222.5601237342289</v>
      </c>
      <c r="BL31" s="71">
        <f t="shared" si="16"/>
        <v>7467.937264201576</v>
      </c>
      <c r="BM31" s="71">
        <f t="shared" si="16"/>
        <v>6713.3144046689231</v>
      </c>
      <c r="BN31" s="71">
        <f t="shared" si="16"/>
        <v>5958.6915451362702</v>
      </c>
      <c r="BO31" s="13">
        <f t="shared" si="121"/>
        <v>5204.0686856036173</v>
      </c>
      <c r="BP31" s="71">
        <f t="shared" si="111"/>
        <v>5166.7684729557186</v>
      </c>
      <c r="BQ31" s="71">
        <f t="shared" si="111"/>
        <v>5129.4682603078199</v>
      </c>
      <c r="BR31" s="71">
        <f t="shared" si="111"/>
        <v>5092.1680476599222</v>
      </c>
      <c r="BS31" s="13">
        <f t="shared" si="122"/>
        <v>5054.8678350120235</v>
      </c>
      <c r="BT31" s="71">
        <f t="shared" si="43"/>
        <v>5022.616277387121</v>
      </c>
      <c r="BU31" s="71">
        <f t="shared" si="43"/>
        <v>4990.3647197622176</v>
      </c>
      <c r="BV31" s="71">
        <f t="shared" si="43"/>
        <v>4958.1131621373152</v>
      </c>
      <c r="BW31" s="13">
        <f t="shared" si="18"/>
        <v>4925.8616045124127</v>
      </c>
      <c r="BX31" s="13"/>
      <c r="BY31" s="3"/>
      <c r="BZ31" s="13">
        <f>'(2018 Bloom Raw Data)'!AE31</f>
        <v>67359</v>
      </c>
      <c r="CA31" s="13">
        <f>'(2018 Bloom Raw Data)'!AF31</f>
        <v>83943</v>
      </c>
      <c r="CB31" s="13">
        <f>'(2018 Bloom Raw Data)'!AG31</f>
        <v>81118</v>
      </c>
      <c r="CC31" s="13">
        <f>'(2018 Bloom Raw Data)'!AH31</f>
        <v>77170</v>
      </c>
      <c r="CD31" s="13">
        <f>'(2018 Bloom Raw Data)'!AI31</f>
        <v>78274</v>
      </c>
      <c r="CE31" s="13">
        <f>'(2018 Bloom Raw Data)'!AJ31</f>
        <v>80486</v>
      </c>
      <c r="CF31" s="13">
        <f>'(2018 Bloom Raw Data)'!AK31</f>
        <v>75228</v>
      </c>
      <c r="CG31" s="13">
        <f>'(2018 Bloom Raw Data)'!AL31</f>
        <v>74449</v>
      </c>
      <c r="CH31" s="13">
        <f>'(2018 Bloom Raw Data)'!AM31</f>
        <v>71394</v>
      </c>
      <c r="CI31" s="13">
        <f>'(2018 Bloom Raw Data)'!AN31</f>
        <v>72089</v>
      </c>
      <c r="CJ31" s="13">
        <f>'(2018 Bloom Raw Data)'!AO31</f>
        <v>72289</v>
      </c>
      <c r="CK31" s="13">
        <f>'(2018 Bloom Raw Data)'!AP31</f>
        <v>76423</v>
      </c>
      <c r="CL31" s="13">
        <f>'(2018 Bloom Raw Data)'!AQ31</f>
        <v>59820</v>
      </c>
      <c r="CM31" s="13">
        <f>'(2018 Bloom Raw Data)'!AR31</f>
        <v>64337</v>
      </c>
      <c r="CN31" s="13">
        <f>'(2018 Bloom Raw Data)'!AS31</f>
        <v>71339</v>
      </c>
      <c r="CO31" s="13">
        <f>'(2018 Bloom Raw Data)'!AT31</f>
        <v>62974</v>
      </c>
      <c r="CP31" s="13" t="str">
        <f>'(2018 Bloom Raw Data)'!AU31</f>
        <v>#N/A N/A</v>
      </c>
      <c r="CQ31" s="13"/>
      <c r="CR31" s="59">
        <f>BZ31/(BZ31+'(2018 Bloom Raw Data)'!I31)</f>
        <v>0.23585474399641063</v>
      </c>
      <c r="CS31" s="59">
        <f>CA31/(CA31+'(2018 Bloom Raw Data)'!J31)</f>
        <v>0.26131608734528899</v>
      </c>
      <c r="CT31" s="59">
        <f>CB31/(CB31+'(2018 Bloom Raw Data)'!K31)</f>
        <v>0.27735569649280217</v>
      </c>
      <c r="CU31" s="59">
        <f>CC31/(CC31+'(2018 Bloom Raw Data)'!L31)</f>
        <v>0.28350810550592098</v>
      </c>
      <c r="CV31" s="59">
        <f>CD31/(CD31+'(2018 Bloom Raw Data)'!M31)</f>
        <v>0.29994625618668325</v>
      </c>
      <c r="CW31" s="59">
        <f>CE31/(CE31+'(2018 Bloom Raw Data)'!N31)</f>
        <v>0.30593099230698079</v>
      </c>
      <c r="CX31" s="59">
        <f>CF31/(CF31+'(2018 Bloom Raw Data)'!O31)</f>
        <v>0.30429702912101941</v>
      </c>
      <c r="CY31" s="59">
        <f>CG31/(CG31+'(2018 Bloom Raw Data)'!P31)</f>
        <v>0.30915963772476901</v>
      </c>
      <c r="CZ31" s="59">
        <f>CH31/(CH31+'(2018 Bloom Raw Data)'!Q31)</f>
        <v>0.30993537864719989</v>
      </c>
      <c r="DA31" s="59">
        <f>CI31/(CI31+'(2018 Bloom Raw Data)'!R31)</f>
        <v>0.3069486205146767</v>
      </c>
      <c r="DB31" s="59">
        <f>CJ31/(CJ31+'(2018 Bloom Raw Data)'!S31)</f>
        <v>0.30088699579203199</v>
      </c>
      <c r="DC31" s="59">
        <f>CK31/(CK31+'(2018 Bloom Raw Data)'!T31)</f>
        <v>0.31511383795921105</v>
      </c>
      <c r="DD31" s="59">
        <f>CL31/(CL31+'(2018 Bloom Raw Data)'!U31)</f>
        <v>0.27429722390570627</v>
      </c>
      <c r="DE31" s="59">
        <f>CM31/(CM31+'(2018 Bloom Raw Data)'!V31)</f>
        <v>0.27480396054949591</v>
      </c>
      <c r="DF31" s="59">
        <f>CN31/(CN31+'(2018 Bloom Raw Data)'!W31)</f>
        <v>0.28801628522941125</v>
      </c>
      <c r="DG31" s="59">
        <f>CO31/(CO31+'(2018 Bloom Raw Data)'!X31)</f>
        <v>0.26531535811768964</v>
      </c>
      <c r="DH31" s="59" t="e">
        <f>CP31/(CP31+'(2018 Bloom Raw Data)'!Y31)</f>
        <v>#VALUE!</v>
      </c>
      <c r="DI31" s="59"/>
      <c r="DJ31" s="59">
        <f t="shared" si="19"/>
        <v>0.29111927734605392</v>
      </c>
      <c r="DK31" s="59">
        <f t="shared" si="30"/>
        <v>1.8958843420935179E-2</v>
      </c>
      <c r="DL31" s="59">
        <f t="shared" si="40"/>
        <v>6.512397115632701E-2</v>
      </c>
      <c r="DM31" s="13"/>
      <c r="DN31" s="59">
        <f>BZ69/'(2018 Bloom Raw Data)'!I31</f>
        <v>0.35790603161596773</v>
      </c>
      <c r="DO31" s="59">
        <f>CA69/'(2018 Bloom Raw Data)'!J31</f>
        <v>0.39639673316792196</v>
      </c>
      <c r="DP31" s="59">
        <f>CB69/'(2018 Bloom Raw Data)'!K31</f>
        <v>0.4286884447129094</v>
      </c>
      <c r="DQ31" s="59">
        <f>CC69/'(2018 Bloom Raw Data)'!L31</f>
        <v>0.44108906205371734</v>
      </c>
      <c r="DR31" s="59">
        <f>CD69/'(2018 Bloom Raw Data)'!M31</f>
        <v>0.47347098674009525</v>
      </c>
      <c r="DS31" s="59">
        <f>CE69/'(2018 Bloom Raw Data)'!N31</f>
        <v>0.48167683909578141</v>
      </c>
      <c r="DT31" s="59">
        <f>CF69/'(2018 Bloom Raw Data)'!O31</f>
        <v>0.47642798602051845</v>
      </c>
      <c r="DU31" s="59">
        <f>CG69/'(2018 Bloom Raw Data)'!P31</f>
        <v>0.48333006609901391</v>
      </c>
      <c r="DV31" s="59">
        <f>CH69/'(2018 Bloom Raw Data)'!Q31</f>
        <v>0.4818784398010289</v>
      </c>
      <c r="DW31" s="59">
        <f>CI69/'(2018 Bloom Raw Data)'!R31</f>
        <v>0.47463763279624765</v>
      </c>
      <c r="DX31" s="59">
        <f>CJ69/'(2018 Bloom Raw Data)'!S31</f>
        <v>0.46092301605545183</v>
      </c>
      <c r="DY31" s="59">
        <f>CK69/'(2018 Bloom Raw Data)'!T31</f>
        <v>0.49075352753323737</v>
      </c>
      <c r="DZ31" s="59">
        <f>CL69/'(2018 Bloom Raw Data)'!U31</f>
        <v>0.40991395655061313</v>
      </c>
      <c r="EA31" s="59">
        <f>CM69/'(2018 Bloom Raw Data)'!V31</f>
        <v>0.4085201095421348</v>
      </c>
      <c r="EB31" s="59">
        <f>CN69/'(2018 Bloom Raw Data)'!W31</f>
        <v>0.43282427980809934</v>
      </c>
      <c r="EC31" s="59">
        <f>CO69/'(2018 Bloom Raw Data)'!X31</f>
        <v>0.38956082211515347</v>
      </c>
      <c r="ED31" s="59" t="e">
        <f>CP69/'(2018 Bloom Raw Data)'!Y31</f>
        <v>#VALUE!</v>
      </c>
      <c r="EE31" s="3"/>
      <c r="EF31" s="13">
        <f>SUM('(2018 Bloom Raw Data)'!HR31:HU31)</f>
        <v>28232</v>
      </c>
      <c r="EG31" s="13">
        <f>SUM('(2018 Bloom Raw Data)'!HS31:HV31)</f>
        <v>26051</v>
      </c>
      <c r="EH31" s="13">
        <f>SUM('(2018 Bloom Raw Data)'!HT31:HW31)</f>
        <v>24603</v>
      </c>
      <c r="EI31" s="13">
        <f>SUM('(2018 Bloom Raw Data)'!HU31:HX31)</f>
        <v>23299</v>
      </c>
      <c r="EJ31" s="13">
        <f>SUM('(2018 Bloom Raw Data)'!HV31:HY31)</f>
        <v>23991</v>
      </c>
      <c r="EK31" s="13">
        <f>SUM('(2018 Bloom Raw Data)'!HW31:HZ31)</f>
        <v>24766</v>
      </c>
      <c r="EL31" s="13">
        <f>SUM('(2018 Bloom Raw Data)'!HX31:IA31)</f>
        <v>24919</v>
      </c>
      <c r="EM31" s="13">
        <f>SUM('(2018 Bloom Raw Data)'!HY31:IB31)</f>
        <v>25505</v>
      </c>
      <c r="EN31" s="13">
        <f>SUM('(2018 Bloom Raw Data)'!HZ31:IC31)</f>
        <v>29782</v>
      </c>
      <c r="EO31" s="13">
        <f>SUM('(2018 Bloom Raw Data)'!IA31:ID31)</f>
        <v>29663</v>
      </c>
      <c r="EP31" s="13">
        <f>SUM('(2018 Bloom Raw Data)'!IB31:IE31)</f>
        <v>30108</v>
      </c>
      <c r="EQ31" s="13">
        <f>SUM('(2018 Bloom Raw Data)'!IC31:IF31)</f>
        <v>29471</v>
      </c>
      <c r="ER31" s="13">
        <f>SUM('(2018 Bloom Raw Data)'!ID31:IG31)</f>
        <v>25002</v>
      </c>
      <c r="ES31" s="13">
        <f>SUM('(2018 Bloom Raw Data)'!IE31:IH31)</f>
        <v>25324</v>
      </c>
      <c r="ET31" s="13">
        <f>'(2018 Bloom Raw Data)'!DG31/'(2018 Bloom Raw Data)'!EC31</f>
        <v>25389.911909038907</v>
      </c>
      <c r="EU31" s="13">
        <f>'(2018 Bloom Raw Data)'!DH31/'(2018 Bloom Raw Data)'!ED31</f>
        <v>25863.053897065878</v>
      </c>
      <c r="EV31" s="13" t="e">
        <f>'(2018 Bloom Raw Data)'!DI31/'(2018 Bloom Raw Data)'!EE31</f>
        <v>#VALUE!</v>
      </c>
      <c r="EW31" s="13"/>
      <c r="EX31" s="6">
        <f t="shared" si="49"/>
        <v>10.246234117602077</v>
      </c>
      <c r="EY31" s="6">
        <f t="shared" si="50"/>
        <v>12.398186149762846</v>
      </c>
      <c r="EZ31" s="6">
        <f t="shared" si="51"/>
        <v>11.958019999372882</v>
      </c>
      <c r="FA31" s="6">
        <f t="shared" si="52"/>
        <v>11.770355911603565</v>
      </c>
      <c r="FB31" s="6">
        <f t="shared" si="53"/>
        <v>10.976203303036177</v>
      </c>
      <c r="FC31" s="6">
        <f t="shared" si="54"/>
        <v>10.737713762592366</v>
      </c>
      <c r="FD31" s="6">
        <f t="shared" si="55"/>
        <v>10.173014288512405</v>
      </c>
      <c r="FE31" s="6">
        <f t="shared" si="56"/>
        <v>9.6318397702238467</v>
      </c>
      <c r="FF31" s="6">
        <f t="shared" si="80"/>
        <v>7.9282710270086216</v>
      </c>
      <c r="FG31" s="6">
        <f t="shared" si="81"/>
        <v>8.1028395670422384</v>
      </c>
      <c r="FH31" s="6">
        <f t="shared" si="82"/>
        <v>8.1493745523191805</v>
      </c>
      <c r="FI31" s="6">
        <f t="shared" si="83"/>
        <v>8.4203481937907494</v>
      </c>
      <c r="FJ31" s="6">
        <f t="shared" si="84"/>
        <v>8.9400835506388816</v>
      </c>
      <c r="FK31" s="6">
        <f t="shared" ref="FK31:FN31" si="126">EA69/ES69</f>
        <v>9.4516478897164706</v>
      </c>
      <c r="FL31" s="6">
        <f t="shared" si="126"/>
        <v>9.9474123102766452</v>
      </c>
      <c r="FM31" s="6">
        <f t="shared" si="126"/>
        <v>9.3765291718944752</v>
      </c>
      <c r="FN31" s="6" t="e">
        <f t="shared" si="126"/>
        <v>#VALUE!</v>
      </c>
      <c r="FO31" s="13"/>
      <c r="FP31" s="14">
        <f t="shared" si="22"/>
        <v>9.5081256383581252</v>
      </c>
      <c r="FQ31" s="6">
        <f t="shared" si="23"/>
        <v>9.3765291718944752</v>
      </c>
      <c r="FR31" s="14"/>
      <c r="FS31" s="13"/>
      <c r="FT31" s="6">
        <f t="shared" si="58"/>
        <v>2.3859096061207139</v>
      </c>
      <c r="FU31" s="6">
        <f t="shared" si="59"/>
        <v>3.2222563433265519</v>
      </c>
      <c r="FV31" s="6">
        <f t="shared" si="60"/>
        <v>3.2970775921635571</v>
      </c>
      <c r="FW31" s="6">
        <f t="shared" si="61"/>
        <v>3.3121593201424955</v>
      </c>
      <c r="FX31" s="6">
        <f t="shared" si="62"/>
        <v>3.2626401567254386</v>
      </c>
      <c r="FY31" s="6">
        <f t="shared" si="63"/>
        <v>3.2498586772187679</v>
      </c>
      <c r="FZ31" s="6">
        <f t="shared" si="64"/>
        <v>3.0189012400176574</v>
      </c>
      <c r="GA31" s="6">
        <f t="shared" si="65"/>
        <v>2.9189962752401488</v>
      </c>
      <c r="GB31" s="6">
        <f t="shared" si="86"/>
        <v>2.3972197971929354</v>
      </c>
      <c r="GC31" s="6">
        <f t="shared" si="87"/>
        <v>2.430266662171729</v>
      </c>
      <c r="GD31" s="6">
        <f t="shared" si="88"/>
        <v>2.4009897701607548</v>
      </c>
      <c r="GE31" s="6">
        <f t="shared" si="89"/>
        <v>2.5931593770146923</v>
      </c>
      <c r="GF31" s="6">
        <f t="shared" si="90"/>
        <v>2.3926085913126949</v>
      </c>
      <c r="GG31" s="6">
        <f t="shared" si="91"/>
        <v>2.5405544147843941</v>
      </c>
      <c r="GH31" s="6">
        <f t="shared" si="92"/>
        <v>2.8097379878897115</v>
      </c>
      <c r="GI31" s="6">
        <f t="shared" si="93"/>
        <v>2.434901935812936</v>
      </c>
      <c r="GJ31" s="6" t="e">
        <f t="shared" si="94"/>
        <v>#VALUE!</v>
      </c>
      <c r="GK31" s="6"/>
      <c r="GL31" s="14">
        <f t="shared" si="34"/>
        <v>2.7509226312064894</v>
      </c>
      <c r="GM31" s="6">
        <f t="shared" si="35"/>
        <v>2.8370802622160105</v>
      </c>
      <c r="GN31" s="6"/>
      <c r="GO31" s="14"/>
      <c r="GP31" s="14"/>
      <c r="GQ31" s="14"/>
      <c r="GR31" s="14"/>
      <c r="GS31" s="3"/>
      <c r="GT31" s="13">
        <f>'(2018 Bloom Raw Data)'!GC31</f>
        <v>28735</v>
      </c>
      <c r="GU31" s="13">
        <f>'(2018 Bloom Raw Data)'!GD31</f>
        <v>14647</v>
      </c>
      <c r="GV31" s="13">
        <f>'(2018 Bloom Raw Data)'!GE31</f>
        <v>19578</v>
      </c>
      <c r="GW31" s="13">
        <f>'(2018 Bloom Raw Data)'!GF31</f>
        <v>26742</v>
      </c>
      <c r="GX31" s="13">
        <f>'(2018 Bloom Raw Data)'!GG31</f>
        <v>14647</v>
      </c>
      <c r="GY31" s="13">
        <f>'(2018 Bloom Raw Data)'!GH31</f>
        <v>14505</v>
      </c>
      <c r="GZ31" s="13">
        <f>'(2018 Bloom Raw Data)'!GI31</f>
        <v>16758</v>
      </c>
      <c r="HA31" s="13">
        <f>'(2018 Bloom Raw Data)'!GJ31</f>
        <v>18485</v>
      </c>
      <c r="HB31" s="13">
        <f>'(2018 Bloom Raw Data)'!GK31</f>
        <v>14510</v>
      </c>
      <c r="HC31" s="13">
        <f>'(2018 Bloom Raw Data)'!GL31</f>
        <v>9284</v>
      </c>
      <c r="HD31" s="13">
        <f>'(2018 Bloom Raw Data)'!GM31</f>
        <v>19266</v>
      </c>
      <c r="HE31" s="13">
        <f>'(2018 Bloom Raw Data)'!GN31</f>
        <v>14722</v>
      </c>
      <c r="HF31" s="13">
        <f>'(2018 Bloom Raw Data)'!GO31</f>
        <v>15617</v>
      </c>
      <c r="HG31" s="13">
        <f>'(2018 Bloom Raw Data)'!GP31</f>
        <v>26036</v>
      </c>
      <c r="HH31" s="13">
        <f>'(2018 Bloom Raw Data)'!GQ31</f>
        <v>19404</v>
      </c>
      <c r="HI31" s="13">
        <f>'(2018 Bloom Raw Data)'!GR31</f>
        <v>28137</v>
      </c>
      <c r="HJ31" s="13" t="str">
        <f>'(2018 Bloom Raw Data)'!GS31</f>
        <v>#N/A N/A</v>
      </c>
      <c r="HK31" s="13"/>
      <c r="HL31" s="4"/>
      <c r="HM31" s="4"/>
      <c r="HN31" s="4"/>
      <c r="HO31" s="14">
        <f t="shared" si="66"/>
        <v>3.6330802908042927</v>
      </c>
      <c r="HP31" s="14">
        <f t="shared" si="67"/>
        <v>4.0017540562011078</v>
      </c>
      <c r="HQ31" s="14">
        <f t="shared" si="68"/>
        <v>4.2948340164069307</v>
      </c>
      <c r="HR31" s="14">
        <f t="shared" si="69"/>
        <v>4.6428671589041901</v>
      </c>
      <c r="HS31" s="14">
        <f t="shared" si="70"/>
        <v>4.0591212686508431</v>
      </c>
      <c r="HT31" s="14">
        <f t="shared" si="71"/>
        <v>4.0019973972373819</v>
      </c>
      <c r="HU31" s="14">
        <f t="shared" si="72"/>
        <v>3.8457824450567104</v>
      </c>
      <c r="HV31" s="14">
        <f t="shared" si="73"/>
        <v>3.7803522426766514</v>
      </c>
      <c r="HW31" s="14">
        <f t="shared" si="95"/>
        <v>3.002308992473592</v>
      </c>
      <c r="HX31" s="14">
        <f t="shared" si="96"/>
        <v>2.8634266405587807</v>
      </c>
      <c r="HY31" s="14">
        <f t="shared" si="97"/>
        <v>3.1531416878477838</v>
      </c>
      <c r="HZ31" s="14">
        <f t="shared" si="98"/>
        <v>3.2056242656529412</v>
      </c>
      <c r="IA31" s="14">
        <f t="shared" si="99"/>
        <v>3.1506379349694309</v>
      </c>
      <c r="IB31" s="14">
        <f t="shared" si="100"/>
        <v>3.6875281709710599</v>
      </c>
      <c r="IC31" s="14">
        <f t="shared" si="101"/>
        <v>3.6911793690304679</v>
      </c>
      <c r="ID31" s="14">
        <f t="shared" si="102"/>
        <v>3.6377615452979182</v>
      </c>
      <c r="IE31" s="14" t="e">
        <f t="shared" si="103"/>
        <v>#VALUE!</v>
      </c>
      <c r="IF31" s="14"/>
      <c r="IG31" s="14">
        <f t="shared" si="38"/>
        <v>3.5939791630252111</v>
      </c>
      <c r="IH31" s="14">
        <f t="shared" si="24"/>
        <v>3.6377615452979182</v>
      </c>
      <c r="II31" s="14"/>
      <c r="IJ31" s="3"/>
      <c r="IK31" s="13">
        <v>116364</v>
      </c>
      <c r="IL31" s="13">
        <v>102202</v>
      </c>
      <c r="IM31" s="13">
        <v>109407</v>
      </c>
      <c r="IN31" s="13">
        <v>108624</v>
      </c>
      <c r="IO31" s="13">
        <v>102202</v>
      </c>
      <c r="IP31" s="13">
        <v>104049</v>
      </c>
      <c r="IQ31" s="13">
        <v>97485</v>
      </c>
      <c r="IR31" s="13">
        <v>88279</v>
      </c>
      <c r="IS31" s="13">
        <v>94869</v>
      </c>
      <c r="IT31" s="13">
        <v>99912</v>
      </c>
      <c r="IU31" s="13">
        <v>93184</v>
      </c>
      <c r="IV31" s="13">
        <v>97149</v>
      </c>
      <c r="IW31" s="13">
        <v>105230</v>
      </c>
      <c r="IX31" s="13">
        <f>'(2018 Bloom Raw Data)'!HL31</f>
        <v>113598</v>
      </c>
      <c r="IY31" s="13">
        <f>'(2018 Bloom Raw Data)'!HM31</f>
        <v>104759</v>
      </c>
      <c r="IZ31" s="13">
        <f>'(2018 Bloom Raw Data)'!HN31</f>
        <v>103488</v>
      </c>
      <c r="JA31" s="13" t="str">
        <f>'(2018 Bloom Raw Data)'!HO31</f>
        <v>#N/A N/A</v>
      </c>
      <c r="JB31" s="3"/>
    </row>
    <row r="32" spans="1:262">
      <c r="A32" s="11" t="s">
        <v>73</v>
      </c>
      <c r="B32" s="11" t="s">
        <v>115</v>
      </c>
      <c r="C32" s="153"/>
      <c r="D32" s="59">
        <f>'Segments '!E109</f>
        <v>0.54315789473684217</v>
      </c>
      <c r="E32" s="59">
        <f>'Segments '!F109</f>
        <v>0.5560640732265445</v>
      </c>
      <c r="F32" s="59"/>
      <c r="G32" s="59">
        <f>'Segments '!H109</f>
        <v>0.32100326694066811</v>
      </c>
      <c r="H32" s="59">
        <f>'Segments '!I109</f>
        <v>0.31618435155412644</v>
      </c>
      <c r="I32" s="59">
        <f>'Segments '!J109</f>
        <v>0.34061433447098977</v>
      </c>
      <c r="J32" s="59">
        <f>'Segments '!K109</f>
        <v>0.33298360655737702</v>
      </c>
      <c r="K32" s="65"/>
      <c r="L32" s="60">
        <f t="shared" si="118"/>
        <v>0.32992743086083109</v>
      </c>
      <c r="M32" s="60">
        <f t="shared" si="0"/>
        <v>0.33298360655737702</v>
      </c>
      <c r="N32" s="68" t="s">
        <v>202</v>
      </c>
      <c r="O32" s="67">
        <f>'(2018 Bloom Raw Data)'!E32*'(2018 Bloom Raw Data)'!E$45</f>
        <v>19875.544568039997</v>
      </c>
      <c r="P32" s="67">
        <f>'(2018 Bloom Raw Data)'!F32*'(2018 Bloom Raw Data)'!F$45</f>
        <v>23096.274400500002</v>
      </c>
      <c r="Q32" s="67">
        <f>'(2018 Bloom Raw Data)'!G32*'(2018 Bloom Raw Data)'!G$45</f>
        <v>21990.662967600001</v>
      </c>
      <c r="R32" s="67">
        <f>'(2018 Bloom Raw Data)'!H32*'(2018 Bloom Raw Data)'!H$45</f>
        <v>23294.20709349</v>
      </c>
      <c r="S32" s="67">
        <f>'(2018 Bloom Raw Data)'!I32*'(2018 Bloom Raw Data)'!I$45</f>
        <v>22530.102491760001</v>
      </c>
      <c r="T32" s="67">
        <f>'(2018 Bloom Raw Data)'!J32*'(2018 Bloom Raw Data)'!J$45</f>
        <v>28016.9796049</v>
      </c>
      <c r="U32" s="67">
        <f>'(2018 Bloom Raw Data)'!K32*'(2018 Bloom Raw Data)'!K$45</f>
        <v>26042.191531200002</v>
      </c>
      <c r="V32" s="67">
        <f>'(2018 Bloom Raw Data)'!L32*'(2018 Bloom Raw Data)'!L$45</f>
        <v>23148.574288839998</v>
      </c>
      <c r="W32" s="67">
        <f>'(2018 Bloom Raw Data)'!M32*'(2018 Bloom Raw Data)'!M$45</f>
        <v>23940.59946324</v>
      </c>
      <c r="X32" s="67">
        <f>'(2018 Bloom Raw Data)'!N32*'(2018 Bloom Raw Data)'!N$45</f>
        <v>24727.995511999998</v>
      </c>
      <c r="Y32" s="67">
        <f>'(2018 Bloom Raw Data)'!O32*'(2018 Bloom Raw Data)'!O$45</f>
        <v>23066.951431500001</v>
      </c>
      <c r="Z32" s="67">
        <f>'(2018 Bloom Raw Data)'!P32*'(2018 Bloom Raw Data)'!P$45</f>
        <v>21898.390001039999</v>
      </c>
      <c r="AA32" s="67">
        <f>'(2018 Bloom Raw Data)'!Q32*'(2018 Bloom Raw Data)'!Q$45</f>
        <v>22045.584545670001</v>
      </c>
      <c r="AB32" s="67">
        <f>'(2018 Bloom Raw Data)'!R32*'(2018 Bloom Raw Data)'!R$45</f>
        <v>22403.297360779998</v>
      </c>
      <c r="AC32" s="67">
        <f>'(2018 Bloom Raw Data)'!S32*'(2018 Bloom Raw Data)'!S$45</f>
        <v>21888.294827280002</v>
      </c>
      <c r="AD32" s="67">
        <f>'(2018 Bloom Raw Data)'!T32*'(2018 Bloom Raw Data)'!T$45</f>
        <v>22467.999612839998</v>
      </c>
      <c r="AE32" s="67">
        <f>'(2018 Bloom Raw Data)'!U32*'(2018 Bloom Raw Data)'!U$45</f>
        <v>22961.745336109998</v>
      </c>
      <c r="AF32" s="67">
        <f>'(2018 Bloom Raw Data)'!V32*'(2018 Bloom Raw Data)'!V$45</f>
        <v>20870.58651904</v>
      </c>
      <c r="AG32" s="67">
        <f>'(2018 Bloom Raw Data)'!W32*'(2018 Bloom Raw Data)'!W$45</f>
        <v>19836.2704896</v>
      </c>
      <c r="AH32" s="67">
        <f>'(2018 Bloom Raw Data)'!X32*'(2018 Bloom Raw Data)'!X$45</f>
        <v>20250.830499159998</v>
      </c>
      <c r="AI32" s="13" t="e">
        <f>'(2018 Bloom Raw Data)'!Y32*'(2018 Bloom Raw Data)'!Y$45</f>
        <v>#VALUE!</v>
      </c>
      <c r="AJ32" s="13"/>
      <c r="AK32" s="13">
        <f t="shared" si="28"/>
        <v>22269.778452853847</v>
      </c>
      <c r="AL32" s="67">
        <f t="shared" si="29"/>
        <v>20250.830499159998</v>
      </c>
      <c r="AM32" s="67"/>
      <c r="AN32" s="394">
        <v>1</v>
      </c>
      <c r="AO32" s="394"/>
      <c r="AP32" s="523"/>
      <c r="AQ32" s="548">
        <f t="shared" si="12"/>
        <v>0</v>
      </c>
      <c r="AR32" s="523"/>
      <c r="AS32" s="548">
        <f t="shared" si="105"/>
        <v>0</v>
      </c>
      <c r="AT32" s="13">
        <f>'(2018 Bloom Raw Data)'!BA32</f>
        <v>1059</v>
      </c>
      <c r="AU32" s="13">
        <f>'(2018 Bloom Raw Data)'!BE32</f>
        <v>969</v>
      </c>
      <c r="AV32" s="13">
        <f>'(2018 Bloom Raw Data)'!BI32</f>
        <v>936</v>
      </c>
      <c r="AW32" s="13">
        <f>'(2018 Bloom Raw Data)'!BM32</f>
        <v>987</v>
      </c>
      <c r="AX32" s="122">
        <f t="shared" si="39"/>
        <v>987</v>
      </c>
      <c r="AY32" s="115"/>
      <c r="AZ32" s="13" t="str">
        <f>Ratings!AA32</f>
        <v>A</v>
      </c>
      <c r="BA32" s="332">
        <f t="shared" si="109"/>
        <v>1.1474999999999999E-2</v>
      </c>
      <c r="BB32" s="332">
        <f t="shared" si="109"/>
        <v>1.5007999999999999E-2</v>
      </c>
      <c r="BC32" s="332">
        <f t="shared" si="109"/>
        <v>1.0377000000000001E-2</v>
      </c>
      <c r="BD32" s="332">
        <f t="shared" si="109"/>
        <v>1.1443000000000002E-2</v>
      </c>
      <c r="BE32" s="332">
        <f t="shared" si="109"/>
        <v>1.3795999999999999E-2</v>
      </c>
      <c r="BF32" s="115"/>
      <c r="BG32" s="13">
        <f t="shared" si="119"/>
        <v>995.12080544508296</v>
      </c>
      <c r="BH32" s="71">
        <f t="shared" si="110"/>
        <v>969.7385566969441</v>
      </c>
      <c r="BI32" s="71">
        <f t="shared" si="110"/>
        <v>944.35630794880524</v>
      </c>
      <c r="BJ32" s="71">
        <f t="shared" si="110"/>
        <v>918.97405920066637</v>
      </c>
      <c r="BK32" s="13">
        <f t="shared" si="120"/>
        <v>893.59181045252751</v>
      </c>
      <c r="BL32" s="71">
        <f t="shared" si="16"/>
        <v>891.37484037221407</v>
      </c>
      <c r="BM32" s="71">
        <f t="shared" si="16"/>
        <v>889.15787029190074</v>
      </c>
      <c r="BN32" s="71">
        <f t="shared" si="16"/>
        <v>886.94090021158729</v>
      </c>
      <c r="BO32" s="13">
        <f t="shared" si="121"/>
        <v>884.72393013127385</v>
      </c>
      <c r="BP32" s="71">
        <f t="shared" si="111"/>
        <v>895.44857438734903</v>
      </c>
      <c r="BQ32" s="71">
        <f t="shared" si="111"/>
        <v>906.17321864342432</v>
      </c>
      <c r="BR32" s="71">
        <f t="shared" si="111"/>
        <v>916.89786289949961</v>
      </c>
      <c r="BS32" s="13">
        <f t="shared" si="122"/>
        <v>927.62250715557479</v>
      </c>
      <c r="BT32" s="71">
        <f t="shared" si="43"/>
        <v>924.73259208495608</v>
      </c>
      <c r="BU32" s="71">
        <f t="shared" si="43"/>
        <v>921.84267701433737</v>
      </c>
      <c r="BV32" s="71">
        <f t="shared" si="43"/>
        <v>918.95276194371866</v>
      </c>
      <c r="BW32" s="13">
        <f t="shared" si="18"/>
        <v>916.06284687309994</v>
      </c>
      <c r="BX32" s="13"/>
      <c r="BY32" s="3"/>
      <c r="BZ32" s="13">
        <f>'(2018 Bloom Raw Data)'!AE32</f>
        <v>8175</v>
      </c>
      <c r="CA32" s="13">
        <f>'(2018 Bloom Raw Data)'!AF32</f>
        <v>8035</v>
      </c>
      <c r="CB32" s="13">
        <f>'(2018 Bloom Raw Data)'!AG32</f>
        <v>8894</v>
      </c>
      <c r="CC32" s="13">
        <f>'(2018 Bloom Raw Data)'!AH32</f>
        <v>8459</v>
      </c>
      <c r="CD32" s="13">
        <f>'(2018 Bloom Raw Data)'!AI32</f>
        <v>8123</v>
      </c>
      <c r="CE32" s="13">
        <f>'(2018 Bloom Raw Data)'!AJ32</f>
        <v>8246</v>
      </c>
      <c r="CF32" s="13">
        <f>'(2018 Bloom Raw Data)'!AK32</f>
        <v>8996</v>
      </c>
      <c r="CG32" s="13">
        <f>'(2018 Bloom Raw Data)'!AL32</f>
        <v>8434</v>
      </c>
      <c r="CH32" s="13">
        <f>'(2018 Bloom Raw Data)'!AM32</f>
        <v>7909</v>
      </c>
      <c r="CI32" s="13">
        <f>'(2018 Bloom Raw Data)'!AN32</f>
        <v>7831</v>
      </c>
      <c r="CJ32" s="13">
        <f>'(2018 Bloom Raw Data)'!AO32</f>
        <v>8577</v>
      </c>
      <c r="CK32" s="13">
        <f>'(2018 Bloom Raw Data)'!AP32</f>
        <v>8005</v>
      </c>
      <c r="CL32" s="13">
        <f>'(2018 Bloom Raw Data)'!AQ32</f>
        <v>7575</v>
      </c>
      <c r="CM32" s="66">
        <f>'(2018 Bloom Raw Data)'!AR32</f>
        <v>7537</v>
      </c>
      <c r="CN32" s="66">
        <f>'(2018 Bloom Raw Data)'!AS32</f>
        <v>8338</v>
      </c>
      <c r="CO32" s="66">
        <f>'(2018 Bloom Raw Data)'!AT32</f>
        <v>7843</v>
      </c>
      <c r="CP32" s="66" t="str">
        <f>'(2018 Bloom Raw Data)'!AU32</f>
        <v>#N/A N/A</v>
      </c>
      <c r="CQ32" s="66"/>
      <c r="CR32" s="59">
        <f>BZ32/(BZ32+'(2018 Bloom Raw Data)'!I32)</f>
        <v>0.23197124189945786</v>
      </c>
      <c r="CS32" s="59">
        <f>CA32/(CA32+'(2018 Bloom Raw Data)'!J32)</f>
        <v>0.21554713736903566</v>
      </c>
      <c r="CT32" s="59">
        <f>CB32/(CB32+'(2018 Bloom Raw Data)'!K32)</f>
        <v>0.24679335133050864</v>
      </c>
      <c r="CU32" s="59">
        <f>CC32/(CC32+'(2018 Bloom Raw Data)'!L32)</f>
        <v>0.25141824081512604</v>
      </c>
      <c r="CV32" s="59">
        <f>CD32/(CD32+'(2018 Bloom Raw Data)'!M32)</f>
        <v>0.23765792830871732</v>
      </c>
      <c r="CW32" s="59">
        <f>CE32/(CE32+'(2018 Bloom Raw Data)'!N32)</f>
        <v>0.23351474667147329</v>
      </c>
      <c r="CX32" s="59">
        <f>CF32/(CF32+'(2018 Bloom Raw Data)'!O32)</f>
        <v>0.26458181218153604</v>
      </c>
      <c r="CY32" s="59">
        <f>CG32/(CG32+'(2018 Bloom Raw Data)'!P32)</f>
        <v>0.26070304867455746</v>
      </c>
      <c r="CZ32" s="59">
        <f>CH32/(CH32+'(2018 Bloom Raw Data)'!Q32)</f>
        <v>0.25079930028739306</v>
      </c>
      <c r="DA32" s="59">
        <f>CI32/(CI32+'(2018 Bloom Raw Data)'!R32)</f>
        <v>0.24650045373899765</v>
      </c>
      <c r="DB32" s="59">
        <f>CJ32/(CJ32+'(2018 Bloom Raw Data)'!S32)</f>
        <v>0.26353642705454572</v>
      </c>
      <c r="DC32" s="59">
        <f>CK32/(CK32+'(2018 Bloom Raw Data)'!T32)</f>
        <v>0.23747259809475366</v>
      </c>
      <c r="DD32" s="59">
        <f>CL32/(CL32+'(2018 Bloom Raw Data)'!U32)</f>
        <v>0.21998616314622835</v>
      </c>
      <c r="DE32" s="59">
        <f>CM32/(CM32+'(2018 Bloom Raw Data)'!V32)</f>
        <v>0.23501401939541361</v>
      </c>
      <c r="DF32" s="59">
        <f>CN32/(CN32+'(2018 Bloom Raw Data)'!W32)</f>
        <v>0.26641832142117311</v>
      </c>
      <c r="DG32" s="59">
        <f>CO32/(CO32+'(2018 Bloom Raw Data)'!X32)</f>
        <v>0.25369060474781241</v>
      </c>
      <c r="DH32" s="59" t="e">
        <f>CP32/(CP32+'(2018 Bloom Raw Data)'!Y32)</f>
        <v>#VALUE!</v>
      </c>
      <c r="DI32" s="59"/>
      <c r="DJ32" s="59">
        <f t="shared" si="19"/>
        <v>0.24311403458248698</v>
      </c>
      <c r="DK32" s="59">
        <f t="shared" si="30"/>
        <v>1.9891262559391054E-2</v>
      </c>
      <c r="DL32" s="59">
        <f t="shared" si="40"/>
        <v>8.1818651866608222E-2</v>
      </c>
      <c r="DM32" s="66"/>
      <c r="DN32" s="59">
        <f>BZ70/'(2018 Bloom Raw Data)'!I32</f>
        <v>0.3388004364935403</v>
      </c>
      <c r="DO32" s="59">
        <f>CA70/'(2018 Bloom Raw Data)'!J32</f>
        <v>0.30793612062531023</v>
      </c>
      <c r="DP32" s="59">
        <f>CB70/'(2018 Bloom Raw Data)'!K32</f>
        <v>0.36244718615703797</v>
      </c>
      <c r="DQ32" s="59">
        <f>CC70/'(2018 Bloom Raw Data)'!L32</f>
        <v>0.37234673074301261</v>
      </c>
      <c r="DR32" s="59">
        <f>CD70/'(2018 Bloom Raw Data)'!M32</f>
        <v>0.34604165063469999</v>
      </c>
      <c r="DS32" s="59">
        <f>CE70/'(2018 Bloom Raw Data)'!N32</f>
        <v>0.33758925789649974</v>
      </c>
      <c r="DT32" s="59">
        <f>CF70/'(2018 Bloom Raw Data)'!O32</f>
        <v>0.39533000979450555</v>
      </c>
      <c r="DU32" s="59">
        <f>CG70/'(2018 Bloom Raw Data)'!P32</f>
        <v>0.38972059077532278</v>
      </c>
      <c r="DV32" s="59">
        <f>CH70/'(2018 Bloom Raw Data)'!Q32</f>
        <v>0.37220259604398326</v>
      </c>
      <c r="DW32" s="59">
        <f>CI70/'(2018 Bloom Raw Data)'!R32</f>
        <v>0.36454826667911405</v>
      </c>
      <c r="DX32" s="59">
        <f>CJ70/'(2018 Bloom Raw Data)'!S32</f>
        <v>0.39564679896726945</v>
      </c>
      <c r="DY32" s="59">
        <f>CK70/'(2018 Bloom Raw Data)'!T32</f>
        <v>0.34709947731633817</v>
      </c>
      <c r="DZ32" s="59">
        <f>CL70/'(2018 Bloom Raw Data)'!U32</f>
        <v>0.31656530786168624</v>
      </c>
      <c r="EA32" s="59">
        <f>CM70/'(2018 Bloom Raw Data)'!V32</f>
        <v>0.34490625884038562</v>
      </c>
      <c r="EB32" s="59">
        <f>CN70/'(2018 Bloom Raw Data)'!W32</f>
        <v>0.40332703050883423</v>
      </c>
      <c r="EC32" s="59">
        <f>CO70/'(2018 Bloom Raw Data)'!X32</f>
        <v>0.37975558283780003</v>
      </c>
      <c r="ED32" s="59" t="e">
        <f>CP70/'(2018 Bloom Raw Data)'!Y32</f>
        <v>#VALUE!</v>
      </c>
      <c r="EE32" s="3"/>
      <c r="EF32" s="13">
        <f>SUM('(2018 Bloom Raw Data)'!HR32:HU32)</f>
        <v>4413</v>
      </c>
      <c r="EG32" s="13">
        <f>SUM('(2018 Bloom Raw Data)'!HS32:HV32)</f>
        <v>4403</v>
      </c>
      <c r="EH32" s="13">
        <f>SUM('(2018 Bloom Raw Data)'!HT32:HW32)</f>
        <v>4364</v>
      </c>
      <c r="EI32" s="13">
        <f>SUM('(2018 Bloom Raw Data)'!HU32:HX32)</f>
        <v>4140</v>
      </c>
      <c r="EJ32" s="13">
        <f>SUM('(2018 Bloom Raw Data)'!HV32:HY32)</f>
        <v>4098</v>
      </c>
      <c r="EK32" s="13">
        <f>SUM('(2018 Bloom Raw Data)'!HW32:HZ32)</f>
        <v>4128</v>
      </c>
      <c r="EL32" s="13">
        <f>SUM('(2018 Bloom Raw Data)'!HX32:IA32)</f>
        <v>4192</v>
      </c>
      <c r="EM32" s="13">
        <f>SUM('(2018 Bloom Raw Data)'!HY32:IB32)</f>
        <v>4306</v>
      </c>
      <c r="EN32" s="13">
        <f>SUM('(2018 Bloom Raw Data)'!HZ32:IC32)</f>
        <v>4293</v>
      </c>
      <c r="EO32" s="13">
        <f>SUM('(2018 Bloom Raw Data)'!IA32:ID32)</f>
        <v>4285</v>
      </c>
      <c r="EP32" s="13">
        <f>SUM('(2018 Bloom Raw Data)'!IB32:IE32)</f>
        <v>4326</v>
      </c>
      <c r="EQ32" s="13">
        <f>SUM('(2018 Bloom Raw Data)'!IC32:IF32)</f>
        <v>4340</v>
      </c>
      <c r="ER32" s="13">
        <f>SUM('(2018 Bloom Raw Data)'!ID32:IG32)</f>
        <v>4295</v>
      </c>
      <c r="ES32" s="13">
        <f>SUM('(2018 Bloom Raw Data)'!IE32:IH32)</f>
        <v>4280</v>
      </c>
      <c r="ET32" s="13">
        <f>'(2018 Bloom Raw Data)'!DG32/'(2018 Bloom Raw Data)'!EC32</f>
        <v>4178.0047811744598</v>
      </c>
      <c r="EU32" s="13">
        <f>'(2018 Bloom Raw Data)'!DH32/'(2018 Bloom Raw Data)'!ED32</f>
        <v>4171.9808821742472</v>
      </c>
      <c r="EV32" s="13" t="e">
        <f>'(2018 Bloom Raw Data)'!DI32/'(2018 Bloom Raw Data)'!EE32</f>
        <v>#VALUE!</v>
      </c>
      <c r="EW32" s="66"/>
      <c r="EX32" s="6">
        <f t="shared" si="49"/>
        <v>8.0195530340226799</v>
      </c>
      <c r="EY32" s="6">
        <f t="shared" si="50"/>
        <v>8.4874502250445332</v>
      </c>
      <c r="EZ32" s="6">
        <f t="shared" si="51"/>
        <v>8.2813643364421576</v>
      </c>
      <c r="FA32" s="6">
        <f t="shared" si="52"/>
        <v>8.1528387670171298</v>
      </c>
      <c r="FB32" s="6">
        <f t="shared" si="53"/>
        <v>8.3620513267187615</v>
      </c>
      <c r="FC32" s="6">
        <f t="shared" si="54"/>
        <v>8.5741659038658664</v>
      </c>
      <c r="FD32" s="6">
        <f t="shared" si="55"/>
        <v>8.1394794495986709</v>
      </c>
      <c r="FE32" s="6">
        <f t="shared" si="56"/>
        <v>7.554707624879776</v>
      </c>
      <c r="FF32" s="6">
        <f t="shared" si="80"/>
        <v>7.3924906830190285</v>
      </c>
      <c r="FG32" s="6">
        <f t="shared" si="81"/>
        <v>7.4582385968520448</v>
      </c>
      <c r="FH32" s="6">
        <f t="shared" si="82"/>
        <v>7.5630538581105178</v>
      </c>
      <c r="FI32" s="6">
        <f t="shared" si="83"/>
        <v>7.8009319059813969</v>
      </c>
      <c r="FJ32" s="6">
        <f t="shared" si="84"/>
        <v>8.0457487782860859</v>
      </c>
      <c r="FK32" s="6">
        <f t="shared" ref="FK32:FN32" si="127">EA70/ES70</f>
        <v>7.5328658716251296</v>
      </c>
      <c r="FL32" s="6">
        <f t="shared" si="127"/>
        <v>7.530444752412893</v>
      </c>
      <c r="FM32" s="6">
        <f t="shared" si="127"/>
        <v>7.4507003543060453</v>
      </c>
      <c r="FN32" s="6" t="e">
        <f t="shared" si="127"/>
        <v>#VALUE!</v>
      </c>
      <c r="FO32" s="13"/>
      <c r="FP32" s="14">
        <f t="shared" si="22"/>
        <v>7.8121321440517963</v>
      </c>
      <c r="FQ32" s="6">
        <f t="shared" si="23"/>
        <v>7.4507003543060453</v>
      </c>
      <c r="FR32" s="14"/>
      <c r="FS32" s="66"/>
      <c r="FT32" s="6">
        <f t="shared" si="58"/>
        <v>1.8524813052345344</v>
      </c>
      <c r="FU32" s="6">
        <f t="shared" si="59"/>
        <v>1.824892119009766</v>
      </c>
      <c r="FV32" s="6">
        <f t="shared" si="60"/>
        <v>2.0380384967919341</v>
      </c>
      <c r="FW32" s="6">
        <f t="shared" si="61"/>
        <v>2.0432367149758455</v>
      </c>
      <c r="FX32" s="6">
        <f t="shared" si="62"/>
        <v>1.9821864324060516</v>
      </c>
      <c r="FY32" s="6">
        <f t="shared" si="63"/>
        <v>1.9975775193798451</v>
      </c>
      <c r="FZ32" s="6">
        <f t="shared" si="64"/>
        <v>2.1459923664122136</v>
      </c>
      <c r="GA32" s="6">
        <f t="shared" si="65"/>
        <v>1.9586623316302834</v>
      </c>
      <c r="GB32" s="6">
        <f t="shared" si="86"/>
        <v>1.842301420917773</v>
      </c>
      <c r="GC32" s="6">
        <f t="shared" si="87"/>
        <v>1.8275379229871644</v>
      </c>
      <c r="GD32" s="6">
        <f t="shared" si="88"/>
        <v>1.9826629680998613</v>
      </c>
      <c r="GE32" s="6">
        <f t="shared" si="89"/>
        <v>1.8444700460829493</v>
      </c>
      <c r="GF32" s="6">
        <f t="shared" si="90"/>
        <v>1.7636786961583237</v>
      </c>
      <c r="GG32" s="6">
        <f t="shared" si="91"/>
        <v>1.7609813084112149</v>
      </c>
      <c r="GH32" s="6">
        <f t="shared" si="92"/>
        <v>1.9956894347201162</v>
      </c>
      <c r="GI32" s="6">
        <f t="shared" si="93"/>
        <v>1.8799223250305461</v>
      </c>
      <c r="GJ32" s="6" t="e">
        <f t="shared" si="94"/>
        <v>#VALUE!</v>
      </c>
      <c r="GK32" s="6"/>
      <c r="GL32" s="14">
        <f t="shared" si="34"/>
        <v>1.9249922682470912</v>
      </c>
      <c r="GM32" s="6">
        <f t="shared" si="35"/>
        <v>1.9310552569297346</v>
      </c>
      <c r="GN32" s="6"/>
      <c r="GO32" s="14"/>
      <c r="GP32" s="14"/>
      <c r="GQ32" s="14"/>
      <c r="GR32" s="14"/>
      <c r="GS32" s="3"/>
      <c r="GT32" s="13">
        <f>'(2018 Bloom Raw Data)'!GC32</f>
        <v>302</v>
      </c>
      <c r="GU32" s="13">
        <f>'(2018 Bloom Raw Data)'!GD32</f>
        <v>206</v>
      </c>
      <c r="GV32" s="13">
        <f>'(2018 Bloom Raw Data)'!GE32</f>
        <v>220</v>
      </c>
      <c r="GW32" s="13">
        <f>'(2018 Bloom Raw Data)'!GF32</f>
        <v>196</v>
      </c>
      <c r="GX32" s="13">
        <f>'(2018 Bloom Raw Data)'!GG32</f>
        <v>324</v>
      </c>
      <c r="GY32" s="13">
        <f>'(2018 Bloom Raw Data)'!GH32</f>
        <v>296</v>
      </c>
      <c r="GZ32" s="13">
        <f>'(2018 Bloom Raw Data)'!GI32</f>
        <v>394</v>
      </c>
      <c r="HA32" s="13">
        <f>'(2018 Bloom Raw Data)'!GJ32</f>
        <v>273</v>
      </c>
      <c r="HB32" s="13">
        <f>'(2018 Bloom Raw Data)'!GK32</f>
        <v>329</v>
      </c>
      <c r="HC32" s="13">
        <f>'(2018 Bloom Raw Data)'!GL32</f>
        <v>330</v>
      </c>
      <c r="HD32" s="13">
        <f>'(2018 Bloom Raw Data)'!GM32</f>
        <v>318</v>
      </c>
      <c r="HE32" s="13">
        <f>'(2018 Bloom Raw Data)'!GN32</f>
        <v>338</v>
      </c>
      <c r="HF32" s="13">
        <f>'(2018 Bloom Raw Data)'!GO32</f>
        <v>525</v>
      </c>
      <c r="HG32" s="13">
        <f>'(2018 Bloom Raw Data)'!GP32</f>
        <v>819</v>
      </c>
      <c r="HH32" s="13">
        <f>'(2018 Bloom Raw Data)'!GQ32</f>
        <v>506</v>
      </c>
      <c r="HI32" s="13">
        <f>'(2018 Bloom Raw Data)'!GR32</f>
        <v>375</v>
      </c>
      <c r="HJ32" s="13" t="str">
        <f>'(2018 Bloom Raw Data)'!GS32</f>
        <v>#N/A N/A</v>
      </c>
      <c r="HK32" s="13"/>
      <c r="HL32" s="4"/>
      <c r="HM32" s="4"/>
      <c r="HN32" s="3"/>
      <c r="HO32" s="14">
        <f t="shared" si="66"/>
        <v>2.096112063875077</v>
      </c>
      <c r="HP32" s="14">
        <f t="shared" si="67"/>
        <v>2.0438104926490732</v>
      </c>
      <c r="HQ32" s="14">
        <f t="shared" si="68"/>
        <v>2.2525095865877205</v>
      </c>
      <c r="HR32" s="14">
        <f t="shared" si="69"/>
        <v>2.2584655082270424</v>
      </c>
      <c r="HS32" s="14">
        <f t="shared" si="70"/>
        <v>2.2266542254767763</v>
      </c>
      <c r="HT32" s="14">
        <f t="shared" si="71"/>
        <v>2.2332403757916741</v>
      </c>
      <c r="HU32" s="14">
        <f t="shared" si="72"/>
        <v>2.397611025783871</v>
      </c>
      <c r="HV32" s="14">
        <f t="shared" si="73"/>
        <v>2.1802305232361845</v>
      </c>
      <c r="HW32" s="14">
        <f t="shared" si="95"/>
        <v>2.0796799184177432</v>
      </c>
      <c r="HX32" s="14">
        <f t="shared" si="96"/>
        <v>2.0677413338022999</v>
      </c>
      <c r="HY32" s="14">
        <f t="shared" si="97"/>
        <v>2.2163818999001448</v>
      </c>
      <c r="HZ32" s="14">
        <f t="shared" si="98"/>
        <v>2.0867728159686076</v>
      </c>
      <c r="IA32" s="14">
        <f t="shared" si="99"/>
        <v>2.0546743080218435</v>
      </c>
      <c r="IB32" s="14">
        <f t="shared" si="100"/>
        <v>2.1195178002797537</v>
      </c>
      <c r="IC32" s="14">
        <f t="shared" si="101"/>
        <v>2.2834970325757351</v>
      </c>
      <c r="ID32" s="14">
        <f t="shared" si="102"/>
        <v>2.1394604312584473</v>
      </c>
      <c r="IE32" s="14" t="e">
        <f t="shared" si="103"/>
        <v>#VALUE!</v>
      </c>
      <c r="IF32" s="14"/>
      <c r="IG32" s="14">
        <f t="shared" si="38"/>
        <v>2.1803020922107788</v>
      </c>
      <c r="IH32" s="14">
        <f t="shared" si="24"/>
        <v>2.1394604312584473</v>
      </c>
      <c r="II32" s="14"/>
      <c r="IJ32" s="3"/>
      <c r="IK32" s="13">
        <v>5486</v>
      </c>
      <c r="IL32" s="13">
        <v>5198</v>
      </c>
      <c r="IM32" s="13">
        <v>4917</v>
      </c>
      <c r="IN32" s="13">
        <v>4963</v>
      </c>
      <c r="IO32" s="13">
        <v>5242</v>
      </c>
      <c r="IP32" s="13">
        <v>4928</v>
      </c>
      <c r="IQ32" s="13">
        <v>4263</v>
      </c>
      <c r="IR32" s="13">
        <v>4553</v>
      </c>
      <c r="IS32" s="13">
        <v>6522</v>
      </c>
      <c r="IT32" s="13">
        <v>6897</v>
      </c>
      <c r="IU32" s="13">
        <v>6531</v>
      </c>
      <c r="IV32" s="13">
        <v>7148</v>
      </c>
      <c r="IW32" s="13">
        <v>7645</v>
      </c>
      <c r="IX32" s="13">
        <f>'(2018 Bloom Raw Data)'!HL32</f>
        <v>8399</v>
      </c>
      <c r="IY32" s="13">
        <f>'(2018 Bloom Raw Data)'!HM32</f>
        <v>7685</v>
      </c>
      <c r="IZ32" s="13">
        <f>'(2018 Bloom Raw Data)'!HN32</f>
        <v>8314</v>
      </c>
      <c r="JA32" s="13" t="str">
        <f>'(2018 Bloom Raw Data)'!HO32</f>
        <v>#N/A N/A</v>
      </c>
      <c r="JB32" s="3"/>
    </row>
    <row r="33" spans="1:262" s="34" customFormat="1">
      <c r="A33" s="4" t="s">
        <v>73</v>
      </c>
      <c r="B33" s="4" t="s">
        <v>83</v>
      </c>
      <c r="C33" s="15"/>
      <c r="D33" s="4"/>
      <c r="E33" s="4"/>
      <c r="F33" s="60">
        <f>'Segments '!G113</f>
        <v>0.65100000000000002</v>
      </c>
      <c r="G33" s="60">
        <f>'Segments '!H113</f>
        <v>0.66</v>
      </c>
      <c r="H33" s="60">
        <f>'Segments '!I113</f>
        <v>0.66631523458091724</v>
      </c>
      <c r="I33" s="60">
        <f>'Segments '!J113</f>
        <v>0.66396979503775622</v>
      </c>
      <c r="J33" s="60">
        <f>'Segments '!K113</f>
        <v>0.67433501078360891</v>
      </c>
      <c r="K33" s="62"/>
      <c r="L33" s="60">
        <f t="shared" si="118"/>
        <v>0.66820668013409412</v>
      </c>
      <c r="M33" s="60">
        <f t="shared" si="0"/>
        <v>0.67433501078360891</v>
      </c>
      <c r="N33" s="68" t="s">
        <v>202</v>
      </c>
      <c r="O33" s="13"/>
      <c r="P33" s="13"/>
      <c r="Q33" s="13"/>
      <c r="R33" s="13"/>
      <c r="S33" s="122">
        <f>'(2018 Bloom Raw Data)'!I33*'(2018 Bloom Raw Data)'!I$45</f>
        <v>3153.9636</v>
      </c>
      <c r="T33" s="67">
        <f>'(2018 Bloom Raw Data)'!J33*'(2018 Bloom Raw Data)'!J$45</f>
        <v>3630.2408999999998</v>
      </c>
      <c r="U33" s="67">
        <f>'(2018 Bloom Raw Data)'!K33*'(2018 Bloom Raw Data)'!K$45</f>
        <v>3373.9699500000002</v>
      </c>
      <c r="V33" s="67">
        <f>'(2018 Bloom Raw Data)'!L33*'(2018 Bloom Raw Data)'!L$45</f>
        <v>2311.9960500000002</v>
      </c>
      <c r="W33" s="67">
        <f>'(2018 Bloom Raw Data)'!M33*'(2018 Bloom Raw Data)'!M$45</f>
        <v>2443.5486000000001</v>
      </c>
      <c r="X33" s="67">
        <f>'(2018 Bloom Raw Data)'!N33*'(2018 Bloom Raw Data)'!N$45</f>
        <v>2711.3363999999997</v>
      </c>
      <c r="Y33" s="67">
        <f>'(2018 Bloom Raw Data)'!O33*'(2018 Bloom Raw Data)'!O$45</f>
        <v>2582.0774999999999</v>
      </c>
      <c r="Z33" s="67">
        <f>'(2018 Bloom Raw Data)'!P33*'(2018 Bloom Raw Data)'!P$45</f>
        <v>2791.4355</v>
      </c>
      <c r="AA33" s="67">
        <f>'(2018 Bloom Raw Data)'!Q33*'(2018 Bloom Raw Data)'!Q$45</f>
        <v>2813.2964999999999</v>
      </c>
      <c r="AB33" s="67">
        <f>'(2018 Bloom Raw Data)'!R33*'(2018 Bloom Raw Data)'!R$45</f>
        <v>3179.7202499999999</v>
      </c>
      <c r="AC33" s="67">
        <f>'(2018 Bloom Raw Data)'!S33*'(2018 Bloom Raw Data)'!S$45</f>
        <v>3096.4329000000002</v>
      </c>
      <c r="AD33" s="67">
        <f>'(2018 Bloom Raw Data)'!T33*'(2018 Bloom Raw Data)'!T$45</f>
        <v>3138.8930999999998</v>
      </c>
      <c r="AE33" s="67">
        <f>'(2018 Bloom Raw Data)'!U33*'(2018 Bloom Raw Data)'!U$45</f>
        <v>3423.8744999999999</v>
      </c>
      <c r="AF33" s="67">
        <f>'(2018 Bloom Raw Data)'!V33*'(2018 Bloom Raw Data)'!V$45</f>
        <v>3069.1347879899999</v>
      </c>
      <c r="AG33" s="67">
        <f>'(2018 Bloom Raw Data)'!W33*'(2018 Bloom Raw Data)'!W$45</f>
        <v>3146.32296</v>
      </c>
      <c r="AH33" s="67">
        <f>'(2018 Bloom Raw Data)'!X33*'(2018 Bloom Raw Data)'!X$45</f>
        <v>3514.6470468699999</v>
      </c>
      <c r="AI33" s="13" t="e">
        <f>'(2018 Bloom Raw Data)'!Y33*'(2018 Bloom Raw Data)'!Y$45</f>
        <v>#VALUE!</v>
      </c>
      <c r="AJ33" s="13"/>
      <c r="AK33" s="13">
        <f t="shared" si="28"/>
        <v>2940.2089303738458</v>
      </c>
      <c r="AL33" s="67">
        <f t="shared" si="29"/>
        <v>3514.6470468699999</v>
      </c>
      <c r="AM33" s="67"/>
      <c r="AN33" s="394">
        <v>1</v>
      </c>
      <c r="AO33" s="394"/>
      <c r="AP33" s="523"/>
      <c r="AQ33" s="548">
        <f t="shared" si="12"/>
        <v>0</v>
      </c>
      <c r="AR33" s="523"/>
      <c r="AS33" s="548">
        <f t="shared" si="105"/>
        <v>0</v>
      </c>
      <c r="AT33" s="13">
        <f>'(2018 Bloom Raw Data)'!BA33</f>
        <v>243.77199999999999</v>
      </c>
      <c r="AU33" s="13">
        <f>'(2018 Bloom Raw Data)'!BE33</f>
        <v>212.53399999999999</v>
      </c>
      <c r="AV33" s="13">
        <f>'(2018 Bloom Raw Data)'!BI33</f>
        <v>193.804</v>
      </c>
      <c r="AW33" s="13">
        <f>'(2018 Bloom Raw Data)'!BM33</f>
        <v>208.46199999999999</v>
      </c>
      <c r="AX33" s="122">
        <f t="shared" si="39"/>
        <v>208.46199999999999</v>
      </c>
      <c r="AY33" s="115"/>
      <c r="AZ33" s="13" t="str">
        <f>Ratings!AA33</f>
        <v>BB</v>
      </c>
      <c r="BA33" s="332">
        <f t="shared" si="109"/>
        <v>3.1545000000000004E-2</v>
      </c>
      <c r="BB33" s="332">
        <f t="shared" si="109"/>
        <v>4.3013333333333327E-2</v>
      </c>
      <c r="BC33" s="332">
        <f t="shared" si="109"/>
        <v>2.7300000000000001E-2</v>
      </c>
      <c r="BD33" s="332">
        <f t="shared" si="109"/>
        <v>2.1700000000000001E-2</v>
      </c>
      <c r="BE33" s="332">
        <f t="shared" si="109"/>
        <v>2.7999999999999997E-2</v>
      </c>
      <c r="BF33" s="115"/>
      <c r="BG33" s="13">
        <f t="shared" si="119"/>
        <v>206.3124558937381</v>
      </c>
      <c r="BH33" s="71">
        <f t="shared" si="110"/>
        <v>197.19109515260038</v>
      </c>
      <c r="BI33" s="71">
        <f t="shared" si="110"/>
        <v>188.06973441146266</v>
      </c>
      <c r="BJ33" s="71">
        <f t="shared" si="110"/>
        <v>178.94837367032494</v>
      </c>
      <c r="BK33" s="13">
        <f t="shared" si="120"/>
        <v>169.82701292918722</v>
      </c>
      <c r="BL33" s="71">
        <f t="shared" si="16"/>
        <v>169.27531988552568</v>
      </c>
      <c r="BM33" s="71">
        <f t="shared" si="16"/>
        <v>168.7236268418641</v>
      </c>
      <c r="BN33" s="71">
        <f t="shared" si="16"/>
        <v>168.17193379820253</v>
      </c>
      <c r="BO33" s="13">
        <f t="shared" si="121"/>
        <v>167.62024075454099</v>
      </c>
      <c r="BP33" s="71">
        <f t="shared" si="111"/>
        <v>172.11470820406441</v>
      </c>
      <c r="BQ33" s="71">
        <f t="shared" si="111"/>
        <v>176.60917565358784</v>
      </c>
      <c r="BR33" s="71">
        <f t="shared" si="111"/>
        <v>181.10364310311124</v>
      </c>
      <c r="BS33" s="13">
        <f t="shared" si="122"/>
        <v>185.59811055263467</v>
      </c>
      <c r="BT33" s="71">
        <f t="shared" si="43"/>
        <v>184.11137646480711</v>
      </c>
      <c r="BU33" s="71">
        <f t="shared" si="43"/>
        <v>182.62464237697958</v>
      </c>
      <c r="BV33" s="71">
        <f t="shared" si="43"/>
        <v>181.13790828915205</v>
      </c>
      <c r="BW33" s="13">
        <f t="shared" si="18"/>
        <v>179.65117420132449</v>
      </c>
      <c r="BX33" s="13"/>
      <c r="BY33" s="3"/>
      <c r="BZ33" s="13">
        <f>'(2018 Bloom Raw Data)'!AE33</f>
        <v>2708.1619999999998</v>
      </c>
      <c r="CA33" s="13">
        <f>'(2018 Bloom Raw Data)'!AF33</f>
        <v>1694.011</v>
      </c>
      <c r="CB33" s="13">
        <f>'(2018 Bloom Raw Data)'!AG33</f>
        <v>1709.6479999999999</v>
      </c>
      <c r="CC33" s="13">
        <f>'(2018 Bloom Raw Data)'!AH33</f>
        <v>1653.297</v>
      </c>
      <c r="CD33" s="13">
        <f>'(2018 Bloom Raw Data)'!AI33</f>
        <v>1609.84</v>
      </c>
      <c r="CE33" s="13">
        <f>'(2018 Bloom Raw Data)'!AJ33</f>
        <v>1638.441</v>
      </c>
      <c r="CF33" s="13">
        <f>'(2018 Bloom Raw Data)'!AK33</f>
        <v>1659.979</v>
      </c>
      <c r="CG33" s="13">
        <f>'(2018 Bloom Raw Data)'!AL33</f>
        <v>1692.575</v>
      </c>
      <c r="CH33" s="13">
        <f>'(2018 Bloom Raw Data)'!AM33</f>
        <v>1630.9849999999999</v>
      </c>
      <c r="CI33" s="13">
        <f>'(2018 Bloom Raw Data)'!AN33</f>
        <v>1602.905</v>
      </c>
      <c r="CJ33" s="13">
        <f>'(2018 Bloom Raw Data)'!AO33</f>
        <v>1683.778</v>
      </c>
      <c r="CK33" s="13">
        <f>'(2018 Bloom Raw Data)'!AP33</f>
        <v>1129.9459999999999</v>
      </c>
      <c r="CL33" s="13">
        <f>'(2018 Bloom Raw Data)'!AQ33</f>
        <v>1126.9659999999999</v>
      </c>
      <c r="CM33" s="66">
        <f>'(2018 Bloom Raw Data)'!AR33</f>
        <v>1118.509</v>
      </c>
      <c r="CN33" s="66">
        <f>'(2018 Bloom Raw Data)'!AS33</f>
        <v>1249.8679999999999</v>
      </c>
      <c r="CO33" s="66">
        <f>'(2018 Bloom Raw Data)'!AT33</f>
        <v>1195.443</v>
      </c>
      <c r="CP33" s="66" t="str">
        <f>'(2018 Bloom Raw Data)'!AU33</f>
        <v>#N/A N/A</v>
      </c>
      <c r="CQ33" s="66"/>
      <c r="CR33" s="59">
        <f>BZ33/(BZ33+'(2018 Bloom Raw Data)'!I33)</f>
        <v>0.4168222987205798</v>
      </c>
      <c r="CS33" s="59">
        <f>CA33/(CA33+'(2018 Bloom Raw Data)'!J33)</f>
        <v>0.30895633804126965</v>
      </c>
      <c r="CT33" s="59">
        <f>CB33/(CB33+'(2018 Bloom Raw Data)'!K33)</f>
        <v>0.32711783526627708</v>
      </c>
      <c r="CU33" s="59">
        <f>CC33/(CC33+'(2018 Bloom Raw Data)'!L33)</f>
        <v>0.39658851222546931</v>
      </c>
      <c r="CV33" s="59">
        <f>CD33/(CD33+'(2018 Bloom Raw Data)'!M33)</f>
        <v>0.37706999208308539</v>
      </c>
      <c r="CW33" s="59">
        <f>CE33/(CE33+'(2018 Bloom Raw Data)'!N33)</f>
        <v>0.35570409477158027</v>
      </c>
      <c r="CX33" s="59">
        <f>CF33/(CF33+'(2018 Bloom Raw Data)'!O33)</f>
        <v>0.37227782413866489</v>
      </c>
      <c r="CY33" s="59">
        <f>CG33/(CG33+'(2018 Bloom Raw Data)'!P33)</f>
        <v>0.3569835436296816</v>
      </c>
      <c r="CZ33" s="59">
        <f>CH33/(CH33+'(2018 Bloom Raw Data)'!Q33)</f>
        <v>0.35105257550336472</v>
      </c>
      <c r="DA33" s="59">
        <f>CI33/(CI33+'(2018 Bloom Raw Data)'!R33)</f>
        <v>0.3205550350421616</v>
      </c>
      <c r="DB33" s="59">
        <f>CJ33/(CJ33+'(2018 Bloom Raw Data)'!S33)</f>
        <v>0.33180977619987512</v>
      </c>
      <c r="DC33" s="59">
        <f>CK33/(CK33+'(2018 Bloom Raw Data)'!T33)</f>
        <v>0.23934736809105631</v>
      </c>
      <c r="DD33" s="59">
        <f>CL33/(CL33+'(2018 Bloom Raw Data)'!U33)</f>
        <v>0.21959732391056366</v>
      </c>
      <c r="DE33" s="59">
        <f>CM33/(CM33+'(2018 Bloom Raw Data)'!V33)</f>
        <v>0.23665713578363148</v>
      </c>
      <c r="DF33" s="59">
        <f>CN33/(CN33+'(2018 Bloom Raw Data)'!W33)</f>
        <v>0.25552119511502275</v>
      </c>
      <c r="DG33" s="59">
        <f>CO33/(CO33+'(2018 Bloom Raw Data)'!X33)</f>
        <v>0.22990057302108621</v>
      </c>
      <c r="DH33" s="59" t="e">
        <f>CP33/(CP33+'(2018 Bloom Raw Data)'!Y33)</f>
        <v>#VALUE!</v>
      </c>
      <c r="DI33" s="59"/>
      <c r="DJ33" s="59">
        <f t="shared" si="19"/>
        <v>0.33645250135566385</v>
      </c>
      <c r="DK33" s="59">
        <f t="shared" si="30"/>
        <v>2.3442132682259142E-2</v>
      </c>
      <c r="DL33" s="59">
        <f t="shared" si="40"/>
        <v>6.9674419384026132E-2</v>
      </c>
      <c r="DM33" s="66"/>
      <c r="DN33" s="59">
        <f>BZ71/'(2018 Bloom Raw Data)'!I33</f>
        <v>0.76919357505772967</v>
      </c>
      <c r="DO33" s="59">
        <f>CA71/'(2018 Bloom Raw Data)'!J33</f>
        <v>0.49912961075550288</v>
      </c>
      <c r="DP33" s="59">
        <f>CB71/'(2018 Bloom Raw Data)'!K33</f>
        <v>0.53962258744905456</v>
      </c>
      <c r="DQ33" s="59">
        <f>CC71/'(2018 Bloom Raw Data)'!L33</f>
        <v>0.72838217995242505</v>
      </c>
      <c r="DR33" s="59">
        <f>CD71/'(2018 Bloom Raw Data)'!M33</f>
        <v>0.66917353372031851</v>
      </c>
      <c r="DS33" s="59">
        <f>CE71/'(2018 Bloom Raw Data)'!N33</f>
        <v>0.60912014822189398</v>
      </c>
      <c r="DT33" s="59">
        <f>CF71/'(2018 Bloom Raw Data)'!O33</f>
        <v>0.65334141723539274</v>
      </c>
      <c r="DU33" s="59">
        <f>CG71/'(2018 Bloom Raw Data)'!P33</f>
        <v>0.61033109759678639</v>
      </c>
      <c r="DV33" s="59">
        <f>CH71/'(2018 Bloom Raw Data)'!Q33</f>
        <v>0.59655231865822245</v>
      </c>
      <c r="DW33" s="59">
        <f>CI71/'(2018 Bloom Raw Data)'!R33</f>
        <v>0.52244877356999686</v>
      </c>
      <c r="DX33" s="59">
        <f>CJ71/'(2018 Bloom Raw Data)'!S33</f>
        <v>0.54866539133041003</v>
      </c>
      <c r="DY33" s="59">
        <f>CK71/'(2018 Bloom Raw Data)'!T33</f>
        <v>0.36509318939100838</v>
      </c>
      <c r="DZ33" s="59">
        <f>CL71/'(2018 Bloom Raw Data)'!U33</f>
        <v>0.32773136343386627</v>
      </c>
      <c r="EA33" s="59">
        <f>CM71/'(2018 Bloom Raw Data)'!V33</f>
        <v>0.36105913581734228</v>
      </c>
      <c r="EB33" s="59">
        <f>CN71/'(2018 Bloom Raw Data)'!W33</f>
        <v>0.39337145574328147</v>
      </c>
      <c r="EC33" s="59">
        <f>CO71/'(2018 Bloom Raw Data)'!X33</f>
        <v>0.34376853410682706</v>
      </c>
      <c r="ED33" s="59" t="e">
        <f>CP71/'(2018 Bloom Raw Data)'!Y33</f>
        <v>#VALUE!</v>
      </c>
      <c r="EE33" s="3"/>
      <c r="EF33" s="13">
        <f>SUM('(2018 Bloom Raw Data)'!HR33:HU33)</f>
        <v>638.99699999999996</v>
      </c>
      <c r="EG33" s="13">
        <f>SUM('(2018 Bloom Raw Data)'!HS33:HV33)</f>
        <v>640.30099999999993</v>
      </c>
      <c r="EH33" s="13">
        <f>SUM('(2018 Bloom Raw Data)'!HT33:HW33)</f>
        <v>634.69600000000003</v>
      </c>
      <c r="EI33" s="13">
        <f>SUM('(2018 Bloom Raw Data)'!HU33:HX33)</f>
        <v>617.37400000000002</v>
      </c>
      <c r="EJ33" s="13">
        <f>SUM('(2018 Bloom Raw Data)'!HV33:HY33)</f>
        <v>616.09900000000005</v>
      </c>
      <c r="EK33" s="13">
        <f>SUM('(2018 Bloom Raw Data)'!HW33:HZ33)</f>
        <v>622.53300000000002</v>
      </c>
      <c r="EL33" s="13">
        <f>SUM('(2018 Bloom Raw Data)'!HX33:IA33)</f>
        <v>617.096</v>
      </c>
      <c r="EM33" s="13">
        <f>SUM('(2018 Bloom Raw Data)'!HY33:IB33)</f>
        <v>609.55899999999997</v>
      </c>
      <c r="EN33" s="13">
        <f>SUM('(2018 Bloom Raw Data)'!HZ33:IC33)</f>
        <v>598.68799999999999</v>
      </c>
      <c r="EO33" s="13">
        <f>SUM('(2018 Bloom Raw Data)'!IA33:ID33)</f>
        <v>600.59400000000005</v>
      </c>
      <c r="EP33" s="13">
        <f>SUM('(2018 Bloom Raw Data)'!IB33:IE33)</f>
        <v>601.69299999999998</v>
      </c>
      <c r="EQ33" s="13">
        <f>SUM('(2018 Bloom Raw Data)'!IC33:IF33)</f>
        <v>599.50800000000004</v>
      </c>
      <c r="ER33" s="13">
        <f>SUM('(2018 Bloom Raw Data)'!ID33:IG33)</f>
        <v>592.33299999999997</v>
      </c>
      <c r="ES33" s="13">
        <f>SUM('(2018 Bloom Raw Data)'!IE33:IH33)</f>
        <v>588.18499999999995</v>
      </c>
      <c r="ET33" s="13">
        <f>'(2018 Bloom Raw Data)'!DG33/'(2018 Bloom Raw Data)'!EC33</f>
        <v>586.06857012772275</v>
      </c>
      <c r="EU33" s="13">
        <f>'(2018 Bloom Raw Data)'!DH33/'(2018 Bloom Raw Data)'!ED33</f>
        <v>586.42450659749625</v>
      </c>
      <c r="EV33" s="13" t="e">
        <f>'(2018 Bloom Raw Data)'!DI33/'(2018 Bloom Raw Data)'!EE33</f>
        <v>#VALUE!</v>
      </c>
      <c r="EW33" s="66"/>
      <c r="EX33" s="6">
        <f t="shared" si="49"/>
        <v>0.31100464246836568</v>
      </c>
      <c r="EY33" s="6">
        <f t="shared" si="50"/>
        <v>8.5558451931418613</v>
      </c>
      <c r="EZ33" s="6">
        <f t="shared" si="51"/>
        <v>8.2347903897795565</v>
      </c>
      <c r="FA33" s="6">
        <f t="shared" si="52"/>
        <v>6.7996380930438649</v>
      </c>
      <c r="FB33" s="6">
        <f t="shared" si="53"/>
        <v>6.9650118410618473</v>
      </c>
      <c r="FC33" s="6">
        <f t="shared" si="54"/>
        <v>7.4231798370456739</v>
      </c>
      <c r="FD33" s="6">
        <f t="shared" si="55"/>
        <v>7.2601333089459965</v>
      </c>
      <c r="FE33" s="6">
        <f t="shared" si="56"/>
        <v>7.8001863081870741</v>
      </c>
      <c r="FF33" s="6">
        <f t="shared" si="80"/>
        <v>7.7881432552684142</v>
      </c>
      <c r="FG33" s="6">
        <f t="shared" si="81"/>
        <v>8.3381897358590251</v>
      </c>
      <c r="FH33" s="6">
        <f t="shared" si="82"/>
        <v>8.4449726155132048</v>
      </c>
      <c r="FI33" s="6">
        <f t="shared" si="83"/>
        <v>7.9066879032740749</v>
      </c>
      <c r="FJ33" s="6">
        <f t="shared" si="84"/>
        <v>8.6721208262652016</v>
      </c>
      <c r="FK33" s="6">
        <f t="shared" ref="FK33:FN33" si="128">EA71/ES71</f>
        <v>8.0626346835183611</v>
      </c>
      <c r="FL33" s="6">
        <f t="shared" si="128"/>
        <v>8.3604327858245444</v>
      </c>
      <c r="FM33" s="6">
        <f t="shared" si="128"/>
        <v>8.8608983602031337</v>
      </c>
      <c r="FN33" s="6" t="e">
        <f t="shared" si="128"/>
        <v>#VALUE!</v>
      </c>
      <c r="FO33" s="13"/>
      <c r="FP33" s="14">
        <f t="shared" si="22"/>
        <v>7.8986330426161864</v>
      </c>
      <c r="FQ33" s="6">
        <f t="shared" si="23"/>
        <v>8.8608983602031337</v>
      </c>
      <c r="FR33" s="14"/>
      <c r="FS33" s="66"/>
      <c r="FT33" s="6"/>
      <c r="FU33" s="6">
        <f t="shared" ref="FU33:GA37" si="129">CA33/EG33</f>
        <v>2.6456479062191067</v>
      </c>
      <c r="FV33" s="6">
        <f t="shared" si="129"/>
        <v>2.6936486128792363</v>
      </c>
      <c r="FW33" s="6">
        <f t="shared" si="129"/>
        <v>2.6779504805838923</v>
      </c>
      <c r="FX33" s="6">
        <f t="shared" si="129"/>
        <v>2.6129566839095664</v>
      </c>
      <c r="FY33" s="6">
        <f t="shared" si="129"/>
        <v>2.6318942128369098</v>
      </c>
      <c r="FZ33" s="6">
        <f t="shared" si="129"/>
        <v>2.6899850266409118</v>
      </c>
      <c r="GA33" s="6">
        <f t="shared" si="129"/>
        <v>2.7767205471496608</v>
      </c>
      <c r="GB33" s="6">
        <f t="shared" si="86"/>
        <v>2.7242653936608048</v>
      </c>
      <c r="GC33" s="6">
        <f t="shared" si="87"/>
        <v>2.6688661558390523</v>
      </c>
      <c r="GD33" s="6">
        <f t="shared" si="88"/>
        <v>2.7984005132185352</v>
      </c>
      <c r="GE33" s="6">
        <f t="shared" si="89"/>
        <v>1.884788860198696</v>
      </c>
      <c r="GF33" s="6">
        <f t="shared" si="90"/>
        <v>1.9025885777088225</v>
      </c>
      <c r="GG33" s="6">
        <f t="shared" si="91"/>
        <v>1.9016278891845255</v>
      </c>
      <c r="GH33" s="6">
        <f t="shared" si="92"/>
        <v>2.1326309986690029</v>
      </c>
      <c r="GI33" s="6">
        <f t="shared" si="93"/>
        <v>2.0385283809779717</v>
      </c>
      <c r="GJ33" s="6" t="e">
        <f t="shared" si="94"/>
        <v>#VALUE!</v>
      </c>
      <c r="GK33" s="6"/>
      <c r="GL33" s="14">
        <f t="shared" si="34"/>
        <v>2.4185541323521811</v>
      </c>
      <c r="GM33" s="6">
        <f t="shared" si="35"/>
        <v>2.5589760809037663</v>
      </c>
      <c r="GN33" s="6"/>
      <c r="GO33" s="14"/>
      <c r="GP33" s="14"/>
      <c r="GQ33" s="14"/>
      <c r="GR33" s="14"/>
      <c r="GS33" s="3"/>
      <c r="GT33" s="13">
        <f>'(2018 Bloom Raw Data)'!GC33</f>
        <v>120.185</v>
      </c>
      <c r="GU33" s="13">
        <f>'(2018 Bloom Raw Data)'!GD33</f>
        <v>161.31899999999999</v>
      </c>
      <c r="GV33" s="13">
        <f>'(2018 Bloom Raw Data)'!GE33</f>
        <v>146.06200000000001</v>
      </c>
      <c r="GW33" s="13">
        <f>'(2018 Bloom Raw Data)'!GF33</f>
        <v>201.08600000000001</v>
      </c>
      <c r="GX33" s="13">
        <f>'(2018 Bloom Raw Data)'!GG33</f>
        <v>244.38800000000001</v>
      </c>
      <c r="GY33" s="13">
        <f>'(2018 Bloom Raw Data)'!GH33</f>
        <v>214.81</v>
      </c>
      <c r="GZ33" s="13">
        <f>'(2018 Bloom Raw Data)'!GI33</f>
        <v>192.637</v>
      </c>
      <c r="HA33" s="13">
        <f>'(2018 Bloom Raw Data)'!GJ33</f>
        <v>160.46199999999999</v>
      </c>
      <c r="HB33" s="13">
        <f>'(2018 Bloom Raw Data)'!GK33</f>
        <v>214.17500000000001</v>
      </c>
      <c r="HC33" s="13">
        <f>'(2018 Bloom Raw Data)'!GL33</f>
        <v>242.10599999999999</v>
      </c>
      <c r="HD33" s="13">
        <f>'(2018 Bloom Raw Data)'!GM33</f>
        <v>159.60599999999999</v>
      </c>
      <c r="HE33" s="13">
        <f>'(2018 Bloom Raw Data)'!GN33</f>
        <v>269.59199999999998</v>
      </c>
      <c r="HF33" s="13">
        <f>'(2018 Bloom Raw Data)'!GO33</f>
        <v>272.48599999999999</v>
      </c>
      <c r="HG33" s="13">
        <f>'(2018 Bloom Raw Data)'!GP33</f>
        <v>280.90899999999999</v>
      </c>
      <c r="HH33" s="13">
        <f>'(2018 Bloom Raw Data)'!GQ33</f>
        <v>320.06</v>
      </c>
      <c r="HI33" s="13">
        <f>'(2018 Bloom Raw Data)'!GR33</f>
        <v>375.68900000000002</v>
      </c>
      <c r="HJ33" s="13" t="str">
        <f>'(2018 Bloom Raw Data)'!GS33</f>
        <v>#N/A N/A</v>
      </c>
      <c r="HK33" s="13"/>
      <c r="HL33" s="4"/>
      <c r="HM33" s="4"/>
      <c r="HN33" s="3"/>
      <c r="HO33" s="14">
        <f t="shared" si="66"/>
        <v>4.5745816703358946</v>
      </c>
      <c r="HP33" s="14">
        <f t="shared" si="67"/>
        <v>3.0916246379279331</v>
      </c>
      <c r="HQ33" s="14">
        <f t="shared" si="68"/>
        <v>3.1083568212614177</v>
      </c>
      <c r="HR33" s="14">
        <f t="shared" si="69"/>
        <v>3.1800200508334386</v>
      </c>
      <c r="HS33" s="14">
        <f t="shared" si="70"/>
        <v>3.1757235289757868</v>
      </c>
      <c r="HT33" s="14">
        <f t="shared" si="71"/>
        <v>3.1438974943976405</v>
      </c>
      <c r="HU33" s="14">
        <f t="shared" si="72"/>
        <v>3.1711620942121881</v>
      </c>
      <c r="HV33" s="14">
        <f t="shared" si="73"/>
        <v>3.2112875237506286</v>
      </c>
      <c r="HW33" s="14">
        <f t="shared" si="95"/>
        <v>3.2565655205063724</v>
      </c>
      <c r="HX33" s="14">
        <f t="shared" si="96"/>
        <v>3.2516409457866016</v>
      </c>
      <c r="HY33" s="14">
        <f t="shared" si="97"/>
        <v>3.2485891115184709</v>
      </c>
      <c r="HZ33" s="14">
        <f t="shared" si="98"/>
        <v>2.5494723776447374</v>
      </c>
      <c r="IA33" s="14">
        <f t="shared" si="99"/>
        <v>2.5849704467350403</v>
      </c>
      <c r="IB33" s="14">
        <f t="shared" si="100"/>
        <v>2.600079234799149</v>
      </c>
      <c r="IC33" s="14">
        <f t="shared" si="101"/>
        <v>2.8876421017207443</v>
      </c>
      <c r="ID33" s="14">
        <f t="shared" si="102"/>
        <v>2.8854840012076695</v>
      </c>
      <c r="IE33" s="14" t="e">
        <f t="shared" si="103"/>
        <v>#VALUE!</v>
      </c>
      <c r="IF33" s="14"/>
      <c r="IG33" s="14">
        <f t="shared" si="38"/>
        <v>3.0112718793914204</v>
      </c>
      <c r="IH33" s="14">
        <f t="shared" si="24"/>
        <v>2.8854840012076695</v>
      </c>
      <c r="II33" s="14"/>
      <c r="IJ33" s="3"/>
      <c r="IK33" s="13">
        <v>-21.402000000000001</v>
      </c>
      <c r="IL33" s="13">
        <v>1119.789</v>
      </c>
      <c r="IM33" s="13">
        <v>1141.99</v>
      </c>
      <c r="IN33" s="13">
        <v>1150.7919999999999</v>
      </c>
      <c r="IO33" s="13">
        <v>1168.5360000000001</v>
      </c>
      <c r="IP33" s="13">
        <v>1150.482</v>
      </c>
      <c r="IQ33" s="13">
        <v>1020.309</v>
      </c>
      <c r="IR33" s="13">
        <v>1046.22</v>
      </c>
      <c r="IS33" s="13">
        <v>1136.288</v>
      </c>
      <c r="IT33" s="13">
        <v>1151.5219999999999</v>
      </c>
      <c r="IU33" s="13">
        <v>1033.212</v>
      </c>
      <c r="IV33" s="13">
        <v>1484.3630000000001</v>
      </c>
      <c r="IW33" s="13">
        <v>1510.2809999999999</v>
      </c>
      <c r="IX33" s="13">
        <f>'(2018 Bloom Raw Data)'!HL33</f>
        <v>1565.8579999999999</v>
      </c>
      <c r="IY33" s="13">
        <f>'(2018 Bloom Raw Data)'!HM33</f>
        <v>1426.769</v>
      </c>
      <c r="IZ33" s="13">
        <f>'(2018 Bloom Raw Data)'!HN33</f>
        <v>1466.116</v>
      </c>
      <c r="JA33" s="13" t="str">
        <f>'(2018 Bloom Raw Data)'!HO33</f>
        <v>#N/A N/A</v>
      </c>
      <c r="JB33" s="4"/>
    </row>
    <row r="34" spans="1:262">
      <c r="A34" s="4" t="s">
        <v>16</v>
      </c>
      <c r="B34" s="4" t="s">
        <v>8</v>
      </c>
      <c r="C34" s="4"/>
      <c r="D34" s="4"/>
      <c r="E34" s="4"/>
      <c r="F34" s="60">
        <f>'Segments '!G119</f>
        <v>0</v>
      </c>
      <c r="G34" s="60">
        <f>'Segments '!H119</f>
        <v>1.9629225736095962E-2</v>
      </c>
      <c r="H34" s="60">
        <f>'Segments '!I119</f>
        <v>7.600434310532031E-2</v>
      </c>
      <c r="I34" s="60">
        <f>'Segments '!J119</f>
        <v>0.28602383531960995</v>
      </c>
      <c r="J34" s="60">
        <f>'Segments '!K119</f>
        <v>0.28602383531960995</v>
      </c>
      <c r="K34" s="62"/>
      <c r="L34" s="60">
        <f t="shared" si="118"/>
        <v>0.21601733791484676</v>
      </c>
      <c r="M34" s="60">
        <f t="shared" si="0"/>
        <v>0.28602383531960995</v>
      </c>
      <c r="N34" s="68" t="s">
        <v>203</v>
      </c>
      <c r="O34" s="67">
        <f>'(2018 Bloom Raw Data)'!E34*'(2018 Bloom Raw Data)'!E$46</f>
        <v>36138.432227239995</v>
      </c>
      <c r="P34" s="67">
        <f>'(2018 Bloom Raw Data)'!F34*'(2018 Bloom Raw Data)'!F$46</f>
        <v>37426.93359534</v>
      </c>
      <c r="Q34" s="67">
        <f>'(2018 Bloom Raw Data)'!G34*'(2018 Bloom Raw Data)'!G$46</f>
        <v>38002.145499370003</v>
      </c>
      <c r="R34" s="67">
        <f>'(2018 Bloom Raw Data)'!H34*'(2018 Bloom Raw Data)'!H$46</f>
        <v>39685.081095800007</v>
      </c>
      <c r="S34" s="67">
        <f>'(2018 Bloom Raw Data)'!I34*'(2018 Bloom Raw Data)'!I$46</f>
        <v>42086.331491160003</v>
      </c>
      <c r="T34" s="67">
        <f>'(2018 Bloom Raw Data)'!J34*'(2018 Bloom Raw Data)'!J$46</f>
        <v>50630.69964033</v>
      </c>
      <c r="U34" s="67">
        <f>'(2018 Bloom Raw Data)'!K34*'(2018 Bloom Raw Data)'!K$46</f>
        <v>52936.914604409998</v>
      </c>
      <c r="V34" s="67">
        <f>'(2018 Bloom Raw Data)'!L34*'(2018 Bloom Raw Data)'!L$46</f>
        <v>47535.773749079992</v>
      </c>
      <c r="W34" s="67">
        <f>'(2018 Bloom Raw Data)'!M34*'(2018 Bloom Raw Data)'!M$46</f>
        <v>53556.219704689996</v>
      </c>
      <c r="X34" s="67">
        <f>'(2018 Bloom Raw Data)'!N34*'(2018 Bloom Raw Data)'!N$46</f>
        <v>55364.10808043</v>
      </c>
      <c r="Y34" s="67">
        <f>'(2018 Bloom Raw Data)'!O34*'(2018 Bloom Raw Data)'!O$46</f>
        <v>48777.296094239995</v>
      </c>
      <c r="Z34" s="67">
        <f>'(2018 Bloom Raw Data)'!P34*'(2018 Bloom Raw Data)'!P$46</f>
        <v>44711.968523670002</v>
      </c>
      <c r="AA34" s="67">
        <f>'(2018 Bloom Raw Data)'!Q34*'(2018 Bloom Raw Data)'!Q$46</f>
        <v>42863.567856909998</v>
      </c>
      <c r="AB34" s="67">
        <f>'(2018 Bloom Raw Data)'!R34*'(2018 Bloom Raw Data)'!R$46</f>
        <v>37329.325584719998</v>
      </c>
      <c r="AC34" s="67">
        <f>'(2018 Bloom Raw Data)'!S34*'(2018 Bloom Raw Data)'!S$46</f>
        <v>33317.43008518</v>
      </c>
      <c r="AD34" s="67">
        <f>'(2018 Bloom Raw Data)'!T34*'(2018 Bloom Raw Data)'!T$46</f>
        <v>31932.364789490002</v>
      </c>
      <c r="AE34" s="67">
        <f>'(2018 Bloom Raw Data)'!U34*'(2018 Bloom Raw Data)'!U$46</f>
        <v>30354.487754399997</v>
      </c>
      <c r="AF34" s="67">
        <f>'(2018 Bloom Raw Data)'!V34*'(2018 Bloom Raw Data)'!V$46</f>
        <v>25680.538361989995</v>
      </c>
      <c r="AG34" s="67">
        <f>'(2018 Bloom Raw Data)'!W34*'(2018 Bloom Raw Data)'!W$46</f>
        <v>24425.67528241</v>
      </c>
      <c r="AH34" s="324">
        <f>'(2018 Bloom Raw Data)'!X34*'(2018 Bloom Raw Data)'!X$46</f>
        <v>25096.889042733044</v>
      </c>
      <c r="AI34" s="13" t="e">
        <f>'(2018 Bloom Raw Data)'!Y34*'(2018 Bloom Raw Data)'!Y$46</f>
        <v>#VALUE!</v>
      </c>
      <c r="AJ34" s="13"/>
      <c r="AK34" s="13">
        <f t="shared" si="28"/>
        <v>38534.28037768793</v>
      </c>
      <c r="AL34" s="324">
        <f t="shared" si="29"/>
        <v>25096.889042733044</v>
      </c>
      <c r="AM34" s="324"/>
      <c r="AN34" s="394">
        <v>1</v>
      </c>
      <c r="AO34" s="394"/>
      <c r="AP34" s="523"/>
      <c r="AQ34" s="548">
        <f t="shared" si="12"/>
        <v>0</v>
      </c>
      <c r="AR34" s="523"/>
      <c r="AS34" s="548">
        <f t="shared" si="105"/>
        <v>0</v>
      </c>
      <c r="AT34" s="73">
        <f>'(2018 Bloom Raw Data)'!BB34</f>
        <v>6524</v>
      </c>
      <c r="AU34" s="73">
        <f>'(2018 Bloom Raw Data)'!BF34</f>
        <v>7471</v>
      </c>
      <c r="AV34" s="73">
        <f>'(2018 Bloom Raw Data)'!BJ34</f>
        <v>7160</v>
      </c>
      <c r="AW34" s="73">
        <f>'(2018 Bloom Raw Data)'!BN34</f>
        <v>6597</v>
      </c>
      <c r="AX34" s="122">
        <f t="shared" si="39"/>
        <v>6597</v>
      </c>
      <c r="AY34" s="115"/>
      <c r="AZ34" s="13" t="str">
        <f>Ratings!AA34</f>
        <v>BBB+</v>
      </c>
      <c r="BA34" s="332">
        <f t="shared" si="109"/>
        <v>1.6749999999999998E-2</v>
      </c>
      <c r="BB34" s="332">
        <f t="shared" si="109"/>
        <v>2.2333333333333334E-2</v>
      </c>
      <c r="BC34" s="332">
        <f t="shared" si="109"/>
        <v>1.49E-2</v>
      </c>
      <c r="BD34" s="332">
        <f t="shared" si="109"/>
        <v>1.4199999999999999E-2</v>
      </c>
      <c r="BE34" s="387">
        <f>BE46</f>
        <v>2.12E-2</v>
      </c>
      <c r="BF34" s="115"/>
      <c r="BG34" s="73">
        <f t="shared" si="119"/>
        <v>5961.1516183913973</v>
      </c>
      <c r="BH34" s="125">
        <f t="shared" si="110"/>
        <v>6128.2872699239824</v>
      </c>
      <c r="BI34" s="125">
        <f t="shared" si="110"/>
        <v>6295.4229214565676</v>
      </c>
      <c r="BJ34" s="125">
        <f t="shared" si="110"/>
        <v>6462.5585729891527</v>
      </c>
      <c r="BK34" s="73">
        <f t="shared" si="120"/>
        <v>6629.6942245217379</v>
      </c>
      <c r="BL34" s="125">
        <f t="shared" si="16"/>
        <v>6623.9165810208206</v>
      </c>
      <c r="BM34" s="125">
        <f t="shared" si="16"/>
        <v>6618.1389375199033</v>
      </c>
      <c r="BN34" s="125">
        <f t="shared" si="16"/>
        <v>6612.3612940189851</v>
      </c>
      <c r="BO34" s="73">
        <f t="shared" si="121"/>
        <v>6606.5836505180678</v>
      </c>
      <c r="BP34" s="125">
        <f t="shared" si="111"/>
        <v>6482.3728380889133</v>
      </c>
      <c r="BQ34" s="125">
        <f t="shared" si="111"/>
        <v>6358.1620256597598</v>
      </c>
      <c r="BR34" s="125">
        <f t="shared" si="111"/>
        <v>6233.9512132306054</v>
      </c>
      <c r="BS34" s="73">
        <f t="shared" si="122"/>
        <v>6109.740400801451</v>
      </c>
      <c r="BT34" s="125">
        <f t="shared" si="43"/>
        <v>6054.4997610439668</v>
      </c>
      <c r="BU34" s="125">
        <f t="shared" si="43"/>
        <v>5999.2591212864827</v>
      </c>
      <c r="BV34" s="125">
        <f t="shared" si="43"/>
        <v>5944.0184815289986</v>
      </c>
      <c r="BW34" s="73">
        <f t="shared" si="18"/>
        <v>5888.7778417715144</v>
      </c>
      <c r="BX34" s="73"/>
      <c r="BY34" s="3"/>
      <c r="BZ34" s="13">
        <f>'(2018 Bloom Raw Data)'!AE34</f>
        <v>6711</v>
      </c>
      <c r="CA34" s="13">
        <f>'(2018 Bloom Raw Data)'!AF34</f>
        <v>5811</v>
      </c>
      <c r="CB34" s="13">
        <f>'(2018 Bloom Raw Data)'!AG34</f>
        <v>6183</v>
      </c>
      <c r="CC34" s="13">
        <f>'(2018 Bloom Raw Data)'!AH34</f>
        <v>6569</v>
      </c>
      <c r="CD34" s="13">
        <f>'(2018 Bloom Raw Data)'!AI34</f>
        <v>5692</v>
      </c>
      <c r="CE34" s="13">
        <f>'(2018 Bloom Raw Data)'!AJ34</f>
        <v>10847</v>
      </c>
      <c r="CF34" s="13">
        <f>'(2018 Bloom Raw Data)'!AK34</f>
        <v>11004</v>
      </c>
      <c r="CG34" s="13">
        <f>'(2018 Bloom Raw Data)'!AL34</f>
        <v>11398</v>
      </c>
      <c r="CH34" s="13">
        <f>'(2018 Bloom Raw Data)'!AM34</f>
        <v>10877</v>
      </c>
      <c r="CI34" s="13">
        <f>'(2018 Bloom Raw Data)'!AN34</f>
        <v>10665</v>
      </c>
      <c r="CJ34" s="13">
        <f>'(2018 Bloom Raw Data)'!AO34</f>
        <v>10460</v>
      </c>
      <c r="CK34" s="13">
        <f>'(2018 Bloom Raw Data)'!AP34</f>
        <v>11140</v>
      </c>
      <c r="CL34" s="13">
        <f>'(2018 Bloom Raw Data)'!AQ34</f>
        <v>10537</v>
      </c>
      <c r="CM34" s="13">
        <f>'(2018 Bloom Raw Data)'!AR34</f>
        <v>10725</v>
      </c>
      <c r="CN34" s="122">
        <f>AVERAGE(CM34,CO34)</f>
        <v>12002</v>
      </c>
      <c r="CO34" s="324">
        <v>13279</v>
      </c>
      <c r="CP34" s="122">
        <f>AVERAGE(CO34,CQ34)</f>
        <v>13279</v>
      </c>
      <c r="CQ34" s="13"/>
      <c r="CR34" s="59">
        <f>BZ34/(BZ34+'(2018 Bloom Raw Data)'!I34)</f>
        <v>0.17034346387395238</v>
      </c>
      <c r="CS34" s="59">
        <f>CA34/(CA34+'(2018 Bloom Raw Data)'!J34)</f>
        <v>0.13678956087041183</v>
      </c>
      <c r="CT34" s="59">
        <f>CB34/(CB34+'(2018 Bloom Raw Data)'!K34)</f>
        <v>0.14142616824242246</v>
      </c>
      <c r="CU34" s="59">
        <f>CC34/(CC34+'(2018 Bloom Raw Data)'!L34)</f>
        <v>0.15753973479349989</v>
      </c>
      <c r="CV34" s="59">
        <f>CD34/(CD34+'(2018 Bloom Raw Data)'!M34)</f>
        <v>0.12605267966925451</v>
      </c>
      <c r="CW34" s="59">
        <f>CE34/(CE34+'(2018 Bloom Raw Data)'!N34)</f>
        <v>0.19822513052152632</v>
      </c>
      <c r="CX34" s="59">
        <f>CF34/(CF34+'(2018 Bloom Raw Data)'!O34)</f>
        <v>0.21281856213246333</v>
      </c>
      <c r="CY34" s="59">
        <f>CG34/(CG34+'(2018 Bloom Raw Data)'!P34)</f>
        <v>0.22735461422921655</v>
      </c>
      <c r="CZ34" s="59">
        <f>CH34/(CH34+'(2018 Bloom Raw Data)'!Q34)</f>
        <v>0.22939651437637995</v>
      </c>
      <c r="DA34" s="59">
        <f>CI34/(CI34+'(2018 Bloom Raw Data)'!R34)</f>
        <v>0.25177581388603415</v>
      </c>
      <c r="DB34" s="59">
        <f>CJ34/(CJ34+'(2018 Bloom Raw Data)'!S34)</f>
        <v>0.26353618532344258</v>
      </c>
      <c r="DC34" s="59">
        <f>CK34/(CK34+'(2018 Bloom Raw Data)'!T34)</f>
        <v>0.28348530957877088</v>
      </c>
      <c r="DD34" s="59">
        <f>CL34/(CL34+'(2018 Bloom Raw Data)'!U34)</f>
        <v>0.28102560257655324</v>
      </c>
      <c r="DE34" s="59">
        <f>CM34/(CM34+'(2018 Bloom Raw Data)'!V34)</f>
        <v>0.32209791051496572</v>
      </c>
      <c r="DF34" s="59">
        <f>CN34/(CN34+'(2018 Bloom Raw Data)'!W34)</f>
        <v>0.35707586663483548</v>
      </c>
      <c r="DG34" s="59">
        <f>CO34/(CO34+'(2018 Bloom Raw Data)'!X34)</f>
        <v>0.37265967858589094</v>
      </c>
      <c r="DH34" s="59" t="e">
        <f>CP34/(CP34+'(2018 Bloom Raw Data)'!Y34)</f>
        <v>#VALUE!</v>
      </c>
      <c r="DI34" s="59"/>
      <c r="DJ34" s="59">
        <f t="shared" si="19"/>
        <v>0.20613610308260985</v>
      </c>
      <c r="DK34" s="59">
        <f t="shared" si="30"/>
        <v>0.1008366369563212</v>
      </c>
      <c r="DL34" s="59">
        <f t="shared" si="40"/>
        <v>0.48917504235495574</v>
      </c>
      <c r="DM34" s="13"/>
      <c r="DN34" s="59">
        <f>BZ72/'(2018 Bloom Raw Data)'!I34</f>
        <v>0.38769505076174166</v>
      </c>
      <c r="DO34" s="59">
        <f>CA72/'(2018 Bloom Raw Data)'!J34</f>
        <v>0.32558455740661374</v>
      </c>
      <c r="DP34" s="59">
        <f>CB72/'(2018 Bloom Raw Data)'!K34</f>
        <v>0.33243947021922088</v>
      </c>
      <c r="DQ34" s="59">
        <f>CC72/'(2018 Bloom Raw Data)'!L34</f>
        <v>0.37096913903311013</v>
      </c>
      <c r="DR34" s="59">
        <f>CD72/'(2018 Bloom Raw Data)'!M34</f>
        <v>0.31222837093996947</v>
      </c>
      <c r="DS34" s="59">
        <f>CE72/'(2018 Bloom Raw Data)'!N34</f>
        <v>0.39821014729546678</v>
      </c>
      <c r="DT34" s="59">
        <f>CF72/'(2018 Bloom Raw Data)'!O34</f>
        <v>0.43295493997703721</v>
      </c>
      <c r="DU34" s="59">
        <f>CG72/'(2018 Bloom Raw Data)'!P34</f>
        <v>0.46496185983581706</v>
      </c>
      <c r="DV34" s="59">
        <f>CH72/'(2018 Bloom Raw Data)'!Q34</f>
        <v>0.47849474520857804</v>
      </c>
      <c r="DW34" s="59">
        <f>CI72/'(2018 Bloom Raw Data)'!R34</f>
        <v>0.54102707221070223</v>
      </c>
      <c r="DX34" s="59">
        <f>CJ72/'(2018 Bloom Raw Data)'!S34</f>
        <v>0.57535473257806136</v>
      </c>
      <c r="DY34" s="59">
        <f>CK72/'(2018 Bloom Raw Data)'!T34</f>
        <v>0.61704788232314078</v>
      </c>
      <c r="DZ34" s="59">
        <f>CL72/'(2018 Bloom Raw Data)'!U34</f>
        <v>0.61751098694081508</v>
      </c>
      <c r="EA34" s="59">
        <f>CM72/'(2018 Bloom Raw Data)'!V34</f>
        <v>0.74336591425961152</v>
      </c>
      <c r="EB34" s="59">
        <f>CN72/'(2018 Bloom Raw Data)'!W34</f>
        <v>0.83300964863979632</v>
      </c>
      <c r="EC34" s="59">
        <f>CO72/'(2018 Bloom Raw Data)'!X34</f>
        <v>0.85993458442060222</v>
      </c>
      <c r="ED34" s="59" t="e">
        <f>CP72/'(2018 Bloom Raw Data)'!Y34</f>
        <v>#VALUE!</v>
      </c>
      <c r="EE34" s="3"/>
      <c r="EF34" s="13">
        <f>SUM('(2018 Bloom Raw Data)'!HR34:HU34)</f>
        <v>5917</v>
      </c>
      <c r="EG34" s="13">
        <f>SUM('(2018 Bloom Raw Data)'!HS34:HV34)</f>
        <v>6018</v>
      </c>
      <c r="EH34" s="13">
        <f>SUM('(2018 Bloom Raw Data)'!HT34:HW34)</f>
        <v>6069</v>
      </c>
      <c r="EI34" s="13">
        <f>SUM('(2018 Bloom Raw Data)'!HU34:HX34)</f>
        <v>6109</v>
      </c>
      <c r="EJ34" s="13">
        <f>SUM('(2018 Bloom Raw Data)'!HV34:HY34)</f>
        <v>6164</v>
      </c>
      <c r="EK34" s="13">
        <f>SUM('(2018 Bloom Raw Data)'!HW34:HZ34)</f>
        <v>6336</v>
      </c>
      <c r="EL34" s="13">
        <f>SUM('(2018 Bloom Raw Data)'!HX34:IA34)</f>
        <v>6679</v>
      </c>
      <c r="EM34" s="13">
        <f>SUM('(2018 Bloom Raw Data)'!HY34:IB34)</f>
        <v>6982</v>
      </c>
      <c r="EN34" s="13">
        <f>SUM('(2018 Bloom Raw Data)'!HZ34:IC34)</f>
        <v>7032</v>
      </c>
      <c r="EO34" s="13">
        <f>SUM('(2018 Bloom Raw Data)'!IA34:ID34)</f>
        <v>6739</v>
      </c>
      <c r="EP34" s="13">
        <f>SUM('(2018 Bloom Raw Data)'!IB34:IE34)</f>
        <v>6421</v>
      </c>
      <c r="EQ34" s="13">
        <f>SUM('(2018 Bloom Raw Data)'!IC34:IF34)</f>
        <v>6424</v>
      </c>
      <c r="ER34" s="13">
        <f>SUM('(2018 Bloom Raw Data)'!ID34:IG34)</f>
        <v>6522</v>
      </c>
      <c r="ES34" s="13">
        <f>SUM('(2018 Bloom Raw Data)'!IE34:IH34)</f>
        <v>6895</v>
      </c>
      <c r="ET34" s="122">
        <f>AVERAGE(ES34,EU34)</f>
        <v>7004.5</v>
      </c>
      <c r="EU34" s="122">
        <f>'(2018 Bloom Raw Data)'!IJ34+'(2018 Bloom Raw Data)'!IH34+'(2018 Bloom Raw Data)'!IG34</f>
        <v>7114</v>
      </c>
      <c r="EV34" s="13" t="e">
        <f>'(2018 Bloom Raw Data)'!DI34/'(2018 Bloom Raw Data)'!EE34</f>
        <v>#VALUE!</v>
      </c>
      <c r="EW34" s="13"/>
      <c r="EX34" s="6">
        <f t="shared" si="49"/>
        <v>6.9044396319894359</v>
      </c>
      <c r="EY34" s="6">
        <f t="shared" si="50"/>
        <v>7.2615856813561219</v>
      </c>
      <c r="EZ34" s="6">
        <f t="shared" si="51"/>
        <v>7.3890079588486168</v>
      </c>
      <c r="FA34" s="6">
        <f t="shared" si="52"/>
        <v>7.048738255156719</v>
      </c>
      <c r="FB34" s="6">
        <f t="shared" si="53"/>
        <v>7.4930789779516616</v>
      </c>
      <c r="FC34" s="6">
        <f t="shared" si="54"/>
        <v>8.6702061433249806</v>
      </c>
      <c r="FD34" s="6">
        <f t="shared" si="55"/>
        <v>7.8704219035725957</v>
      </c>
      <c r="FE34" s="6">
        <f t="shared" si="56"/>
        <v>7.3640222033499532</v>
      </c>
      <c r="FF34" s="6">
        <f t="shared" si="80"/>
        <v>6.9724186564943302</v>
      </c>
      <c r="FG34" s="6">
        <f t="shared" si="81"/>
        <v>6.5638996815703576</v>
      </c>
      <c r="FH34" s="6">
        <f t="shared" si="82"/>
        <v>6.4777152599449641</v>
      </c>
      <c r="FI34" s="6">
        <f t="shared" si="83"/>
        <v>6.4147595708839189</v>
      </c>
      <c r="FJ34" s="6">
        <f t="shared" si="84"/>
        <v>6.0716188090287053</v>
      </c>
      <c r="FK34" s="6">
        <f t="shared" ref="FK34:FN34" si="130">EA72/ES72</f>
        <v>5.2089200710873982</v>
      </c>
      <c r="FL34" s="6">
        <f t="shared" si="130"/>
        <v>5.1238517707923172</v>
      </c>
      <c r="FM34" s="6">
        <f t="shared" si="130"/>
        <v>5.2889483595034603</v>
      </c>
      <c r="FN34" s="6" t="e">
        <f t="shared" si="130"/>
        <v>#VALUE!</v>
      </c>
      <c r="FO34" s="13"/>
      <c r="FP34" s="14">
        <f t="shared" si="22"/>
        <v>6.6591230509739514</v>
      </c>
      <c r="FQ34" s="6">
        <f t="shared" si="23"/>
        <v>5.2889483595034603</v>
      </c>
      <c r="FR34" s="14"/>
      <c r="FS34" s="13"/>
      <c r="FT34" s="6">
        <f>BZ34/EF34</f>
        <v>1.1341896231198243</v>
      </c>
      <c r="FU34" s="6">
        <f t="shared" si="129"/>
        <v>0.9656031904287139</v>
      </c>
      <c r="FV34" s="6">
        <f t="shared" si="129"/>
        <v>1.018783984181908</v>
      </c>
      <c r="FW34" s="6">
        <f t="shared" si="129"/>
        <v>1.0752987395645768</v>
      </c>
      <c r="FX34" s="6">
        <f t="shared" si="129"/>
        <v>0.92342634652822841</v>
      </c>
      <c r="FY34" s="6">
        <f t="shared" si="129"/>
        <v>1.7119633838383839</v>
      </c>
      <c r="FZ34" s="6">
        <f t="shared" si="129"/>
        <v>1.6475520287468184</v>
      </c>
      <c r="GA34" s="6">
        <f t="shared" si="129"/>
        <v>1.6324835290747637</v>
      </c>
      <c r="GB34" s="6">
        <f t="shared" si="86"/>
        <v>1.5467861205915814</v>
      </c>
      <c r="GC34" s="6">
        <f t="shared" si="87"/>
        <v>1.5825790176584063</v>
      </c>
      <c r="GD34" s="6">
        <f t="shared" si="88"/>
        <v>1.6290297461454601</v>
      </c>
      <c r="GE34" s="6">
        <f t="shared" si="89"/>
        <v>1.7341220423412205</v>
      </c>
      <c r="GF34" s="6">
        <f t="shared" si="90"/>
        <v>1.615608708984974</v>
      </c>
      <c r="GG34" s="6">
        <f t="shared" si="91"/>
        <v>1.555474981870921</v>
      </c>
      <c r="GH34" s="6">
        <f t="shared" si="92"/>
        <v>1.7134699121993004</v>
      </c>
      <c r="GI34" s="6">
        <f t="shared" si="93"/>
        <v>1.8666010683159966</v>
      </c>
      <c r="GJ34" s="6" t="e">
        <f t="shared" si="94"/>
        <v>#VALUE!</v>
      </c>
      <c r="GK34" s="6"/>
      <c r="GL34" s="14">
        <f t="shared" si="34"/>
        <v>1.5564919712200487</v>
      </c>
      <c r="GM34" s="6">
        <f t="shared" si="35"/>
        <v>1.4013404970157584</v>
      </c>
      <c r="GN34" s="6"/>
      <c r="GO34" s="14"/>
      <c r="GP34" s="14"/>
      <c r="GQ34" s="14"/>
      <c r="GR34" s="14"/>
      <c r="GS34" s="3"/>
      <c r="GT34" s="13">
        <f>'(2018 Bloom Raw Data)'!GC34</f>
        <v>593</v>
      </c>
      <c r="GU34" s="13">
        <f>'(2018 Bloom Raw Data)'!GD34</f>
        <v>434</v>
      </c>
      <c r="GV34" s="13">
        <f>'(2018 Bloom Raw Data)'!GE34</f>
        <v>1263</v>
      </c>
      <c r="GW34" s="13">
        <f>'(2018 Bloom Raw Data)'!GF34</f>
        <v>996</v>
      </c>
      <c r="GX34" s="13">
        <f>'(2018 Bloom Raw Data)'!GG34</f>
        <v>945</v>
      </c>
      <c r="GY34" s="13">
        <f>'(2018 Bloom Raw Data)'!GH34</f>
        <v>996</v>
      </c>
      <c r="GZ34" s="13">
        <f>'(2018 Bloom Raw Data)'!GI34</f>
        <v>487</v>
      </c>
      <c r="HA34" s="13">
        <f>'(2018 Bloom Raw Data)'!GJ34</f>
        <v>573</v>
      </c>
      <c r="HB34" s="13">
        <f>'(2018 Bloom Raw Data)'!GK34</f>
        <v>435</v>
      </c>
      <c r="HC34" s="13">
        <f>'(2018 Bloom Raw Data)'!GL34</f>
        <v>528</v>
      </c>
      <c r="HD34" s="13">
        <f>'(2018 Bloom Raw Data)'!GM34</f>
        <v>479</v>
      </c>
      <c r="HE34" s="13">
        <f>'(2018 Bloom Raw Data)'!GN34</f>
        <v>353</v>
      </c>
      <c r="HF34" s="13">
        <f>'(2018 Bloom Raw Data)'!GO34</f>
        <v>948</v>
      </c>
      <c r="HG34" s="13">
        <f>'(2018 Bloom Raw Data)'!GP34</f>
        <v>528</v>
      </c>
      <c r="HH34" s="122">
        <f>AVERAGE(HG34,HI34)</f>
        <v>479.5</v>
      </c>
      <c r="HI34" s="324">
        <v>431</v>
      </c>
      <c r="HJ34" s="13" t="str">
        <f>'(2018 Bloom Raw Data)'!GS34</f>
        <v>#N/A N/A</v>
      </c>
      <c r="HK34" s="13"/>
      <c r="HL34" s="4"/>
      <c r="HM34" s="4"/>
      <c r="HN34" s="4"/>
      <c r="HO34" s="14">
        <f t="shared" si="66"/>
        <v>2.0192333574438148</v>
      </c>
      <c r="HP34" s="14">
        <f t="shared" si="67"/>
        <v>1.8483938811447409</v>
      </c>
      <c r="HQ34" s="14">
        <f t="shared" si="68"/>
        <v>2.0301271167433526</v>
      </c>
      <c r="HR34" s="14">
        <f t="shared" si="69"/>
        <v>2.053086359965774</v>
      </c>
      <c r="HS34" s="14">
        <f t="shared" si="70"/>
        <v>1.9196212215887105</v>
      </c>
      <c r="HT34" s="14">
        <f t="shared" si="71"/>
        <v>2.6100449917171042</v>
      </c>
      <c r="HU34" s="14">
        <f t="shared" si="72"/>
        <v>2.4436970181052557</v>
      </c>
      <c r="HV34" s="14">
        <f t="shared" si="73"/>
        <v>2.4116148335526257</v>
      </c>
      <c r="HW34" s="14">
        <f t="shared" si="95"/>
        <v>2.3126721283580367</v>
      </c>
      <c r="HX34" s="14">
        <f t="shared" si="96"/>
        <v>2.3754268236931448</v>
      </c>
      <c r="HY34" s="14">
        <f t="shared" si="97"/>
        <v>2.4331870873150732</v>
      </c>
      <c r="HZ34" s="14">
        <f t="shared" si="98"/>
        <v>2.4975363706556779</v>
      </c>
      <c r="IA34" s="14">
        <f t="shared" si="99"/>
        <v>2.4499408776197069</v>
      </c>
      <c r="IB34" s="14">
        <f t="shared" si="100"/>
        <v>2.2909579150785562</v>
      </c>
      <c r="IC34" s="14">
        <f t="shared" si="101"/>
        <v>2.4113096110861516</v>
      </c>
      <c r="ID34" s="14">
        <f t="shared" si="102"/>
        <v>2.5282707695857827</v>
      </c>
      <c r="IE34" s="14" t="e">
        <f t="shared" si="103"/>
        <v>#VALUE!</v>
      </c>
      <c r="IF34" s="14"/>
      <c r="IG34" s="14">
        <f t="shared" si="38"/>
        <v>2.3644127698708917</v>
      </c>
      <c r="IH34" s="14">
        <f t="shared" si="24"/>
        <v>2.5282707695857827</v>
      </c>
      <c r="II34" s="14"/>
      <c r="IJ34" s="3"/>
      <c r="IK34" s="13">
        <v>-241</v>
      </c>
      <c r="IL34" s="13">
        <v>808</v>
      </c>
      <c r="IM34" s="13">
        <v>862</v>
      </c>
      <c r="IN34" s="13">
        <v>1106</v>
      </c>
      <c r="IO34" s="13">
        <v>2606</v>
      </c>
      <c r="IP34" s="13">
        <v>10112</v>
      </c>
      <c r="IQ34" s="13">
        <v>9867</v>
      </c>
      <c r="IR34" s="13">
        <v>6341</v>
      </c>
      <c r="IS34" s="13">
        <v>7127</v>
      </c>
      <c r="IT34" s="13">
        <v>8335</v>
      </c>
      <c r="IU34" s="13">
        <v>8064</v>
      </c>
      <c r="IV34" s="13">
        <v>7890</v>
      </c>
      <c r="IW34" s="13">
        <v>8170</v>
      </c>
      <c r="IX34" s="13">
        <f>'(2018 Bloom Raw Data)'!HL34</f>
        <v>10304</v>
      </c>
      <c r="IY34" s="13" t="str">
        <f>'(2018 Bloom Raw Data)'!HM34</f>
        <v>#N/A N/A</v>
      </c>
      <c r="IZ34" s="13" t="str">
        <f>'(2018 Bloom Raw Data)'!HN34</f>
        <v>#N/A N/A</v>
      </c>
      <c r="JA34" s="13" t="str">
        <f>'(2018 Bloom Raw Data)'!HO34</f>
        <v>#N/A N/A</v>
      </c>
      <c r="JB34" s="3"/>
    </row>
    <row r="35" spans="1:262">
      <c r="A35" s="4" t="s">
        <v>16</v>
      </c>
      <c r="B35" s="4" t="s">
        <v>84</v>
      </c>
      <c r="C35" s="40"/>
      <c r="D35" s="4"/>
      <c r="E35" s="4"/>
      <c r="F35" s="60">
        <f>'Segments '!G123</f>
        <v>0</v>
      </c>
      <c r="G35" s="60">
        <f>'Segments '!H123</f>
        <v>0</v>
      </c>
      <c r="H35" s="60">
        <f>'Segments '!I123</f>
        <v>4.5512010113780019E-2</v>
      </c>
      <c r="I35" s="60">
        <f>'Segments '!J123</f>
        <v>4.504504504504505E-2</v>
      </c>
      <c r="J35" s="60">
        <f>'Segments '!K123</f>
        <v>4.504504504504505E-2</v>
      </c>
      <c r="K35" s="62"/>
      <c r="L35" s="60">
        <f t="shared" si="118"/>
        <v>4.5200700067956706E-2</v>
      </c>
      <c r="M35" s="60">
        <f t="shared" si="0"/>
        <v>4.504504504504505E-2</v>
      </c>
      <c r="N35" s="68" t="s">
        <v>203</v>
      </c>
      <c r="O35" s="67">
        <f>'(2018 Bloom Raw Data)'!E35*'(2018 Bloom Raw Data)'!E$46</f>
        <v>0</v>
      </c>
      <c r="P35" s="67">
        <f>'(2018 Bloom Raw Data)'!F35*'(2018 Bloom Raw Data)'!F$46</f>
        <v>3700.9207634999998</v>
      </c>
      <c r="Q35" s="122">
        <f>'(2018 Bloom Raw Data)'!G35*'(2018 Bloom Raw Data)'!G$46</f>
        <v>3694.3768647500001</v>
      </c>
      <c r="R35" s="67">
        <f>'(2018 Bloom Raw Data)'!H35*'(2018 Bloom Raw Data)'!H$46</f>
        <v>3665.2556199999999</v>
      </c>
      <c r="S35" s="122">
        <f>'(2018 Bloom Raw Data)'!I35*'(2018 Bloom Raw Data)'!I$46</f>
        <v>3953.965299</v>
      </c>
      <c r="T35" s="67">
        <f>'(2018 Bloom Raw Data)'!J35*'(2018 Bloom Raw Data)'!J$46</f>
        <v>4537.1942085000001</v>
      </c>
      <c r="U35" s="122">
        <f>'(2018 Bloom Raw Data)'!K35*'(2018 Bloom Raw Data)'!K$46</f>
        <v>4435.1325944999999</v>
      </c>
      <c r="V35" s="67">
        <f>'(2018 Bloom Raw Data)'!L35*'(2018 Bloom Raw Data)'!L$46</f>
        <v>4064.3023699999999</v>
      </c>
      <c r="W35" s="122">
        <f>'(2018 Bloom Raw Data)'!M35*'(2018 Bloom Raw Data)'!M$46</f>
        <v>3574.4521189999996</v>
      </c>
      <c r="X35" s="67">
        <f>'(2018 Bloom Raw Data)'!N35*'(2018 Bloom Raw Data)'!N$46</f>
        <v>2857.3264795</v>
      </c>
      <c r="Y35" s="122">
        <f>'(2018 Bloom Raw Data)'!O35*'(2018 Bloom Raw Data)'!O$46</f>
        <v>2512.6882759999999</v>
      </c>
      <c r="Z35" s="67">
        <f>'(2018 Bloom Raw Data)'!P35*'(2018 Bloom Raw Data)'!P$46</f>
        <v>2226.7601300000001</v>
      </c>
      <c r="AA35" s="122">
        <f>'(2018 Bloom Raw Data)'!Q35*'(2018 Bloom Raw Data)'!Q$46</f>
        <v>2193.0078037499998</v>
      </c>
      <c r="AB35" s="67">
        <f>'(2018 Bloom Raw Data)'!R35*'(2018 Bloom Raw Data)'!R$46</f>
        <v>2131.4941049999998</v>
      </c>
      <c r="AC35" s="122">
        <f>'(2018 Bloom Raw Data)'!S35*'(2018 Bloom Raw Data)'!S$46</f>
        <v>2172.6639639999999</v>
      </c>
      <c r="AD35" s="67">
        <f>'(2018 Bloom Raw Data)'!T35*'(2018 Bloom Raw Data)'!T$46</f>
        <v>2271.1883535000002</v>
      </c>
      <c r="AE35" s="122">
        <f>'(2018 Bloom Raw Data)'!U35*'(2018 Bloom Raw Data)'!U$46</f>
        <v>1765.7464709999999</v>
      </c>
      <c r="AF35" s="67">
        <f>'(2018 Bloom Raw Data)'!V35*'(2018 Bloom Raw Data)'!V$46</f>
        <v>1289.7900113999999</v>
      </c>
      <c r="AG35" s="122">
        <f>'(2018 Bloom Raw Data)'!W35*'(2018 Bloom Raw Data)'!W$46</f>
        <v>1439.267505</v>
      </c>
      <c r="AH35" s="67">
        <f>'(2018 Bloom Raw Data)'!X35*'(2018 Bloom Raw Data)'!X$46</f>
        <v>1586.3953086000001</v>
      </c>
      <c r="AI35" s="13" t="e">
        <f>'(2018 Bloom Raw Data)'!Y35*'(2018 Bloom Raw Data)'!Y$46</f>
        <v>#VALUE!</v>
      </c>
      <c r="AJ35" s="13"/>
      <c r="AK35" s="13">
        <f t="shared" si="28"/>
        <v>2314.2371459038459</v>
      </c>
      <c r="AL35" s="67">
        <f t="shared" si="29"/>
        <v>1586.3953086000001</v>
      </c>
      <c r="AM35" s="67"/>
      <c r="AN35" s="394"/>
      <c r="AO35" s="394"/>
      <c r="AP35" s="523"/>
      <c r="AQ35" s="548">
        <f t="shared" si="12"/>
        <v>0</v>
      </c>
      <c r="AR35" s="523"/>
      <c r="AS35" s="548">
        <f t="shared" si="105"/>
        <v>0</v>
      </c>
      <c r="AT35" s="73">
        <f>'(2018 Bloom Raw Data)'!BB35</f>
        <v>160</v>
      </c>
      <c r="AU35" s="73">
        <f>'(2018 Bloom Raw Data)'!BF35</f>
        <v>175</v>
      </c>
      <c r="AV35" s="73">
        <f>'(2018 Bloom Raw Data)'!BJ35</f>
        <v>201</v>
      </c>
      <c r="AW35" s="73">
        <f>'(2018 Bloom Raw Data)'!BN35</f>
        <v>136</v>
      </c>
      <c r="AX35" s="122">
        <f t="shared" si="39"/>
        <v>136</v>
      </c>
      <c r="AY35" s="115"/>
      <c r="AZ35" s="13" t="str">
        <f>Ratings!AA35</f>
        <v>BB-/B+</v>
      </c>
      <c r="BA35" s="332">
        <f t="shared" si="109"/>
        <v>4.5842500000000001E-2</v>
      </c>
      <c r="BB35" s="332">
        <f t="shared" si="109"/>
        <v>5.392333333333333E-2</v>
      </c>
      <c r="BC35" s="332">
        <f t="shared" si="109"/>
        <v>3.585E-2</v>
      </c>
      <c r="BD35" s="332">
        <f t="shared" si="109"/>
        <v>3.3349999999999998E-2</v>
      </c>
      <c r="BE35" s="332">
        <f t="shared" si="109"/>
        <v>3.9800000000000002E-2</v>
      </c>
      <c r="BF35" s="115"/>
      <c r="BG35" s="73">
        <f t="shared" si="119"/>
        <v>126.08067929868066</v>
      </c>
      <c r="BH35" s="125">
        <f t="shared" si="110"/>
        <v>127.70859569379355</v>
      </c>
      <c r="BI35" s="125">
        <f t="shared" si="110"/>
        <v>129.33651208890643</v>
      </c>
      <c r="BJ35" s="125">
        <f t="shared" si="110"/>
        <v>130.96442848401932</v>
      </c>
      <c r="BK35" s="73">
        <f t="shared" si="120"/>
        <v>132.59234487913221</v>
      </c>
      <c r="BL35" s="125">
        <f t="shared" si="16"/>
        <v>141.05672706497899</v>
      </c>
      <c r="BM35" s="125">
        <f t="shared" si="16"/>
        <v>149.52110925082576</v>
      </c>
      <c r="BN35" s="125">
        <f t="shared" si="16"/>
        <v>157.98549143667253</v>
      </c>
      <c r="BO35" s="73">
        <f t="shared" si="121"/>
        <v>166.44987362251931</v>
      </c>
      <c r="BP35" s="125">
        <f t="shared" si="111"/>
        <v>153.35049368335487</v>
      </c>
      <c r="BQ35" s="125">
        <f t="shared" si="111"/>
        <v>140.25111374419043</v>
      </c>
      <c r="BR35" s="125">
        <f t="shared" si="111"/>
        <v>127.15173380502598</v>
      </c>
      <c r="BS35" s="73">
        <f t="shared" si="122"/>
        <v>114.05235386586155</v>
      </c>
      <c r="BT35" s="125">
        <f t="shared" si="43"/>
        <v>113.14378801436202</v>
      </c>
      <c r="BU35" s="125">
        <f t="shared" si="43"/>
        <v>112.23522216286248</v>
      </c>
      <c r="BV35" s="125">
        <f t="shared" si="43"/>
        <v>111.32665631136295</v>
      </c>
      <c r="BW35" s="73">
        <f t="shared" si="18"/>
        <v>110.41809045986342</v>
      </c>
      <c r="BX35" s="73"/>
      <c r="BY35" s="130">
        <f>'(2018 Bloom Raw Data)'!AD35</f>
        <v>560</v>
      </c>
      <c r="BZ35" s="122">
        <f>AVERAGE(BY35,CA35)</f>
        <v>582.5</v>
      </c>
      <c r="CA35" s="13">
        <f>'(2018 Bloom Raw Data)'!AF35</f>
        <v>605</v>
      </c>
      <c r="CB35" s="122">
        <f>AVERAGE(CA35,CC35)</f>
        <v>624.5</v>
      </c>
      <c r="CC35" s="13">
        <f>'(2018 Bloom Raw Data)'!AH35</f>
        <v>644</v>
      </c>
      <c r="CD35" s="122">
        <f>AVERAGE(CC35,CE35)</f>
        <v>671.5</v>
      </c>
      <c r="CE35" s="13">
        <f>'(2018 Bloom Raw Data)'!AJ35</f>
        <v>699</v>
      </c>
      <c r="CF35" s="122">
        <f>AVERAGE(CE35,CG35)</f>
        <v>789.5</v>
      </c>
      <c r="CG35" s="13">
        <f>'(2018 Bloom Raw Data)'!AL35</f>
        <v>880</v>
      </c>
      <c r="CH35" s="122">
        <f>AVERAGE(CG35,CI35)</f>
        <v>850.5</v>
      </c>
      <c r="CI35" s="13">
        <f>'(2018 Bloom Raw Data)'!AN35</f>
        <v>821</v>
      </c>
      <c r="CJ35" s="122">
        <f>AVERAGE(CI35,CK35)</f>
        <v>838</v>
      </c>
      <c r="CK35" s="13">
        <f>'(2018 Bloom Raw Data)'!AP35</f>
        <v>855</v>
      </c>
      <c r="CL35" s="122">
        <f>AVERAGE(CK35,CM35)</f>
        <v>805</v>
      </c>
      <c r="CM35" s="66">
        <f>'(2018 Bloom Raw Data)'!AR35</f>
        <v>755</v>
      </c>
      <c r="CN35" s="122">
        <f>AVERAGE(CM35,CO35)</f>
        <v>777.5</v>
      </c>
      <c r="CO35" s="66">
        <f>'(2018 Bloom Raw Data)'!AT35</f>
        <v>800</v>
      </c>
      <c r="CP35" s="122">
        <f>AVERAGE(CO35,CQ35)</f>
        <v>800</v>
      </c>
      <c r="CQ35" s="66"/>
      <c r="CR35" s="59">
        <f>BZ35/(BZ35+'(2018 Bloom Raw Data)'!I35)</f>
        <v>0.15944477633593168</v>
      </c>
      <c r="CS35" s="59">
        <f>CA35/(CA35+'(2018 Bloom Raw Data)'!J35)</f>
        <v>0.15548082767198942</v>
      </c>
      <c r="CT35" s="59">
        <f>CB35/(CB35+'(2018 Bloom Raw Data)'!K35)</f>
        <v>0.16567997102921883</v>
      </c>
      <c r="CU35" s="59">
        <f>CC35/(CC35+'(2018 Bloom Raw Data)'!L35)</f>
        <v>0.17656049733034496</v>
      </c>
      <c r="CV35" s="59">
        <f>CD35/(CD35+'(2018 Bloom Raw Data)'!M35)</f>
        <v>0.20315303186613382</v>
      </c>
      <c r="CW35" s="59">
        <f>CE35/(CE35+'(2018 Bloom Raw Data)'!N35)</f>
        <v>0.23588526999414505</v>
      </c>
      <c r="CX35" s="59">
        <f>CF35/(CF35+'(2018 Bloom Raw Data)'!O35)</f>
        <v>0.27354283006822983</v>
      </c>
      <c r="CY35" s="59">
        <f>CG35/(CG35+'(2018 Bloom Raw Data)'!P35)</f>
        <v>0.31326759460325371</v>
      </c>
      <c r="CZ35" s="59">
        <f>CH35/(CH35+'(2018 Bloom Raw Data)'!Q35)</f>
        <v>0.31269388261570913</v>
      </c>
      <c r="DA35" s="59">
        <f>CI35/(CI35+'(2018 Bloom Raw Data)'!R35)</f>
        <v>0.31208127037223582</v>
      </c>
      <c r="DB35" s="59">
        <f>CJ35/(CJ35+'(2018 Bloom Raw Data)'!S35)</f>
        <v>0.30537355421291607</v>
      </c>
      <c r="DC35" s="59">
        <f>CK35/(CK35+'(2018 Bloom Raw Data)'!T35)</f>
        <v>0.29919846306473707</v>
      </c>
      <c r="DD35" s="59">
        <f>CL35/(CL35+'(2018 Bloom Raw Data)'!U35)</f>
        <v>0.33921038143891358</v>
      </c>
      <c r="DE35" s="59">
        <f>CM35/(CM35+'(2018 Bloom Raw Data)'!V35)</f>
        <v>0.39974966669878781</v>
      </c>
      <c r="DF35" s="59">
        <f>CN35/(CN35+'(2018 Bloom Raw Data)'!W35)</f>
        <v>0.37911110027549555</v>
      </c>
      <c r="DG35" s="59">
        <f>CO35/(CO35+'(2018 Bloom Raw Data)'!X35)</f>
        <v>0.36149728560725669</v>
      </c>
      <c r="DH35" s="59" t="e">
        <f>CP35/(CP35+'(2018 Bloom Raw Data)'!Y35)</f>
        <v>#VALUE!</v>
      </c>
      <c r="DI35" s="59"/>
      <c r="DJ35" s="59">
        <f t="shared" si="19"/>
        <v>0.25012095004644297</v>
      </c>
      <c r="DK35" s="59">
        <f t="shared" si="30"/>
        <v>3.2334811774796579E-2</v>
      </c>
      <c r="DL35" s="59">
        <f t="shared" si="40"/>
        <v>0.12927670300625591</v>
      </c>
      <c r="DM35" s="66"/>
      <c r="DN35" s="59">
        <f>BZ73/'(2018 Bloom Raw Data)'!I35</f>
        <v>0.23074772125484486</v>
      </c>
      <c r="DO35" s="59">
        <f>CA73/'(2018 Bloom Raw Data)'!J35</f>
        <v>0.22296836141137394</v>
      </c>
      <c r="DP35" s="59">
        <f>CB73/'(2018 Bloom Raw Data)'!K35</f>
        <v>0.23970774499896064</v>
      </c>
      <c r="DQ35" s="59">
        <f>CC73/'(2018 Bloom Raw Data)'!L35</f>
        <v>0.25802259998302612</v>
      </c>
      <c r="DR35" s="59">
        <f>CD73/'(2018 Bloom Raw Data)'!M35</f>
        <v>0.30528698802119009</v>
      </c>
      <c r="DS35" s="59">
        <f>CE73/'(2018 Bloom Raw Data)'!N35</f>
        <v>0.37099981100822504</v>
      </c>
      <c r="DT35" s="59">
        <f>CF73/'(2018 Bloom Raw Data)'!O35</f>
        <v>0.44785614995490575</v>
      </c>
      <c r="DU35" s="59">
        <f>CG73/'(2018 Bloom Raw Data)'!P35</f>
        <v>0.53806722898588588</v>
      </c>
      <c r="DV35" s="59">
        <f>CH73/'(2018 Bloom Raw Data)'!Q35</f>
        <v>0.54399436915208355</v>
      </c>
      <c r="DW35" s="59">
        <f>CI73/'(2018 Bloom Raw Data)'!R35</f>
        <v>0.5383969905280388</v>
      </c>
      <c r="DX35" s="59">
        <f>CJ73/'(2018 Bloom Raw Data)'!S35</f>
        <v>0.51319975749624402</v>
      </c>
      <c r="DY35" s="59">
        <f>CK73/'(2018 Bloom Raw Data)'!T35</f>
        <v>0.49042972573885207</v>
      </c>
      <c r="DZ35" s="59">
        <f>CL73/'(2018 Bloom Raw Data)'!U35</f>
        <v>0.58607108520335249</v>
      </c>
      <c r="EA35" s="59">
        <f>CM73/'(2018 Bloom Raw Data)'!V35</f>
        <v>0.76577363671149579</v>
      </c>
      <c r="EB35" s="59">
        <f>CN73/'(2018 Bloom Raw Data)'!W35</f>
        <v>0.69873579311490364</v>
      </c>
      <c r="EC35" s="59">
        <f>CO73/'(2018 Bloom Raw Data)'!X35</f>
        <v>0.64495049342001509</v>
      </c>
      <c r="ED35" s="59" t="e">
        <f>CP73/'(2018 Bloom Raw Data)'!Y35</f>
        <v>#VALUE!</v>
      </c>
      <c r="EE35" s="133" t="s">
        <v>312</v>
      </c>
      <c r="EF35" s="399">
        <f>'(2018 Bloom Raw Data)'!CS35/'(2018 Bloom Raw Data)'!DO35</f>
        <v>214.05475009338809</v>
      </c>
      <c r="EG35" s="113">
        <f>'(2018 Bloom Raw Data)'!HV35+'(2018 Bloom Raw Data)'!HT35</f>
        <v>199</v>
      </c>
      <c r="EH35" s="399">
        <f>'(2018 Bloom Raw Data)'!CU35/'(2018 Bloom Raw Data)'!DQ35</f>
        <v>186.63105611513606</v>
      </c>
      <c r="EI35" s="113">
        <f>'(2018 Bloom Raw Data)'!HX35+'(2018 Bloom Raw Data)'!HV35</f>
        <v>171</v>
      </c>
      <c r="EJ35" s="399">
        <f>'(2018 Bloom Raw Data)'!CW35/'(2018 Bloom Raw Data)'!DS35</f>
        <v>166.97921832523025</v>
      </c>
      <c r="EK35" s="113">
        <f>'(2018 Bloom Raw Data)'!HZ35+'(2018 Bloom Raw Data)'!HX35</f>
        <v>177</v>
      </c>
      <c r="EL35" s="399">
        <f>'(2018 Bloom Raw Data)'!CY35/'(2018 Bloom Raw Data)'!DU35</f>
        <v>184.34128277667378</v>
      </c>
      <c r="EM35" s="113">
        <f>'(2018 Bloom Raw Data)'!IB35+'(2018 Bloom Raw Data)'!HZ35</f>
        <v>223</v>
      </c>
      <c r="EN35" s="399">
        <f>'(2018 Bloom Raw Data)'!DA35/'(2018 Bloom Raw Data)'!DW35</f>
        <v>238.37709473235944</v>
      </c>
      <c r="EO35" s="113">
        <f>'(2018 Bloom Raw Data)'!ID35+'(2018 Bloom Raw Data)'!IB35</f>
        <v>247</v>
      </c>
      <c r="EP35" s="399">
        <f>'(2018 Bloom Raw Data)'!DC35/'(2018 Bloom Raw Data)'!DY35</f>
        <v>186.59893242109789</v>
      </c>
      <c r="EQ35" s="113">
        <f>'(2018 Bloom Raw Data)'!IF35+'(2018 Bloom Raw Data)'!ID35</f>
        <v>157</v>
      </c>
      <c r="ER35" s="399">
        <f>'(2018 Bloom Raw Data)'!DE35/'(2018 Bloom Raw Data)'!EA35</f>
        <v>133.14849651424464</v>
      </c>
      <c r="ES35" s="113">
        <f>'(2018 Bloom Raw Data)'!IH35+'(2018 Bloom Raw Data)'!IF35</f>
        <v>136</v>
      </c>
      <c r="ET35" s="399">
        <f>'(2018 Bloom Raw Data)'!DG35/'(2018 Bloom Raw Data)'!EC35</f>
        <v>151.09185184967617</v>
      </c>
      <c r="EU35" s="113">
        <f>'(2018 Bloom Raw Data)'!IJ35+'(2018 Bloom Raw Data)'!IH35</f>
        <v>202</v>
      </c>
      <c r="EV35" s="13" t="e">
        <f>'(2018 Bloom Raw Data)'!DI35/'(2018 Bloom Raw Data)'!EE35</f>
        <v>#VALUE!</v>
      </c>
      <c r="EW35" s="66"/>
      <c r="EX35" s="6">
        <f t="shared" si="49"/>
        <v>16.73836491850534</v>
      </c>
      <c r="EY35" s="6">
        <f t="shared" si="50"/>
        <v>18.659842580122085</v>
      </c>
      <c r="EZ35" s="6">
        <f t="shared" si="51"/>
        <v>19.394283683215438</v>
      </c>
      <c r="FA35" s="6">
        <f t="shared" si="52"/>
        <v>20.084727859051263</v>
      </c>
      <c r="FB35" s="6">
        <f t="shared" si="53"/>
        <v>17.94899785428175</v>
      </c>
      <c r="FC35" s="6">
        <f t="shared" si="54"/>
        <v>15.907567138431867</v>
      </c>
      <c r="FD35" s="6">
        <f t="shared" si="55"/>
        <v>14.047798983764748</v>
      </c>
      <c r="FE35" s="6">
        <f t="shared" si="56"/>
        <v>12.237927372392956</v>
      </c>
      <c r="FF35" s="6">
        <f t="shared" si="80"/>
        <v>11.363860114622337</v>
      </c>
      <c r="FG35" s="6">
        <f t="shared" si="81"/>
        <v>10.487147541890401</v>
      </c>
      <c r="FH35" s="6">
        <f t="shared" si="82"/>
        <v>13.920672568987607</v>
      </c>
      <c r="FI35" s="6">
        <f t="shared" si="83"/>
        <v>17.330740216606337</v>
      </c>
      <c r="FJ35" s="6">
        <f t="shared" si="84"/>
        <v>16.420921022055936</v>
      </c>
      <c r="FK35" s="6">
        <f t="shared" ref="FK35:FN35" si="131">EA73/ES73</f>
        <v>13.381188422555896</v>
      </c>
      <c r="FL35" s="6">
        <f t="shared" si="131"/>
        <v>13.175483130418934</v>
      </c>
      <c r="FM35" s="6">
        <f t="shared" si="131"/>
        <v>10.780819370646396</v>
      </c>
      <c r="FN35" s="6" t="e">
        <f t="shared" si="131"/>
        <v>#VALUE!</v>
      </c>
      <c r="FO35" s="13"/>
      <c r="FP35" s="14">
        <f t="shared" si="22"/>
        <v>14.391373199669726</v>
      </c>
      <c r="FQ35" s="6">
        <f t="shared" si="23"/>
        <v>10.780819370646396</v>
      </c>
      <c r="FR35" s="14"/>
      <c r="FS35" s="66"/>
      <c r="FT35" s="6">
        <f>BZ35/EF35</f>
        <v>2.7212664037862559</v>
      </c>
      <c r="FU35" s="6">
        <f t="shared" si="129"/>
        <v>3.0402010050251258</v>
      </c>
      <c r="FV35" s="6">
        <f t="shared" si="129"/>
        <v>3.3461740666287323</v>
      </c>
      <c r="FW35" s="6">
        <f t="shared" si="129"/>
        <v>3.7660818713450293</v>
      </c>
      <c r="FX35" s="6">
        <f t="shared" si="129"/>
        <v>4.0214585188205882</v>
      </c>
      <c r="FY35" s="6">
        <f t="shared" si="129"/>
        <v>3.9491525423728815</v>
      </c>
      <c r="FZ35" s="6">
        <f t="shared" si="129"/>
        <v>4.282817110242557</v>
      </c>
      <c r="GA35" s="6">
        <f t="shared" si="129"/>
        <v>3.9461883408071747</v>
      </c>
      <c r="GB35" s="6">
        <f t="shared" si="86"/>
        <v>3.5678763555487931</v>
      </c>
      <c r="GC35" s="6">
        <f t="shared" si="87"/>
        <v>3.3238866396761133</v>
      </c>
      <c r="GD35" s="6">
        <f t="shared" si="88"/>
        <v>4.4909152969261639</v>
      </c>
      <c r="GE35" s="6">
        <f t="shared" si="89"/>
        <v>5.4458598726114653</v>
      </c>
      <c r="GF35" s="6">
        <f t="shared" si="90"/>
        <v>6.0458812609564738</v>
      </c>
      <c r="GG35" s="6">
        <f t="shared" si="91"/>
        <v>5.5514705882352944</v>
      </c>
      <c r="GH35" s="6">
        <f t="shared" si="92"/>
        <v>5.1458764353060404</v>
      </c>
      <c r="GI35" s="6">
        <f t="shared" si="93"/>
        <v>3.9603960396039604</v>
      </c>
      <c r="GJ35" s="6" t="e">
        <f t="shared" si="94"/>
        <v>#VALUE!</v>
      </c>
      <c r="GK35" s="6"/>
      <c r="GL35" s="14">
        <f t="shared" si="34"/>
        <v>4.4229123748040422</v>
      </c>
      <c r="GM35" s="6">
        <f t="shared" si="35"/>
        <v>3.9959814834421037</v>
      </c>
      <c r="GN35" s="6"/>
      <c r="GO35" s="14"/>
      <c r="GP35" s="14"/>
      <c r="GQ35" s="14"/>
      <c r="GR35" s="14"/>
      <c r="GS35" s="71">
        <v>14</v>
      </c>
      <c r="GT35" s="122">
        <f>AVERAGE(GS35,GU35)</f>
        <v>12</v>
      </c>
      <c r="GU35" s="13">
        <f>'(2018 Bloom Raw Data)'!GD35</f>
        <v>10</v>
      </c>
      <c r="GV35" s="122">
        <f>AVERAGE(GU35,GW35)</f>
        <v>16.5</v>
      </c>
      <c r="GW35" s="13">
        <f>'(2018 Bloom Raw Data)'!GF35</f>
        <v>23</v>
      </c>
      <c r="GX35" s="122">
        <f>AVERAGE(GW35,GY35)</f>
        <v>16.5</v>
      </c>
      <c r="GY35" s="13">
        <f>'(2018 Bloom Raw Data)'!GH35</f>
        <v>10</v>
      </c>
      <c r="GZ35" s="122">
        <f>AVERAGE(GY35,HA35)</f>
        <v>5</v>
      </c>
      <c r="HA35" s="13">
        <f>'(2018 Bloom Raw Data)'!GJ35</f>
        <v>0</v>
      </c>
      <c r="HB35" s="122">
        <f>AVERAGE(HA35,HC35)</f>
        <v>25</v>
      </c>
      <c r="HC35" s="13">
        <f>'(2018 Bloom Raw Data)'!GL35</f>
        <v>50</v>
      </c>
      <c r="HD35" s="122">
        <f>AVERAGE(HC35,HE35)</f>
        <v>53</v>
      </c>
      <c r="HE35" s="13">
        <f>'(2018 Bloom Raw Data)'!GN35</f>
        <v>56</v>
      </c>
      <c r="HF35" s="122">
        <f>AVERAGE(HE35,HG35)</f>
        <v>49.5</v>
      </c>
      <c r="HG35" s="13">
        <f>'(2018 Bloom Raw Data)'!GP35</f>
        <v>43</v>
      </c>
      <c r="HH35" s="122">
        <f>AVERAGE(HG35,HI35)</f>
        <v>40</v>
      </c>
      <c r="HI35" s="13">
        <f>'(2018 Bloom Raw Data)'!GR35</f>
        <v>37</v>
      </c>
      <c r="HJ35" s="122" t="str">
        <f>'(2018 Bloom Raw Data)'!GS35</f>
        <v>#N/A N/A</v>
      </c>
      <c r="HK35" s="122"/>
      <c r="HL35" s="4"/>
      <c r="HM35" s="4"/>
      <c r="HN35" s="3"/>
      <c r="HO35" s="14">
        <f t="shared" si="66"/>
        <v>3.132213870855391</v>
      </c>
      <c r="HP35" s="14">
        <f t="shared" si="67"/>
        <v>3.4484438569647988</v>
      </c>
      <c r="HQ35" s="14">
        <f t="shared" si="68"/>
        <v>3.7876512532849231</v>
      </c>
      <c r="HR35" s="14">
        <f t="shared" si="69"/>
        <v>4.2416713806459505</v>
      </c>
      <c r="HS35" s="14">
        <f t="shared" si="70"/>
        <v>4.4481560163186371</v>
      </c>
      <c r="HT35" s="14">
        <f t="shared" si="71"/>
        <v>4.3559145634895158</v>
      </c>
      <c r="HU35" s="14">
        <f t="shared" si="72"/>
        <v>4.6471160187003866</v>
      </c>
      <c r="HV35" s="14">
        <f t="shared" si="73"/>
        <v>4.2812352709287378</v>
      </c>
      <c r="HW35" s="14">
        <f t="shared" si="95"/>
        <v>4.0311110533852457</v>
      </c>
      <c r="HX35" s="14">
        <f t="shared" si="96"/>
        <v>3.858557279153799</v>
      </c>
      <c r="HY35" s="14">
        <f t="shared" si="97"/>
        <v>5.0688450485928849</v>
      </c>
      <c r="HZ35" s="14">
        <f t="shared" si="98"/>
        <v>6.0278805853100659</v>
      </c>
      <c r="IA35" s="14">
        <f t="shared" si="99"/>
        <v>6.6000836592683294</v>
      </c>
      <c r="IB35" s="14">
        <f t="shared" si="100"/>
        <v>6.0905333423419918</v>
      </c>
      <c r="IC35" s="14">
        <f t="shared" si="101"/>
        <v>5.6453018878644086</v>
      </c>
      <c r="ID35" s="14">
        <f t="shared" si="102"/>
        <v>4.3985466433736695</v>
      </c>
      <c r="IE35" s="14" t="e">
        <f t="shared" si="103"/>
        <v>#VALUE!</v>
      </c>
      <c r="IF35" s="14"/>
      <c r="IG35" s="14">
        <f t="shared" si="38"/>
        <v>4.8996117499518173</v>
      </c>
      <c r="IH35" s="14">
        <f t="shared" si="24"/>
        <v>4.3985466433736695</v>
      </c>
      <c r="II35" s="14"/>
      <c r="IJ35" s="114">
        <v>286</v>
      </c>
      <c r="IK35" s="122">
        <f>AVERAGE(IJ35,IL35)</f>
        <v>291.5</v>
      </c>
      <c r="IL35" s="13">
        <v>297</v>
      </c>
      <c r="IM35" s="122">
        <f>AVERAGE(IL35,IN35)</f>
        <v>285.5</v>
      </c>
      <c r="IN35" s="13">
        <v>274</v>
      </c>
      <c r="IO35" s="122">
        <f>AVERAGE(IN35,IP35)</f>
        <v>252.5</v>
      </c>
      <c r="IP35" s="13">
        <v>231</v>
      </c>
      <c r="IQ35" s="122">
        <f>AVERAGE(IP35,IR35)</f>
        <v>194</v>
      </c>
      <c r="IR35" s="13">
        <v>157</v>
      </c>
      <c r="IS35" s="122">
        <f>AVERAGE(IR35,IT35)</f>
        <v>148.5</v>
      </c>
      <c r="IT35" s="13">
        <v>140</v>
      </c>
      <c r="IU35" s="122">
        <f>AVERAGE(IT35,IV35)</f>
        <v>89.5</v>
      </c>
      <c r="IV35" s="13">
        <v>39</v>
      </c>
      <c r="IW35" s="122">
        <f>IV35</f>
        <v>39</v>
      </c>
      <c r="IX35" s="122">
        <f>'(2018 Bloom Raw Data)'!HL35</f>
        <v>212</v>
      </c>
      <c r="IY35" s="122" t="str">
        <f>'(2018 Bloom Raw Data)'!HM35</f>
        <v>#N/A N/A</v>
      </c>
      <c r="IZ35" s="122">
        <f>'(2018 Bloom Raw Data)'!HN35</f>
        <v>252</v>
      </c>
      <c r="JA35" s="122" t="str">
        <f>'(2018 Bloom Raw Data)'!HO35</f>
        <v>#N/A N/A</v>
      </c>
      <c r="JB35" s="3"/>
    </row>
    <row r="36" spans="1:262">
      <c r="A36" s="63" t="s">
        <v>16</v>
      </c>
      <c r="B36" s="63" t="s">
        <v>82</v>
      </c>
      <c r="C36" s="63"/>
      <c r="D36" s="4"/>
      <c r="E36" s="4"/>
      <c r="F36" s="4"/>
      <c r="G36" s="4"/>
      <c r="H36" s="4"/>
      <c r="I36" s="4"/>
      <c r="J36" s="4"/>
      <c r="K36" s="10"/>
      <c r="L36" s="60"/>
      <c r="M36" s="4">
        <f t="shared" si="0"/>
        <v>0</v>
      </c>
      <c r="N36" s="68" t="s">
        <v>203</v>
      </c>
      <c r="O36" s="67">
        <f>'(2018 Bloom Raw Data)'!E36*'(2018 Bloom Raw Data)'!E$46</f>
        <v>0</v>
      </c>
      <c r="P36" s="67">
        <f>'(2018 Bloom Raw Data)'!F36*'(2018 Bloom Raw Data)'!F$46</f>
        <v>1731.9119599499998</v>
      </c>
      <c r="Q36" s="122">
        <f>'(2018 Bloom Raw Data)'!G36*'(2018 Bloom Raw Data)'!G$46</f>
        <v>1562.0572578000001</v>
      </c>
      <c r="R36" s="67">
        <f>'(2018 Bloom Raw Data)'!H36*'(2018 Bloom Raw Data)'!H$46</f>
        <v>1372.4783894000002</v>
      </c>
      <c r="S36" s="122">
        <f>'(2018 Bloom Raw Data)'!I36*'(2018 Bloom Raw Data)'!I$46</f>
        <v>1137.3642483600001</v>
      </c>
      <c r="T36" s="67">
        <f>'(2018 Bloom Raw Data)'!J36*'(2018 Bloom Raw Data)'!J$46</f>
        <v>962.90114649000009</v>
      </c>
      <c r="U36" s="122">
        <f>'(2018 Bloom Raw Data)'!K36*'(2018 Bloom Raw Data)'!K$46</f>
        <v>1119.6650939399999</v>
      </c>
      <c r="V36" s="67">
        <f>'(2018 Bloom Raw Data)'!L36*'(2018 Bloom Raw Data)'!L$46</f>
        <v>1204.94191948</v>
      </c>
      <c r="W36" s="122">
        <f>'(2018 Bloom Raw Data)'!M36*'(2018 Bloom Raw Data)'!M$46</f>
        <v>1105.8715444949999</v>
      </c>
      <c r="X36" s="67">
        <f>'(2018 Bloom Raw Data)'!N36*'(2018 Bloom Raw Data)'!N$46</f>
        <v>932.94538420000003</v>
      </c>
      <c r="Y36" s="122">
        <f>'(2018 Bloom Raw Data)'!O36*'(2018 Bloom Raw Data)'!O$46</f>
        <v>975.30543655999998</v>
      </c>
      <c r="Z36" s="67">
        <f>'(2018 Bloom Raw Data)'!P36*'(2018 Bloom Raw Data)'!P$46</f>
        <v>1025.4354485900001</v>
      </c>
      <c r="AA36" s="122">
        <f>'(2018 Bloom Raw Data)'!Q36*'(2018 Bloom Raw Data)'!Q$46</f>
        <v>1086.1741111700001</v>
      </c>
      <c r="AB36" s="67">
        <f>'(2018 Bloom Raw Data)'!R36*'(2018 Bloom Raw Data)'!R$46</f>
        <v>1134.73974978</v>
      </c>
      <c r="AC36" s="122">
        <f>'(2018 Bloom Raw Data)'!S36*'(2018 Bloom Raw Data)'!S$46</f>
        <v>1034.0537442300001</v>
      </c>
      <c r="AD36" s="67">
        <f>'(2018 Bloom Raw Data)'!T36*'(2018 Bloom Raw Data)'!T$46</f>
        <v>965.12771916000008</v>
      </c>
      <c r="AE36" s="122">
        <f>'(2018 Bloom Raw Data)'!U36*'(2018 Bloom Raw Data)'!U$46</f>
        <v>1018.9176815</v>
      </c>
      <c r="AF36" s="67">
        <f>'(2018 Bloom Raw Data)'!V36*'(2018 Bloom Raw Data)'!V$46</f>
        <v>1090.81868233</v>
      </c>
      <c r="AG36" s="122">
        <f>'(2018 Bloom Raw Data)'!W36*'(2018 Bloom Raw Data)'!W$46</f>
        <v>999.96115095000005</v>
      </c>
      <c r="AH36" s="67">
        <f>'(2018 Bloom Raw Data)'!X36*'(2018 Bloom Raw Data)'!X$46</f>
        <v>910.03827827000009</v>
      </c>
      <c r="AI36" s="13" t="e">
        <f>'(2018 Bloom Raw Data)'!Y36*'(2018 Bloom Raw Data)'!Y$46</f>
        <v>#VALUE!</v>
      </c>
      <c r="AJ36" s="13"/>
      <c r="AK36" s="13">
        <f t="shared" si="28"/>
        <v>1037.2562192857692</v>
      </c>
      <c r="AL36" s="67">
        <f t="shared" si="29"/>
        <v>910.03827827000009</v>
      </c>
      <c r="AM36" s="67"/>
      <c r="AN36" s="394"/>
      <c r="AO36" s="394"/>
      <c r="AP36" s="523"/>
      <c r="AQ36" s="548">
        <f t="shared" si="12"/>
        <v>0</v>
      </c>
      <c r="AR36" s="523"/>
      <c r="AS36" s="548">
        <f t="shared" si="105"/>
        <v>0</v>
      </c>
      <c r="AT36" s="73">
        <f>'(2018 Bloom Raw Data)'!BB36</f>
        <v>0.33900000000000002</v>
      </c>
      <c r="AU36" s="73">
        <f>'(2018 Bloom Raw Data)'!BF36</f>
        <v>0.31</v>
      </c>
      <c r="AV36" s="73">
        <f>'(2018 Bloom Raw Data)'!BJ36</f>
        <v>0.17100000000000001</v>
      </c>
      <c r="AW36" s="73">
        <f>'(2018 Bloom Raw Data)'!BN36</f>
        <v>8.3000000000000004E-2</v>
      </c>
      <c r="AX36" s="122">
        <f t="shared" si="39"/>
        <v>8.3000000000000004E-2</v>
      </c>
      <c r="AY36" s="115"/>
      <c r="AZ36" s="13" t="str">
        <f>Ratings!AA36</f>
        <v>A-</v>
      </c>
      <c r="BA36" s="332">
        <f t="shared" si="109"/>
        <v>1.4112499999999998E-2</v>
      </c>
      <c r="BB36" s="332">
        <f t="shared" si="109"/>
        <v>1.8670666666666665E-2</v>
      </c>
      <c r="BC36" s="332">
        <f t="shared" si="109"/>
        <v>1.2638500000000002E-2</v>
      </c>
      <c r="BD36" s="332">
        <f t="shared" si="109"/>
        <v>1.2821500000000001E-2</v>
      </c>
      <c r="BE36" s="332">
        <f t="shared" si="109"/>
        <v>1.6448000000000001E-2</v>
      </c>
      <c r="BF36" s="115"/>
      <c r="BG36" s="73">
        <f t="shared" si="119"/>
        <v>0.31410707212511535</v>
      </c>
      <c r="BH36" s="125">
        <f t="shared" si="110"/>
        <v>0.3056820207532901</v>
      </c>
      <c r="BI36" s="125">
        <f t="shared" si="110"/>
        <v>0.29725696938146479</v>
      </c>
      <c r="BJ36" s="125">
        <f t="shared" si="110"/>
        <v>0.28883191800963948</v>
      </c>
      <c r="BK36" s="73">
        <f t="shared" si="120"/>
        <v>0.28040686663781422</v>
      </c>
      <c r="BL36" s="125">
        <f t="shared" si="16"/>
        <v>0.2502277913528641</v>
      </c>
      <c r="BM36" s="125">
        <f t="shared" si="16"/>
        <v>0.22004871606791393</v>
      </c>
      <c r="BN36" s="125">
        <f t="shared" si="16"/>
        <v>0.18986964078296378</v>
      </c>
      <c r="BO36" s="73">
        <f t="shared" si="121"/>
        <v>0.15969056549801364</v>
      </c>
      <c r="BP36" s="125">
        <f t="shared" si="111"/>
        <v>0.13912669654009291</v>
      </c>
      <c r="BQ36" s="125">
        <f t="shared" si="111"/>
        <v>0.11856282758217219</v>
      </c>
      <c r="BR36" s="125">
        <f t="shared" si="111"/>
        <v>9.7998958624251481E-2</v>
      </c>
      <c r="BS36" s="73">
        <f t="shared" si="122"/>
        <v>7.7435089666330753E-2</v>
      </c>
      <c r="BT36" s="125">
        <f t="shared" si="43"/>
        <v>7.706637943341188E-2</v>
      </c>
      <c r="BU36" s="125">
        <f t="shared" si="43"/>
        <v>7.6697669200493007E-2</v>
      </c>
      <c r="BV36" s="125">
        <f t="shared" si="43"/>
        <v>7.6328958967574148E-2</v>
      </c>
      <c r="BW36" s="73">
        <f t="shared" si="18"/>
        <v>7.5960248734655275E-2</v>
      </c>
      <c r="BX36" s="73"/>
      <c r="BY36" s="130">
        <f>'(2018 Bloom Raw Data)'!AD36</f>
        <v>63.308999999999997</v>
      </c>
      <c r="BZ36" s="122">
        <f t="shared" ref="BZ36:CB37" si="132">AVERAGE(BY36,CA36)</f>
        <v>57.923000000000002</v>
      </c>
      <c r="CA36" s="13">
        <f>'(2018 Bloom Raw Data)'!AF36</f>
        <v>52.536999999999999</v>
      </c>
      <c r="CB36" s="122">
        <f t="shared" si="132"/>
        <v>49.140500000000003</v>
      </c>
      <c r="CC36" s="13">
        <f>'(2018 Bloom Raw Data)'!AH36</f>
        <v>45.744</v>
      </c>
      <c r="CD36" s="122">
        <f t="shared" ref="CD36" si="133">AVERAGE(CC36,CE36)</f>
        <v>40.276499999999999</v>
      </c>
      <c r="CE36" s="13">
        <f>'(2018 Bloom Raw Data)'!AJ36</f>
        <v>34.808999999999997</v>
      </c>
      <c r="CF36" s="122">
        <f t="shared" ref="CF36" si="134">AVERAGE(CE36,CG36)</f>
        <v>35.503999999999998</v>
      </c>
      <c r="CG36" s="13">
        <f>'(2018 Bloom Raw Data)'!AL36</f>
        <v>36.198999999999998</v>
      </c>
      <c r="CH36" s="122">
        <f t="shared" ref="CH36" si="135">AVERAGE(CG36,CI36)</f>
        <v>8.7334999999999994</v>
      </c>
      <c r="CI36" s="13">
        <f>'(2018 Bloom Raw Data)'!AN36</f>
        <v>-18.731999999999999</v>
      </c>
      <c r="CJ36" s="122">
        <f t="shared" ref="CJ36" si="136">AVERAGE(CI36,CK36)</f>
        <v>0.83249999999999957</v>
      </c>
      <c r="CK36" s="13">
        <f>'(2018 Bloom Raw Data)'!AP36</f>
        <v>20.396999999999998</v>
      </c>
      <c r="CL36" s="122">
        <f t="shared" ref="CL36" si="137">AVERAGE(CK36,CM36)</f>
        <v>15.807499999999999</v>
      </c>
      <c r="CM36" s="66">
        <f>'(2018 Bloom Raw Data)'!AR36</f>
        <v>11.218</v>
      </c>
      <c r="CN36" s="122">
        <f t="shared" ref="CN36:CP36" si="138">AVERAGE(CM36,CO36)</f>
        <v>14.0595</v>
      </c>
      <c r="CO36" s="66">
        <f>'(2018 Bloom Raw Data)'!AT36</f>
        <v>16.901</v>
      </c>
      <c r="CP36" s="122">
        <f t="shared" si="138"/>
        <v>16.901</v>
      </c>
      <c r="CQ36" s="66"/>
      <c r="CR36" s="59">
        <f>BZ36/(BZ36+'(2018 Bloom Raw Data)'!I36)</f>
        <v>6.1538765555077576E-2</v>
      </c>
      <c r="CS36" s="59">
        <f>CA36/(CA36+'(2018 Bloom Raw Data)'!J36)</f>
        <v>7.0055152581341082E-2</v>
      </c>
      <c r="CT36" s="59">
        <f>CB36/(CB36+'(2018 Bloom Raw Data)'!K36)</f>
        <v>5.8288238694195423E-2</v>
      </c>
      <c r="CU36" s="59">
        <f>CC36/(CC36+'(2018 Bloom Raw Data)'!L36)</f>
        <v>4.8862246896413081E-2</v>
      </c>
      <c r="CV36" s="59">
        <f>CD36/(CD36+'(2018 Bloom Raw Data)'!M36)</f>
        <v>4.7098481976862797E-2</v>
      </c>
      <c r="CW36" s="59">
        <f>CE36/(CE36+'(2018 Bloom Raw Data)'!N36)</f>
        <v>4.4965490158591546E-2</v>
      </c>
      <c r="CX36" s="59">
        <f>CF36/(CF36+'(2018 Bloom Raw Data)'!O36)</f>
        <v>4.1801690046190366E-2</v>
      </c>
      <c r="CY36" s="59">
        <f>CG36/(CG36+'(2018 Bloom Raw Data)'!P36)</f>
        <v>3.915266532642598E-2</v>
      </c>
      <c r="CZ36" s="59">
        <f>CH36/(CH36+'(2018 Bloom Raw Data)'!Q36)</f>
        <v>9.3442974802334412E-3</v>
      </c>
      <c r="DA36" s="59">
        <f>CI36/(CI36+'(2018 Bloom Raw Data)'!R36)</f>
        <v>-1.9828346978288846E-2</v>
      </c>
      <c r="DB36" s="59">
        <f>CJ36/(CJ36+'(2018 Bloom Raw Data)'!S36)</f>
        <v>9.167933245552432E-4</v>
      </c>
      <c r="DC36" s="59">
        <f>CK36/(CK36+'(2018 Bloom Raw Data)'!T36)</f>
        <v>2.340703732801043E-2</v>
      </c>
      <c r="DD36" s="59">
        <f>CL36/(CL36+'(2018 Bloom Raw Data)'!U36)</f>
        <v>1.7168857327420128E-2</v>
      </c>
      <c r="DE36" s="59">
        <f>CM36/(CM36+'(2018 Bloom Raw Data)'!V36)</f>
        <v>1.1564818498431306E-2</v>
      </c>
      <c r="DF36" s="59">
        <f>CN36/(CN36+'(2018 Bloom Raw Data)'!W36)</f>
        <v>1.564346322542743E-2</v>
      </c>
      <c r="DG36" s="59">
        <f>CO36/(CO36+'(2018 Bloom Raw Data)'!X36)</f>
        <v>2.0424635680500739E-2</v>
      </c>
      <c r="DH36" s="59" t="e">
        <f>CP36/(CP36+'(2018 Bloom Raw Data)'!Y36)</f>
        <v>#VALUE!</v>
      </c>
      <c r="DI36" s="59"/>
      <c r="DJ36" s="59">
        <f t="shared" si="19"/>
        <v>3.4059336132079093E-2</v>
      </c>
      <c r="DK36" s="59">
        <f t="shared" si="30"/>
        <v>2.3276784557065E-4</v>
      </c>
      <c r="DL36" s="59">
        <f t="shared" si="40"/>
        <v>6.8341862174881177E-3</v>
      </c>
      <c r="DM36" s="66"/>
      <c r="DN36" s="59">
        <f>BZ74/'(2018 Bloom Raw Data)'!I36</f>
        <v>6.5929713523344022E-2</v>
      </c>
      <c r="DO36" s="59">
        <f>CA74/'(2018 Bloom Raw Data)'!J36</f>
        <v>7.5770904762145042E-2</v>
      </c>
      <c r="DP36" s="59">
        <f>CB74/'(2018 Bloom Raw Data)'!K36</f>
        <v>6.2270467331059717E-2</v>
      </c>
      <c r="DQ36" s="59">
        <f>CC74/'(2018 Bloom Raw Data)'!L36</f>
        <v>5.1696788985757074E-2</v>
      </c>
      <c r="DR36" s="59">
        <f>CD74/'(2018 Bloom Raw Data)'!M36</f>
        <v>4.9770498737127987E-2</v>
      </c>
      <c r="DS36" s="59">
        <f>CE74/'(2018 Bloom Raw Data)'!N36</f>
        <v>4.7421039108141369E-2</v>
      </c>
      <c r="DT36" s="59">
        <f>CF74/'(2018 Bloom Raw Data)'!O36</f>
        <v>4.3895684753216327E-2</v>
      </c>
      <c r="DU36" s="59">
        <f>CG74/'(2018 Bloom Raw Data)'!P36</f>
        <v>4.0961790704731244E-2</v>
      </c>
      <c r="DV36" s="59">
        <f>CH74/'(2018 Bloom Raw Data)'!Q36</f>
        <v>9.6049074868374256E-3</v>
      </c>
      <c r="DW36" s="59">
        <f>CI74/'(2018 Bloom Raw Data)'!R36</f>
        <v>-1.9298421669868119E-2</v>
      </c>
      <c r="DX36" s="59">
        <f>CJ74/'(2018 Bloom Raw Data)'!S36</f>
        <v>1.0483221176142709E-3</v>
      </c>
      <c r="DY36" s="59">
        <f>CK74/'(2018 Bloom Raw Data)'!T36</f>
        <v>2.408321495439553E-2</v>
      </c>
      <c r="DZ36" s="59">
        <f>CL74/'(2018 Bloom Raw Data)'!U36</f>
        <v>1.7554349321559286E-2</v>
      </c>
      <c r="EA36" s="59">
        <f>CM74/'(2018 Bloom Raw Data)'!V36</f>
        <v>1.1780506905540718E-2</v>
      </c>
      <c r="EB36" s="59">
        <f>CN74/'(2018 Bloom Raw Data)'!W36</f>
        <v>1.5978764985337172E-2</v>
      </c>
      <c r="EC36" s="59">
        <f>CO74/'(2018 Bloom Raw Data)'!X36</f>
        <v>2.0944665380963061E-2</v>
      </c>
      <c r="ED36" s="59" t="e">
        <f>CP74/'(2018 Bloom Raw Data)'!Y36</f>
        <v>#VALUE!</v>
      </c>
      <c r="EE36" s="133" t="s">
        <v>312</v>
      </c>
      <c r="EF36" s="399">
        <f>'(2018 Bloom Raw Data)'!CS36/'(2018 Bloom Raw Data)'!DO36</f>
        <v>44.553482432948961</v>
      </c>
      <c r="EG36" s="113">
        <f>'(2018 Bloom Raw Data)'!HV36+'(2018 Bloom Raw Data)'!HT36</f>
        <v>50.504999999999995</v>
      </c>
      <c r="EH36" s="399">
        <f>'(2018 Bloom Raw Data)'!CU36/'(2018 Bloom Raw Data)'!DQ36</f>
        <v>55.164856168196138</v>
      </c>
      <c r="EI36" s="113">
        <f>'(2018 Bloom Raw Data)'!HX36+'(2018 Bloom Raw Data)'!HV36</f>
        <v>51.932000000000002</v>
      </c>
      <c r="EJ36" s="399">
        <f>'(2018 Bloom Raw Data)'!CW36/'(2018 Bloom Raw Data)'!DS36</f>
        <v>50.703537506886121</v>
      </c>
      <c r="EK36" s="113">
        <f>'(2018 Bloom Raw Data)'!HZ36+'(2018 Bloom Raw Data)'!HX36</f>
        <v>51.573</v>
      </c>
      <c r="EL36" s="399">
        <f>'(2018 Bloom Raw Data)'!CY36/'(2018 Bloom Raw Data)'!DU36</f>
        <v>51.193045861516744</v>
      </c>
      <c r="EM36" s="113">
        <f>'(2018 Bloom Raw Data)'!IB36+'(2018 Bloom Raw Data)'!HZ36</f>
        <v>55.951999999999998</v>
      </c>
      <c r="EN36" s="399">
        <f>'(2018 Bloom Raw Data)'!DA36/'(2018 Bloom Raw Data)'!DW36</f>
        <v>58.208229073890401</v>
      </c>
      <c r="EO36" s="113">
        <f>'(2018 Bloom Raw Data)'!ID36+'(2018 Bloom Raw Data)'!IB36</f>
        <v>57.447000000000003</v>
      </c>
      <c r="EP36" s="399">
        <f>'(2018 Bloom Raw Data)'!DC36/'(2018 Bloom Raw Data)'!DY36</f>
        <v>55.338657180004851</v>
      </c>
      <c r="EQ36" s="113">
        <f>'(2018 Bloom Raw Data)'!IF36+'(2018 Bloom Raw Data)'!ID36</f>
        <v>58.646000000000001</v>
      </c>
      <c r="ER36" s="399">
        <f>'(2018 Bloom Raw Data)'!DE36/'(2018 Bloom Raw Data)'!EA36</f>
        <v>58.170970502592532</v>
      </c>
      <c r="ES36" s="113">
        <f>'(2018 Bloom Raw Data)'!IH36+'(2018 Bloom Raw Data)'!IF36</f>
        <v>57.51</v>
      </c>
      <c r="ET36" s="399">
        <f>'(2018 Bloom Raw Data)'!DG36/'(2018 Bloom Raw Data)'!EC36</f>
        <v>56.720387196131</v>
      </c>
      <c r="EU36" s="113">
        <f>'(2018 Bloom Raw Data)'!IJ36+'(2018 Bloom Raw Data)'!IH36</f>
        <v>57.8</v>
      </c>
      <c r="EV36" s="13" t="e">
        <f>'(2018 Bloom Raw Data)'!DI36/'(2018 Bloom Raw Data)'!EE36</f>
        <v>#VALUE!</v>
      </c>
      <c r="EW36" s="66"/>
      <c r="EX36" s="6">
        <f t="shared" si="49"/>
        <v>20.136828336633585</v>
      </c>
      <c r="EY36" s="6">
        <f t="shared" si="50"/>
        <v>14.845082593915457</v>
      </c>
      <c r="EZ36" s="6">
        <f t="shared" si="51"/>
        <v>16.433671629831014</v>
      </c>
      <c r="FA36" s="6">
        <f t="shared" si="52"/>
        <v>18.021643596913226</v>
      </c>
      <c r="FB36" s="6">
        <f t="shared" si="53"/>
        <v>16.514133626780758</v>
      </c>
      <c r="FC36" s="6">
        <f t="shared" si="54"/>
        <v>15.007157927004673</v>
      </c>
      <c r="FD36" s="6">
        <f t="shared" si="55"/>
        <v>15.76414256792571</v>
      </c>
      <c r="FE36" s="6">
        <f t="shared" si="56"/>
        <v>16.521486989669189</v>
      </c>
      <c r="FF36" s="6">
        <f t="shared" si="80"/>
        <v>16.482451338791115</v>
      </c>
      <c r="FG36" s="6">
        <f t="shared" si="81"/>
        <v>16.443020970356706</v>
      </c>
      <c r="FH36" s="6">
        <f t="shared" si="82"/>
        <v>15.650350802789587</v>
      </c>
      <c r="FI36" s="6">
        <f t="shared" si="83"/>
        <v>14.857732714338976</v>
      </c>
      <c r="FJ36" s="6">
        <f t="shared" si="84"/>
        <v>15.861817954361319</v>
      </c>
      <c r="FK36" s="6">
        <f t="shared" ref="FK36:FN36" si="139">EA74/ES74</f>
        <v>16.865727366410923</v>
      </c>
      <c r="FL36" s="6">
        <f t="shared" si="139"/>
        <v>15.589670940763757</v>
      </c>
      <c r="FM36" s="6">
        <f t="shared" si="139"/>
        <v>14.3137132377006</v>
      </c>
      <c r="FN36" s="6" t="e">
        <f t="shared" si="139"/>
        <v>#VALUE!</v>
      </c>
      <c r="FO36" s="13"/>
      <c r="FP36" s="14">
        <f t="shared" si="22"/>
        <v>15.991773079523577</v>
      </c>
      <c r="FQ36" s="6">
        <f t="shared" si="23"/>
        <v>14.3137132377006</v>
      </c>
      <c r="FR36" s="14"/>
      <c r="FS36" s="66"/>
      <c r="FT36" s="6">
        <f>BZ36/EF36</f>
        <v>1.3000779476031212</v>
      </c>
      <c r="FU36" s="6">
        <f t="shared" si="129"/>
        <v>1.0402336402336403</v>
      </c>
      <c r="FV36" s="6">
        <f t="shared" si="129"/>
        <v>0.89079358514362772</v>
      </c>
      <c r="FW36" s="6">
        <f t="shared" si="129"/>
        <v>0.88084418085188321</v>
      </c>
      <c r="FX36" s="6">
        <f t="shared" si="129"/>
        <v>0.79435285939427769</v>
      </c>
      <c r="FY36" s="6">
        <f t="shared" si="129"/>
        <v>0.67494619277528933</v>
      </c>
      <c r="FZ36" s="6">
        <f t="shared" si="129"/>
        <v>0.69353169756772293</v>
      </c>
      <c r="GA36" s="6">
        <f t="shared" si="129"/>
        <v>0.64696525593365739</v>
      </c>
      <c r="GB36" s="6">
        <f t="shared" si="86"/>
        <v>0.15003892300027824</v>
      </c>
      <c r="GC36" s="6">
        <f t="shared" si="87"/>
        <v>-0.32607446864066009</v>
      </c>
      <c r="GD36" s="6">
        <f t="shared" si="88"/>
        <v>1.5043733303684161E-2</v>
      </c>
      <c r="GE36" s="6">
        <f t="shared" si="89"/>
        <v>0.34779865634484874</v>
      </c>
      <c r="GF36" s="6">
        <f t="shared" si="90"/>
        <v>0.27174207106095127</v>
      </c>
      <c r="GG36" s="6">
        <f t="shared" si="91"/>
        <v>0.19506172839506172</v>
      </c>
      <c r="GH36" s="6">
        <f t="shared" si="92"/>
        <v>0.24787383681610381</v>
      </c>
      <c r="GI36" s="6">
        <f t="shared" si="93"/>
        <v>0.29240484429065744</v>
      </c>
      <c r="GJ36" s="6" t="e">
        <f t="shared" si="94"/>
        <v>#VALUE!</v>
      </c>
      <c r="GK36" s="6"/>
      <c r="GL36" s="14">
        <f t="shared" si="34"/>
        <v>0.37573303931490426</v>
      </c>
      <c r="GM36" s="6">
        <f t="shared" si="35"/>
        <v>0.56771494419787083</v>
      </c>
      <c r="GN36" s="6"/>
      <c r="GO36" s="14"/>
      <c r="GP36" s="14"/>
      <c r="GQ36" s="14"/>
      <c r="GR36" s="14"/>
      <c r="GS36" s="71">
        <v>5.5679999999999996</v>
      </c>
      <c r="GT36" s="122">
        <f t="shared" ref="GT36:GV37" si="140">AVERAGE(GS36,GU36)</f>
        <v>11.052</v>
      </c>
      <c r="GU36" s="13">
        <f>'(2018 Bloom Raw Data)'!GD36</f>
        <v>16.536000000000001</v>
      </c>
      <c r="GV36" s="122">
        <f t="shared" si="140"/>
        <v>20.027999999999999</v>
      </c>
      <c r="GW36" s="13">
        <f>'(2018 Bloom Raw Data)'!GF36</f>
        <v>23.52</v>
      </c>
      <c r="GX36" s="122">
        <f t="shared" ref="GX36" si="141">AVERAGE(GW36,GY36)</f>
        <v>29.4315</v>
      </c>
      <c r="GY36" s="13">
        <f>'(2018 Bloom Raw Data)'!GH36</f>
        <v>35.343000000000004</v>
      </c>
      <c r="GZ36" s="122">
        <f t="shared" ref="GZ36" si="142">AVERAGE(GY36,HA36)</f>
        <v>25.334500000000002</v>
      </c>
      <c r="HA36" s="13">
        <f>'(2018 Bloom Raw Data)'!GJ36</f>
        <v>15.326000000000001</v>
      </c>
      <c r="HB36" s="122">
        <f t="shared" ref="HB36" si="143">AVERAGE(HA36,HC36)</f>
        <v>17.029</v>
      </c>
      <c r="HC36" s="13">
        <f>'(2018 Bloom Raw Data)'!GL36</f>
        <v>18.731999999999999</v>
      </c>
      <c r="HD36" s="122">
        <f t="shared" ref="HD36" si="144">AVERAGE(HC36,HE36)</f>
        <v>21.295000000000002</v>
      </c>
      <c r="HE36" s="13">
        <f>'(2018 Bloom Raw Data)'!GN36</f>
        <v>23.858000000000001</v>
      </c>
      <c r="HF36" s="122">
        <f t="shared" ref="HF36" si="145">AVERAGE(HE36,HG36)</f>
        <v>26.0045</v>
      </c>
      <c r="HG36" s="13">
        <f>'(2018 Bloom Raw Data)'!GP36</f>
        <v>28.151</v>
      </c>
      <c r="HH36" s="122">
        <f t="shared" ref="HH36" si="146">AVERAGE(HG36,HI36)</f>
        <v>30.460999999999999</v>
      </c>
      <c r="HI36" s="13">
        <f>'(2018 Bloom Raw Data)'!GR36</f>
        <v>32.771000000000001</v>
      </c>
      <c r="HJ36" s="122" t="str">
        <f>'(2018 Bloom Raw Data)'!GS36</f>
        <v>#N/A N/A</v>
      </c>
      <c r="HK36" s="122"/>
      <c r="HL36" s="4"/>
      <c r="HM36" s="4"/>
      <c r="HN36" s="3"/>
      <c r="HO36" s="14">
        <f t="shared" si="66"/>
        <v>1.5540070596501803</v>
      </c>
      <c r="HP36" s="14">
        <f t="shared" si="67"/>
        <v>1.3727975341561758</v>
      </c>
      <c r="HQ36" s="14">
        <f t="shared" si="68"/>
        <v>1.2584990426472407</v>
      </c>
      <c r="HR36" s="14">
        <f t="shared" si="69"/>
        <v>1.3384881841709699</v>
      </c>
      <c r="HS36" s="14">
        <f t="shared" si="70"/>
        <v>1.3795022149780785</v>
      </c>
      <c r="HT36" s="14">
        <f t="shared" si="71"/>
        <v>1.3643703778469862</v>
      </c>
      <c r="HU36" s="14">
        <f t="shared" si="72"/>
        <v>1.1921517159262791</v>
      </c>
      <c r="HV36" s="14">
        <f t="shared" si="73"/>
        <v>0.9239322943563516</v>
      </c>
      <c r="HW36" s="14">
        <f t="shared" si="95"/>
        <v>0.44520470691718478</v>
      </c>
      <c r="HX36" s="14">
        <f t="shared" si="96"/>
        <v>2.421199029967569E-3</v>
      </c>
      <c r="HY36" s="14">
        <f t="shared" si="97"/>
        <v>0.40190636618424869</v>
      </c>
      <c r="HZ36" s="14">
        <f t="shared" si="98"/>
        <v>0.75614806472640284</v>
      </c>
      <c r="IA36" s="14">
        <f t="shared" si="99"/>
        <v>0.72000619340525573</v>
      </c>
      <c r="IB36" s="14">
        <f t="shared" si="100"/>
        <v>0.68580028233507273</v>
      </c>
      <c r="IC36" s="14">
        <f t="shared" si="101"/>
        <v>0.78614894638778288</v>
      </c>
      <c r="ID36" s="14">
        <f t="shared" si="102"/>
        <v>0.86057415559647277</v>
      </c>
      <c r="IE36" s="14" t="e">
        <f t="shared" si="103"/>
        <v>#VALUE!</v>
      </c>
      <c r="IF36" s="14"/>
      <c r="IG36" s="14">
        <f t="shared" si="38"/>
        <v>0.83512728475854259</v>
      </c>
      <c r="IH36" s="14">
        <f t="shared" si="24"/>
        <v>0.86057415559647277</v>
      </c>
      <c r="II36" s="14"/>
      <c r="IJ36" s="114">
        <v>189.08099999999999</v>
      </c>
      <c r="IK36" s="122">
        <f t="shared" ref="IK36:IM37" si="147">AVERAGE(IJ36,IL36)</f>
        <v>192.70049999999998</v>
      </c>
      <c r="IL36" s="13">
        <v>196.32</v>
      </c>
      <c r="IM36" s="122">
        <f t="shared" si="147"/>
        <v>194.14699999999999</v>
      </c>
      <c r="IN36" s="13">
        <v>191.97399999999999</v>
      </c>
      <c r="IO36" s="122">
        <f t="shared" ref="IO36" si="148">AVERAGE(IN36,IP36)</f>
        <v>195.1275</v>
      </c>
      <c r="IP36" s="13">
        <v>198.28100000000001</v>
      </c>
      <c r="IQ36" s="122">
        <f t="shared" ref="IQ36" si="149">AVERAGE(IP36,IR36)</f>
        <v>196.39750000000001</v>
      </c>
      <c r="IR36" s="13">
        <v>194.51400000000001</v>
      </c>
      <c r="IS36" s="122">
        <f t="shared" ref="IS36" si="150">AVERAGE(IR36,IT36)</f>
        <v>226.114</v>
      </c>
      <c r="IT36" s="13">
        <v>257.714</v>
      </c>
      <c r="IU36" s="122">
        <f t="shared" ref="IU36" si="151">AVERAGE(IT36,IV36)</f>
        <v>242.905</v>
      </c>
      <c r="IV36" s="13">
        <v>228.096</v>
      </c>
      <c r="IW36" s="122">
        <f t="shared" ref="IW36:IW37" si="152">IV36</f>
        <v>228.096</v>
      </c>
      <c r="IX36" s="122">
        <f>'(2018 Bloom Raw Data)'!HL36</f>
        <v>227.01499999999999</v>
      </c>
      <c r="IY36" s="122" t="str">
        <f>'(2018 Bloom Raw Data)'!HM36</f>
        <v>#N/A N/A</v>
      </c>
      <c r="IZ36" s="122">
        <f>'(2018 Bloom Raw Data)'!HN36</f>
        <v>222.51599999999999</v>
      </c>
      <c r="JA36" s="122" t="str">
        <f>'(2018 Bloom Raw Data)'!HO36</f>
        <v>#N/A N/A</v>
      </c>
      <c r="JB36" s="3"/>
    </row>
    <row r="37" spans="1:262">
      <c r="A37" s="4" t="s">
        <v>16</v>
      </c>
      <c r="B37" s="4" t="s">
        <v>12</v>
      </c>
      <c r="C37" s="4"/>
      <c r="D37" s="4"/>
      <c r="E37" s="4"/>
      <c r="F37" s="60">
        <f>'Segments '!G131</f>
        <v>0.83371298405466965</v>
      </c>
      <c r="G37" s="60">
        <f>'Segments '!H131</f>
        <v>0.79285756149022213</v>
      </c>
      <c r="H37" s="60">
        <f>'Segments '!I131</f>
        <v>0.78795039586362903</v>
      </c>
      <c r="I37" s="60">
        <f>'Segments '!J131</f>
        <v>0.75062040776604544</v>
      </c>
      <c r="J37" s="60">
        <f>'Segments '!K131</f>
        <v>0.73973196426190158</v>
      </c>
      <c r="K37" s="62"/>
      <c r="L37" s="60">
        <f>AVERAGE(H37:J37)</f>
        <v>0.75943425596385872</v>
      </c>
      <c r="M37" s="60">
        <f t="shared" si="0"/>
        <v>0.73973196426190158</v>
      </c>
      <c r="N37" s="68" t="s">
        <v>203</v>
      </c>
      <c r="O37" s="67">
        <f>'(2018 Bloom Raw Data)'!E37*'(2018 Bloom Raw Data)'!E$46</f>
        <v>0</v>
      </c>
      <c r="P37" s="67">
        <f>'(2018 Bloom Raw Data)'!F37*'(2018 Bloom Raw Data)'!F$46</f>
        <v>85359.09725708999</v>
      </c>
      <c r="Q37" s="122">
        <f>'(2018 Bloom Raw Data)'!G37*'(2018 Bloom Raw Data)'!G$46</f>
        <v>87423.839405955019</v>
      </c>
      <c r="R37" s="67">
        <f>'(2018 Bloom Raw Data)'!H37*'(2018 Bloom Raw Data)'!H$46</f>
        <v>89089.51541456001</v>
      </c>
      <c r="S37" s="122">
        <f>'(2018 Bloom Raw Data)'!I37*'(2018 Bloom Raw Data)'!I$46</f>
        <v>96743.92990932001</v>
      </c>
      <c r="T37" s="67">
        <f>'(2018 Bloom Raw Data)'!J37*'(2018 Bloom Raw Data)'!J$46</f>
        <v>111649.17581126001</v>
      </c>
      <c r="U37" s="122">
        <f>'(2018 Bloom Raw Data)'!K37*'(2018 Bloom Raw Data)'!K$46</f>
        <v>109827.44243968498</v>
      </c>
      <c r="V37" s="67">
        <f>'(2018 Bloom Raw Data)'!L37*'(2018 Bloom Raw Data)'!L$46</f>
        <v>101336.12235051999</v>
      </c>
      <c r="W37" s="122">
        <f>'(2018 Bloom Raw Data)'!M37*'(2018 Bloom Raw Data)'!M$46</f>
        <v>101230.60040753002</v>
      </c>
      <c r="X37" s="67">
        <f>'(2018 Bloom Raw Data)'!N37*'(2018 Bloom Raw Data)'!N$46</f>
        <v>93759.627438750002</v>
      </c>
      <c r="Y37" s="122">
        <f>'(2018 Bloom Raw Data)'!O37*'(2018 Bloom Raw Data)'!O$46</f>
        <v>85364.241430159993</v>
      </c>
      <c r="Z37" s="67">
        <f>'(2018 Bloom Raw Data)'!P37*'(2018 Bloom Raw Data)'!P$46</f>
        <v>78680.92581664001</v>
      </c>
      <c r="AA37" s="122">
        <f>'(2018 Bloom Raw Data)'!Q37*'(2018 Bloom Raw Data)'!Q$46</f>
        <v>78081.097847149998</v>
      </c>
      <c r="AB37" s="67">
        <f>'(2018 Bloom Raw Data)'!R37*'(2018 Bloom Raw Data)'!R$46</f>
        <v>76505.092233959993</v>
      </c>
      <c r="AC37" s="122">
        <f>'(2018 Bloom Raw Data)'!S37*'(2018 Bloom Raw Data)'!S$46</f>
        <v>73073.014657380001</v>
      </c>
      <c r="AD37" s="67">
        <f>'(2018 Bloom Raw Data)'!T37*'(2018 Bloom Raw Data)'!T$46</f>
        <v>71748.652775800016</v>
      </c>
      <c r="AE37" s="122">
        <f>'(2018 Bloom Raw Data)'!U37*'(2018 Bloom Raw Data)'!U$46</f>
        <v>68883.067396700004</v>
      </c>
      <c r="AF37" s="67">
        <f>'(2018 Bloom Raw Data)'!V37*'(2018 Bloom Raw Data)'!V$46</f>
        <v>67221.223962329997</v>
      </c>
      <c r="AG37" s="122">
        <f>'(2018 Bloom Raw Data)'!W37*'(2018 Bloom Raw Data)'!W$46</f>
        <v>61283.95673016501</v>
      </c>
      <c r="AH37" s="67">
        <f>'(2018 Bloom Raw Data)'!X37*'(2018 Bloom Raw Data)'!X$46</f>
        <v>55408.835619140002</v>
      </c>
      <c r="AI37" s="13" t="e">
        <f>'(2018 Bloom Raw Data)'!Y37*'(2018 Bloom Raw Data)'!Y$46</f>
        <v>#VALUE!</v>
      </c>
      <c r="AJ37" s="13"/>
      <c r="AK37" s="13">
        <f t="shared" si="28"/>
        <v>77890.49682047886</v>
      </c>
      <c r="AL37" s="67">
        <f t="shared" si="29"/>
        <v>55408.835619140002</v>
      </c>
      <c r="AM37" s="67"/>
      <c r="AN37" s="394">
        <v>1</v>
      </c>
      <c r="AO37" s="394">
        <v>1</v>
      </c>
      <c r="AP37" s="523">
        <v>4.4208636581694036E-2</v>
      </c>
      <c r="AQ37" s="548">
        <f t="shared" si="12"/>
        <v>2449.5490773013844</v>
      </c>
      <c r="AR37" s="523">
        <v>5.8980640642500873E-2</v>
      </c>
      <c r="AS37" s="548">
        <f t="shared" si="105"/>
        <v>3268.048622071899</v>
      </c>
      <c r="AT37" s="73">
        <f>'(2018 Bloom Raw Data)'!BB37</f>
        <v>9103.9279999999999</v>
      </c>
      <c r="AU37" s="73">
        <f>'(2018 Bloom Raw Data)'!BF37</f>
        <v>9943</v>
      </c>
      <c r="AV37" s="73">
        <f>'(2018 Bloom Raw Data)'!BJ37</f>
        <v>9429</v>
      </c>
      <c r="AW37" s="73">
        <f>'(2018 Bloom Raw Data)'!BN37</f>
        <v>9694</v>
      </c>
      <c r="AX37" s="122">
        <f t="shared" si="39"/>
        <v>9694</v>
      </c>
      <c r="AY37" s="115"/>
      <c r="AZ37" s="13" t="str">
        <f>Ratings!AA37</f>
        <v>BBB+</v>
      </c>
      <c r="BA37" s="332">
        <f t="shared" si="109"/>
        <v>1.6749999999999998E-2</v>
      </c>
      <c r="BB37" s="332">
        <f t="shared" si="109"/>
        <v>2.2333333333333334E-2</v>
      </c>
      <c r="BC37" s="332">
        <f t="shared" si="109"/>
        <v>1.49E-2</v>
      </c>
      <c r="BD37" s="332">
        <f t="shared" si="109"/>
        <v>1.4199999999999999E-2</v>
      </c>
      <c r="BE37" s="332">
        <f t="shared" si="109"/>
        <v>1.9099999999999999E-2</v>
      </c>
      <c r="BF37" s="115"/>
      <c r="BG37" s="73">
        <f t="shared" si="119"/>
        <v>8318.5001733474492</v>
      </c>
      <c r="BH37" s="125">
        <f t="shared" si="110"/>
        <v>8444.7059985161286</v>
      </c>
      <c r="BI37" s="125">
        <f t="shared" si="110"/>
        <v>8570.9118236848099</v>
      </c>
      <c r="BJ37" s="125">
        <f t="shared" si="110"/>
        <v>8697.1176488534911</v>
      </c>
      <c r="BK37" s="73">
        <f t="shared" si="120"/>
        <v>8823.3234740221706</v>
      </c>
      <c r="BL37" s="125">
        <f t="shared" si="16"/>
        <v>8792.5441851512242</v>
      </c>
      <c r="BM37" s="125">
        <f t="shared" si="16"/>
        <v>8761.7648962802778</v>
      </c>
      <c r="BN37" s="125">
        <f t="shared" si="16"/>
        <v>8730.9856074093332</v>
      </c>
      <c r="BO37" s="73">
        <f t="shared" si="121"/>
        <v>8700.2063185383868</v>
      </c>
      <c r="BP37" s="125">
        <f t="shared" si="111"/>
        <v>8769.653126252937</v>
      </c>
      <c r="BQ37" s="125">
        <f t="shared" si="111"/>
        <v>8839.0999339674854</v>
      </c>
      <c r="BR37" s="125">
        <f t="shared" si="111"/>
        <v>8908.5467416820356</v>
      </c>
      <c r="BS37" s="73">
        <f t="shared" si="122"/>
        <v>8977.9935493965859</v>
      </c>
      <c r="BT37" s="125">
        <f t="shared" si="43"/>
        <v>8920.711284901201</v>
      </c>
      <c r="BU37" s="125">
        <f t="shared" si="43"/>
        <v>8863.4290204058161</v>
      </c>
      <c r="BV37" s="125">
        <f t="shared" si="43"/>
        <v>8806.1467559104312</v>
      </c>
      <c r="BW37" s="73">
        <f t="shared" si="18"/>
        <v>8748.8644914150464</v>
      </c>
      <c r="BX37" s="73"/>
      <c r="BY37" s="130">
        <f>'(2018 Bloom Raw Data)'!AD37</f>
        <v>29816.812300000001</v>
      </c>
      <c r="BZ37" s="122">
        <f t="shared" si="132"/>
        <v>29134.331400000003</v>
      </c>
      <c r="CA37" s="13">
        <f>'(2018 Bloom Raw Data)'!AF37</f>
        <v>28451.8505</v>
      </c>
      <c r="CB37" s="122">
        <f t="shared" si="132"/>
        <v>35166.056750000003</v>
      </c>
      <c r="CC37" s="13">
        <f>'(2018 Bloom Raw Data)'!AH37</f>
        <v>41880.262999999999</v>
      </c>
      <c r="CD37" s="122">
        <f t="shared" ref="CD37" si="153">AVERAGE(CC37,CE37)</f>
        <v>37599.631500000003</v>
      </c>
      <c r="CE37" s="13">
        <f>'(2018 Bloom Raw Data)'!AJ37</f>
        <v>33319</v>
      </c>
      <c r="CF37" s="122">
        <f t="shared" ref="CF37" si="154">AVERAGE(CE37,CG37)</f>
        <v>37617</v>
      </c>
      <c r="CG37" s="13">
        <f>'(2018 Bloom Raw Data)'!AL37</f>
        <v>41915</v>
      </c>
      <c r="CH37" s="122">
        <f t="shared" ref="CH37" si="155">AVERAGE(CG37,CI37)</f>
        <v>34298.5</v>
      </c>
      <c r="CI37" s="13">
        <f>'(2018 Bloom Raw Data)'!AN37</f>
        <v>26682</v>
      </c>
      <c r="CJ37" s="122">
        <f t="shared" ref="CJ37" si="156">AVERAGE(CI37,CK37)</f>
        <v>29319</v>
      </c>
      <c r="CK37" s="13">
        <f>'(2018 Bloom Raw Data)'!AP37</f>
        <v>31956</v>
      </c>
      <c r="CL37" s="122">
        <f t="shared" ref="CL37" si="157">AVERAGE(CK37,CM37)</f>
        <v>29232.5</v>
      </c>
      <c r="CM37" s="13">
        <f>'(2018 Bloom Raw Data)'!AR37</f>
        <v>26509</v>
      </c>
      <c r="CN37" s="122">
        <f t="shared" ref="CN37:CP37" si="158">AVERAGE(CM37,CO37)</f>
        <v>28375</v>
      </c>
      <c r="CO37" s="13">
        <f>'(2018 Bloom Raw Data)'!AT37</f>
        <v>30241</v>
      </c>
      <c r="CP37" s="122">
        <f t="shared" si="158"/>
        <v>30241</v>
      </c>
      <c r="CQ37" s="13"/>
      <c r="CR37" s="59">
        <f>BZ37/(BZ37+'(2018 Bloom Raw Data)'!I37)</f>
        <v>0.2794139797398934</v>
      </c>
      <c r="CS37" s="59">
        <f>CA37/(CA37+'(2018 Bloom Raw Data)'!J37)</f>
        <v>0.26027152560677047</v>
      </c>
      <c r="CT37" s="59">
        <f>CB37/(CB37+'(2018 Bloom Raw Data)'!K37)</f>
        <v>0.31109036823833791</v>
      </c>
      <c r="CU37" s="59">
        <f>CC37/(CC37+'(2018 Bloom Raw Data)'!L37)</f>
        <v>0.35866661576281866</v>
      </c>
      <c r="CV37" s="59">
        <f>CD37/(CD37+'(2018 Bloom Raw Data)'!M37)</f>
        <v>0.33513362075090281</v>
      </c>
      <c r="CW37" s="59">
        <f>CE37/(CE37+'(2018 Bloom Raw Data)'!N37)</f>
        <v>0.3096004215784125</v>
      </c>
      <c r="CX37" s="59">
        <f>CF37/(CF37+'(2018 Bloom Raw Data)'!O37)</f>
        <v>0.34558933966222249</v>
      </c>
      <c r="CY37" s="59">
        <f>CG37/(CG37+'(2018 Bloom Raw Data)'!P37)</f>
        <v>0.38077432660930172</v>
      </c>
      <c r="CZ37" s="59">
        <f>CH37/(CH37+'(2018 Bloom Raw Data)'!Q37)</f>
        <v>0.34006679669981776</v>
      </c>
      <c r="DA37" s="59">
        <f>CI37/(CI37+'(2018 Bloom Raw Data)'!R37)</f>
        <v>0.29116764776443299</v>
      </c>
      <c r="DB37" s="59">
        <f>CJ37/(CJ37+'(2018 Bloom Raw Data)'!S37)</f>
        <v>0.3138092003520892</v>
      </c>
      <c r="DC37" s="59">
        <f>CK37/(CK37+'(2018 Bloom Raw Data)'!T37)</f>
        <v>0.33559881084012305</v>
      </c>
      <c r="DD37" s="59">
        <f>CL37/(CL37+'(2018 Bloom Raw Data)'!U37)</f>
        <v>0.32334148167324733</v>
      </c>
      <c r="DE37" s="59">
        <f>CM37/(CM37+'(2018 Bloom Raw Data)'!V37)</f>
        <v>0.3097055898519957</v>
      </c>
      <c r="DF37" s="59">
        <f>CN37/(CN37+'(2018 Bloom Raw Data)'!W37)</f>
        <v>0.34354714409467962</v>
      </c>
      <c r="DG37" s="59">
        <f>CO37/(CO37+'(2018 Bloom Raw Data)'!X37)</f>
        <v>0.37993975294546029</v>
      </c>
      <c r="DH37" s="59" t="e">
        <f>CP37/(CP37+'(2018 Bloom Raw Data)'!Y37)</f>
        <v>#VALUE!</v>
      </c>
      <c r="DI37" s="59"/>
      <c r="DJ37" s="59">
        <f t="shared" si="19"/>
        <v>0.32188647194449005</v>
      </c>
      <c r="DK37" s="59">
        <f t="shared" si="30"/>
        <v>5.2751244013482523E-2</v>
      </c>
      <c r="DL37" s="59">
        <f t="shared" si="40"/>
        <v>0.16388151914187801</v>
      </c>
      <c r="DM37" s="13"/>
      <c r="DN37" s="59">
        <f>BZ75/'(2018 Bloom Raw Data)'!I37</f>
        <v>0.49847329934853518</v>
      </c>
      <c r="DO37" s="59">
        <f>CA75/'(2018 Bloom Raw Data)'!J37</f>
        <v>0.45627811568998189</v>
      </c>
      <c r="DP37" s="59">
        <f>CB75/'(2018 Bloom Raw Data)'!K37</f>
        <v>0.56162872784133466</v>
      </c>
      <c r="DQ37" s="59">
        <f>CC75/'(2018 Bloom Raw Data)'!L37</f>
        <v>0.67538909035113026</v>
      </c>
      <c r="DR37" s="59">
        <f>CD75/'(2018 Bloom Raw Data)'!M37</f>
        <v>0.62234731337777593</v>
      </c>
      <c r="DS37" s="59">
        <f>CE75/'(2018 Bloom Raw Data)'!N37</f>
        <v>0.56677441089404135</v>
      </c>
      <c r="DT37" s="59">
        <f>CF75/'(2018 Bloom Raw Data)'!O37</f>
        <v>0.65109594978565855</v>
      </c>
      <c r="DU37" s="59">
        <f>CG75/'(2018 Bloom Raw Data)'!P37</f>
        <v>0.7430093199827208</v>
      </c>
      <c r="DV37" s="59">
        <f>CH75/'(2018 Bloom Raw Data)'!Q37</f>
        <v>0.64601784264126527</v>
      </c>
      <c r="DW37" s="59">
        <f>CI75/'(2018 Bloom Raw Data)'!R37</f>
        <v>0.54578010211934647</v>
      </c>
      <c r="DX37" s="59">
        <f>CJ75/'(2018 Bloom Raw Data)'!S37</f>
        <v>0.59519375940162622</v>
      </c>
      <c r="DY37" s="59">
        <f>CK75/'(2018 Bloom Raw Data)'!T37</f>
        <v>0.64592826020801686</v>
      </c>
      <c r="DZ37" s="59">
        <f>CL75/'(2018 Bloom Raw Data)'!U37</f>
        <v>0.62460946300253994</v>
      </c>
      <c r="EA37" s="59">
        <f>CM75/'(2018 Bloom Raw Data)'!V37</f>
        <v>0.59963773571603596</v>
      </c>
      <c r="EB37" s="59">
        <f>CN75/'(2018 Bloom Raw Data)'!W37</f>
        <v>0.68681264343114767</v>
      </c>
      <c r="EC37" s="59">
        <f>CO75/'(2018 Bloom Raw Data)'!X37</f>
        <v>0.79117763751955661</v>
      </c>
      <c r="ED37" s="59" t="e">
        <f>CP75/'(2018 Bloom Raw Data)'!Y37</f>
        <v>#VALUE!</v>
      </c>
      <c r="EE37" s="133" t="s">
        <v>312</v>
      </c>
      <c r="EF37" s="399">
        <f>'(2018 Bloom Raw Data)'!CS37/'(2018 Bloom Raw Data)'!DO37</f>
        <v>7637.5950116677386</v>
      </c>
      <c r="EG37" s="113">
        <f>'(2018 Bloom Raw Data)'!HV37+'(2018 Bloom Raw Data)'!HT37</f>
        <v>14799.6005</v>
      </c>
      <c r="EH37" s="399">
        <f>'(2018 Bloom Raw Data)'!CU37/'(2018 Bloom Raw Data)'!DQ37</f>
        <v>15586.764590052197</v>
      </c>
      <c r="EI37" s="113">
        <f>'(2018 Bloom Raw Data)'!HX37+'(2018 Bloom Raw Data)'!HV37</f>
        <v>15322.345499999999</v>
      </c>
      <c r="EJ37" s="399">
        <f>'(2018 Bloom Raw Data)'!CW37/'(2018 Bloom Raw Data)'!DS37</f>
        <v>14548.520566980698</v>
      </c>
      <c r="EK37" s="113">
        <f>'(2018 Bloom Raw Data)'!HZ37+'(2018 Bloom Raw Data)'!HX37</f>
        <v>12933</v>
      </c>
      <c r="EL37" s="399">
        <f>'(2018 Bloom Raw Data)'!CY37/'(2018 Bloom Raw Data)'!DU37</f>
        <v>11779.937025145016</v>
      </c>
      <c r="EM37" s="113">
        <f>'(2018 Bloom Raw Data)'!IB37+'(2018 Bloom Raw Data)'!HZ37</f>
        <v>12348</v>
      </c>
      <c r="EN37" s="399">
        <f>'(2018 Bloom Raw Data)'!DA37/'(2018 Bloom Raw Data)'!DW37</f>
        <v>13549.939810483884</v>
      </c>
      <c r="EO37" s="113">
        <f>'(2018 Bloom Raw Data)'!ID37+'(2018 Bloom Raw Data)'!IB37</f>
        <v>14897</v>
      </c>
      <c r="EP37" s="399">
        <f>'(2018 Bloom Raw Data)'!DC37/'(2018 Bloom Raw Data)'!DY37</f>
        <v>14355.492114975921</v>
      </c>
      <c r="EQ37" s="113">
        <f>'(2018 Bloom Raw Data)'!IF37+'(2018 Bloom Raw Data)'!ID37</f>
        <v>15201</v>
      </c>
      <c r="ER37" s="399">
        <f>'(2018 Bloom Raw Data)'!DE37/'(2018 Bloom Raw Data)'!EA37</f>
        <v>14834.175257693782</v>
      </c>
      <c r="ES37" s="113">
        <f>'(2018 Bloom Raw Data)'!IH37+'(2018 Bloom Raw Data)'!IF37</f>
        <v>14702</v>
      </c>
      <c r="ET37" s="399">
        <f>'(2018 Bloom Raw Data)'!DG37/'(2018 Bloom Raw Data)'!EC37</f>
        <v>12428.601779992274</v>
      </c>
      <c r="EU37" s="113">
        <f>'(2018 Bloom Raw Data)'!IJ37+'(2018 Bloom Raw Data)'!IH37</f>
        <v>10636</v>
      </c>
      <c r="EV37" s="13" t="e">
        <f>'(2018 Bloom Raw Data)'!DI37/'(2018 Bloom Raw Data)'!EE37</f>
        <v>#VALUE!</v>
      </c>
      <c r="EW37" s="13"/>
      <c r="EX37" s="6">
        <f t="shared" si="49"/>
        <v>13.743358753712016</v>
      </c>
      <c r="EY37" s="6">
        <f t="shared" si="50"/>
        <v>7.6255854366232718</v>
      </c>
      <c r="EZ37" s="6">
        <f t="shared" si="51"/>
        <v>7.4420283729966883</v>
      </c>
      <c r="FA37" s="6">
        <f t="shared" si="52"/>
        <v>7.8178722269220824</v>
      </c>
      <c r="FB37" s="6">
        <f t="shared" si="53"/>
        <v>8.1535796919805978</v>
      </c>
      <c r="FC37" s="6">
        <f t="shared" si="54"/>
        <v>8.4964124837957105</v>
      </c>
      <c r="FD37" s="6">
        <f t="shared" si="55"/>
        <v>8.77949690752199</v>
      </c>
      <c r="FE37" s="6">
        <f t="shared" si="56"/>
        <v>9.0597245443885619</v>
      </c>
      <c r="FF37" s="6">
        <f t="shared" si="80"/>
        <v>7.7560163928490544</v>
      </c>
      <c r="FG37" s="6">
        <f t="shared" si="81"/>
        <v>6.4321093316202091</v>
      </c>
      <c r="FH37" s="6">
        <f t="shared" si="82"/>
        <v>6.4958709072821028</v>
      </c>
      <c r="FI37" s="6">
        <f t="shared" si="83"/>
        <v>6.5437921983993244</v>
      </c>
      <c r="FJ37" s="6">
        <f t="shared" si="84"/>
        <v>6.3220343840648487</v>
      </c>
      <c r="FK37" s="6">
        <f t="shared" ref="FK37:FN37" si="159">EA75/ES75</f>
        <v>6.0927488408758119</v>
      </c>
      <c r="FL37" s="6">
        <f t="shared" si="159"/>
        <v>6.9038171667039565</v>
      </c>
      <c r="FM37" s="6">
        <f t="shared" si="159"/>
        <v>7.6970500763360539</v>
      </c>
      <c r="FN37" s="6" t="e">
        <f t="shared" si="159"/>
        <v>#VALUE!</v>
      </c>
      <c r="FO37" s="13"/>
      <c r="FP37" s="14">
        <f t="shared" si="22"/>
        <v>7.4269634732877172</v>
      </c>
      <c r="FQ37" s="6">
        <f t="shared" si="23"/>
        <v>7.6970500763360539</v>
      </c>
      <c r="FR37" s="14"/>
      <c r="FS37" s="13"/>
      <c r="FT37" s="6">
        <f>BZ37/EF37</f>
        <v>3.8145949550208287</v>
      </c>
      <c r="FU37" s="6">
        <f t="shared" si="129"/>
        <v>1.9224742248954625</v>
      </c>
      <c r="FV37" s="6">
        <f t="shared" si="129"/>
        <v>2.256148577007683</v>
      </c>
      <c r="FW37" s="6">
        <f t="shared" si="129"/>
        <v>2.7332801626226222</v>
      </c>
      <c r="FX37" s="6">
        <f t="shared" si="129"/>
        <v>2.58442989628348</v>
      </c>
      <c r="FY37" s="6">
        <f t="shared" si="129"/>
        <v>2.5762777391169878</v>
      </c>
      <c r="FZ37" s="6">
        <f t="shared" si="129"/>
        <v>3.1933107893280028</v>
      </c>
      <c r="GA37" s="6">
        <f t="shared" si="129"/>
        <v>3.3944768383543895</v>
      </c>
      <c r="GB37" s="6">
        <f t="shared" si="86"/>
        <v>2.5312658565067943</v>
      </c>
      <c r="GC37" s="6">
        <f t="shared" si="87"/>
        <v>1.7910988789689199</v>
      </c>
      <c r="GD37" s="6">
        <f t="shared" si="88"/>
        <v>2.0423542268825368</v>
      </c>
      <c r="GE37" s="6">
        <f t="shared" si="89"/>
        <v>2.1022301164397077</v>
      </c>
      <c r="GF37" s="6">
        <f t="shared" si="90"/>
        <v>1.9706184868510632</v>
      </c>
      <c r="GG37" s="6">
        <f t="shared" si="91"/>
        <v>1.8030880152360222</v>
      </c>
      <c r="GH37" s="6">
        <f t="shared" si="92"/>
        <v>2.2830404016708017</v>
      </c>
      <c r="GI37" s="6">
        <f t="shared" si="93"/>
        <v>2.8432681459195188</v>
      </c>
      <c r="GJ37" s="6" t="e">
        <f t="shared" si="94"/>
        <v>#VALUE!</v>
      </c>
      <c r="GK37" s="6"/>
      <c r="GL37" s="14">
        <f t="shared" si="34"/>
        <v>2.449903042629296</v>
      </c>
      <c r="GM37" s="6">
        <f t="shared" si="35"/>
        <v>2.5317354421752678</v>
      </c>
      <c r="GN37" s="6"/>
      <c r="GO37" s="14"/>
      <c r="GP37" s="14"/>
      <c r="GQ37" s="14"/>
      <c r="GR37" s="14"/>
      <c r="GS37" s="71">
        <v>7565.6131999999998</v>
      </c>
      <c r="GT37" s="122">
        <f t="shared" si="140"/>
        <v>8543.6905499999993</v>
      </c>
      <c r="GU37" s="13">
        <f>'(2018 Bloom Raw Data)'!GD37</f>
        <v>9521.7679000000007</v>
      </c>
      <c r="GV37" s="122">
        <f t="shared" si="140"/>
        <v>7629.7659500000009</v>
      </c>
      <c r="GW37" s="13">
        <f>'(2018 Bloom Raw Data)'!GF37</f>
        <v>5737.7640000000001</v>
      </c>
      <c r="GX37" s="122">
        <f t="shared" ref="GX37" si="160">AVERAGE(GW37,GY37)</f>
        <v>9329.8819999999996</v>
      </c>
      <c r="GY37" s="13">
        <f>'(2018 Bloom Raw Data)'!GH37</f>
        <v>12922</v>
      </c>
      <c r="GZ37" s="122">
        <f t="shared" ref="GZ37" si="161">AVERAGE(GY37,HA37)</f>
        <v>10753</v>
      </c>
      <c r="HA37" s="13">
        <f>'(2018 Bloom Raw Data)'!GJ37</f>
        <v>8584</v>
      </c>
      <c r="HB37" s="122">
        <f t="shared" ref="HB37" si="162">AVERAGE(HA37,HC37)</f>
        <v>8709.5</v>
      </c>
      <c r="HC37" s="13">
        <f>'(2018 Bloom Raw Data)'!GL37</f>
        <v>8835</v>
      </c>
      <c r="HD37" s="122">
        <f t="shared" ref="HD37" si="163">AVERAGE(HC37,HE37)</f>
        <v>7096.5</v>
      </c>
      <c r="HE37" s="13">
        <f>'(2018 Bloom Raw Data)'!GN37</f>
        <v>5358</v>
      </c>
      <c r="HF37" s="122">
        <f t="shared" ref="HF37" si="164">AVERAGE(HE37,HG37)</f>
        <v>5016</v>
      </c>
      <c r="HG37" s="13">
        <f>'(2018 Bloom Raw Data)'!GP37</f>
        <v>4674</v>
      </c>
      <c r="HH37" s="122">
        <f t="shared" ref="HH37" si="165">AVERAGE(HG37,HI37)</f>
        <v>5818</v>
      </c>
      <c r="HI37" s="13">
        <f>'(2018 Bloom Raw Data)'!GR37</f>
        <v>6962</v>
      </c>
      <c r="HJ37" s="122" t="str">
        <f>'(2018 Bloom Raw Data)'!GS37</f>
        <v>#N/A N/A</v>
      </c>
      <c r="HK37" s="122"/>
      <c r="HL37" s="4"/>
      <c r="HM37" s="4"/>
      <c r="HN37" s="4"/>
      <c r="HO37" s="14">
        <f t="shared" si="66"/>
        <v>5.3809765686099391</v>
      </c>
      <c r="HP37" s="14">
        <f t="shared" si="67"/>
        <v>2.9507604491929031</v>
      </c>
      <c r="HQ37" s="14">
        <f t="shared" si="68"/>
        <v>3.1057736147112407</v>
      </c>
      <c r="HR37" s="14">
        <f t="shared" si="69"/>
        <v>3.4558351477072855</v>
      </c>
      <c r="HS37" s="14">
        <f t="shared" si="70"/>
        <v>3.5870475846876837</v>
      </c>
      <c r="HT37" s="14">
        <f t="shared" si="71"/>
        <v>3.9551361487627048</v>
      </c>
      <c r="HU37" s="14">
        <f t="shared" si="72"/>
        <v>4.4814369510473613</v>
      </c>
      <c r="HV37" s="14">
        <f t="shared" si="73"/>
        <v>4.4521270775089228</v>
      </c>
      <c r="HW37" s="14">
        <f t="shared" si="95"/>
        <v>3.5678450182781649</v>
      </c>
      <c r="HX37" s="14">
        <f t="shared" si="96"/>
        <v>2.7947233305884374</v>
      </c>
      <c r="HY37" s="14">
        <f t="shared" si="97"/>
        <v>2.9555680307930614</v>
      </c>
      <c r="HZ37" s="14">
        <f t="shared" si="98"/>
        <v>2.8596380945467277</v>
      </c>
      <c r="IA37" s="14">
        <f t="shared" si="99"/>
        <v>2.7352350872852198</v>
      </c>
      <c r="IB37" s="14">
        <f t="shared" si="100"/>
        <v>2.5590382023878662</v>
      </c>
      <c r="IC37" s="14">
        <f t="shared" si="101"/>
        <v>3.2136455665130272</v>
      </c>
      <c r="ID37" s="14">
        <f t="shared" si="102"/>
        <v>3.9644602302299305</v>
      </c>
      <c r="IE37" s="14" t="e">
        <f t="shared" si="103"/>
        <v>#VALUE!</v>
      </c>
      <c r="IF37" s="14"/>
      <c r="IG37" s="14">
        <f t="shared" si="38"/>
        <v>3.4293643438720305</v>
      </c>
      <c r="IH37" s="14">
        <f t="shared" si="24"/>
        <v>3.9644602302299305</v>
      </c>
      <c r="II37" s="14"/>
      <c r="IJ37" s="114">
        <v>92352.879000000001</v>
      </c>
      <c r="IK37" s="122">
        <f t="shared" si="147"/>
        <v>93033.305599999992</v>
      </c>
      <c r="IL37" s="13">
        <v>93713.732199999999</v>
      </c>
      <c r="IM37" s="122">
        <f t="shared" si="147"/>
        <v>90525.444600000003</v>
      </c>
      <c r="IN37" s="13">
        <v>87337.157000000007</v>
      </c>
      <c r="IO37" s="122">
        <f t="shared" ref="IO37" si="166">AVERAGE(IN37,IP37)</f>
        <v>86236.578500000003</v>
      </c>
      <c r="IP37" s="13">
        <v>85136</v>
      </c>
      <c r="IQ37" s="122">
        <f t="shared" ref="IQ37" si="167">AVERAGE(IP37,IR37)</f>
        <v>80335.5</v>
      </c>
      <c r="IR37" s="13">
        <v>75535</v>
      </c>
      <c r="IS37" s="122">
        <f t="shared" ref="IS37" si="168">AVERAGE(IR37,IT37)</f>
        <v>74627</v>
      </c>
      <c r="IT37" s="13">
        <v>73719</v>
      </c>
      <c r="IU37" s="122">
        <f t="shared" ref="IU37" si="169">AVERAGE(IT37,IV37)</f>
        <v>71702.5</v>
      </c>
      <c r="IV37" s="13">
        <v>69686</v>
      </c>
      <c r="IW37" s="122">
        <f t="shared" si="152"/>
        <v>69686</v>
      </c>
      <c r="IX37" s="122">
        <f>'(2018 Bloom Raw Data)'!HL37</f>
        <v>68607</v>
      </c>
      <c r="IY37" s="122" t="str">
        <f>'(2018 Bloom Raw Data)'!HM37</f>
        <v>#N/A N/A</v>
      </c>
      <c r="IZ37" s="122">
        <f>'(2018 Bloom Raw Data)'!HN37</f>
        <v>61376</v>
      </c>
      <c r="JA37" s="122" t="str">
        <f>'(2018 Bloom Raw Data)'!HO37</f>
        <v>#N/A N/A</v>
      </c>
      <c r="JB37" s="3"/>
    </row>
    <row r="38" spans="1:262">
      <c r="A38" s="4"/>
      <c r="B38" s="4"/>
      <c r="C38" s="4"/>
      <c r="D38" s="4"/>
      <c r="E38" s="4"/>
      <c r="F38" s="4"/>
      <c r="G38" s="4"/>
      <c r="H38" s="4"/>
      <c r="I38" s="38"/>
      <c r="J38" s="4"/>
      <c r="K38" s="4"/>
      <c r="L38" s="4"/>
      <c r="M38" s="4"/>
      <c r="N38" s="69"/>
      <c r="O38" s="4"/>
      <c r="P38" s="4"/>
      <c r="Q38" s="4"/>
      <c r="R38" s="4"/>
      <c r="S38" s="4"/>
      <c r="T38" s="4"/>
      <c r="U38" s="4"/>
      <c r="V38" s="4"/>
      <c r="W38" s="4"/>
      <c r="X38" s="4"/>
      <c r="Y38" s="4"/>
      <c r="Z38" s="4"/>
      <c r="AA38" s="4"/>
      <c r="AB38" s="4"/>
      <c r="AC38" s="4"/>
      <c r="AD38" s="4"/>
      <c r="AE38" s="4"/>
      <c r="AF38" s="4"/>
      <c r="AG38" s="4"/>
      <c r="AH38" s="11" t="s">
        <v>447</v>
      </c>
      <c r="AI38" s="4"/>
      <c r="AJ38" s="4"/>
      <c r="AK38" s="38"/>
      <c r="AL38" s="4"/>
      <c r="AM38" s="4"/>
      <c r="AN38" s="394">
        <f>SUMPRODUCT($AL$5:$AL$37,AN5:AN37)</f>
        <v>342736.98326326971</v>
      </c>
      <c r="AO38" s="394">
        <f>SUMPRODUCT($AL$5:$AL$37,AO5:AO37)</f>
        <v>98821.852958325995</v>
      </c>
      <c r="AP38" s="394"/>
      <c r="AQ38" s="394">
        <f>SUM(AQ5:AQ37)</f>
        <v>9466.6744876680714</v>
      </c>
      <c r="AR38" s="394"/>
      <c r="AS38" s="394">
        <f>SUM(AS5:AS37)</f>
        <v>12359.015078869248</v>
      </c>
      <c r="AT38" s="74" t="s">
        <v>304</v>
      </c>
      <c r="AU38" s="74" t="s">
        <v>206</v>
      </c>
      <c r="AV38" s="74" t="s">
        <v>207</v>
      </c>
      <c r="AW38" s="74" t="s">
        <v>448</v>
      </c>
      <c r="AX38" s="122"/>
      <c r="AY38" s="38"/>
      <c r="AZ38" s="38"/>
      <c r="BA38" s="38"/>
      <c r="BB38" s="38"/>
      <c r="BC38" s="38"/>
      <c r="BD38" s="38"/>
      <c r="BE38" s="38"/>
      <c r="BF38" s="38"/>
      <c r="BG38" s="38"/>
      <c r="BH38" s="38"/>
      <c r="BI38" s="38"/>
      <c r="BJ38" s="38"/>
      <c r="BK38" s="38"/>
      <c r="BL38" s="38"/>
      <c r="BM38" s="38"/>
      <c r="BN38" s="38"/>
      <c r="BO38" s="38"/>
      <c r="BP38" s="38"/>
      <c r="BQ38" s="38"/>
      <c r="BR38" s="38"/>
      <c r="BS38" s="38"/>
      <c r="BT38" s="382"/>
      <c r="BU38" s="382"/>
      <c r="BV38" s="382"/>
      <c r="BW38" s="382"/>
      <c r="BX38" s="382"/>
      <c r="BY38" s="4"/>
      <c r="BZ38" s="3"/>
      <c r="CA38" s="3"/>
      <c r="CB38" s="3"/>
      <c r="CC38" s="3"/>
      <c r="CD38" s="3"/>
      <c r="CE38" s="3"/>
      <c r="CF38" s="3"/>
      <c r="CG38" s="3"/>
      <c r="CH38" s="3"/>
      <c r="CI38" s="3"/>
      <c r="CJ38" s="3"/>
      <c r="CK38" s="3"/>
      <c r="CL38" s="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400" t="str">
        <f>'(2018 Bloom Raw Data)'!IA39</f>
        <v>Altice Europe: Ebitda totally different between Bloomberg vs. Altice Q3 2018 report for 2017 &amp; 2018 (+ IFRS 15 vs IAS 18) and vs. Infrontanalytics.com</v>
      </c>
      <c r="EM38" s="3"/>
      <c r="EN38" s="3"/>
      <c r="EO38" s="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4"/>
      <c r="FP38" s="24"/>
      <c r="FQ38" s="4"/>
      <c r="FR38" s="24"/>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3"/>
      <c r="IL38" s="3"/>
      <c r="IM38" s="3"/>
      <c r="IN38" s="3"/>
      <c r="IO38" s="3"/>
      <c r="IP38" s="3"/>
      <c r="IQ38" s="3"/>
      <c r="IR38" s="3"/>
      <c r="IS38" s="3"/>
      <c r="IT38" s="3"/>
      <c r="IU38" s="3"/>
      <c r="IV38" s="3"/>
      <c r="IW38" s="3"/>
      <c r="IX38" s="3"/>
      <c r="IY38" s="3"/>
      <c r="IZ38" s="3"/>
      <c r="JA38" s="3"/>
      <c r="JB38" s="3"/>
    </row>
    <row r="39" spans="1:262">
      <c r="A39" s="4"/>
      <c r="B39" s="3"/>
      <c r="C39" s="4"/>
      <c r="D39" s="4"/>
      <c r="E39" s="4"/>
      <c r="F39" s="4"/>
      <c r="G39" s="4"/>
      <c r="H39" s="4"/>
      <c r="I39" s="38"/>
      <c r="J39" s="4"/>
      <c r="K39" s="4"/>
      <c r="L39" s="4"/>
      <c r="M39" s="4"/>
      <c r="N39" s="69"/>
      <c r="O39" s="72"/>
      <c r="P39" s="72"/>
      <c r="Q39" s="72"/>
      <c r="R39" s="72"/>
      <c r="S39" s="72"/>
      <c r="T39" s="72"/>
      <c r="U39" s="72"/>
      <c r="V39" s="72"/>
      <c r="W39" s="72"/>
      <c r="X39" s="72"/>
      <c r="Y39" s="72"/>
      <c r="Z39" s="72"/>
      <c r="AA39" s="72"/>
      <c r="AB39" s="4"/>
      <c r="AC39" s="72"/>
      <c r="AD39" s="72"/>
      <c r="AE39" s="72"/>
      <c r="AF39" s="72"/>
      <c r="AG39" s="72"/>
      <c r="AH39" s="72"/>
      <c r="AI39" s="13"/>
      <c r="AJ39" s="72"/>
      <c r="AK39" s="38"/>
      <c r="AL39" s="72"/>
      <c r="AM39" s="72"/>
      <c r="AN39" s="542"/>
      <c r="AO39" s="546">
        <f>AO38/AN38</f>
        <v>0.28833145468406324</v>
      </c>
      <c r="AP39" s="546"/>
      <c r="AQ39" s="546">
        <f>1-AQ5/AQ38</f>
        <v>0.97855232627382249</v>
      </c>
      <c r="AR39" s="546"/>
      <c r="AS39" s="551">
        <f>AS38/AN38</f>
        <v>3.6059765016300573E-2</v>
      </c>
      <c r="AT39" s="38"/>
      <c r="AU39" s="66"/>
      <c r="AV39" s="66"/>
      <c r="AW39" s="66"/>
      <c r="AX39" s="122"/>
      <c r="AY39" s="115"/>
      <c r="AZ39" s="38"/>
      <c r="BA39" s="38"/>
      <c r="BB39" s="38"/>
      <c r="BC39" s="38"/>
      <c r="BD39" s="38"/>
      <c r="BE39" s="38"/>
      <c r="BF39" s="117"/>
      <c r="BG39" s="3"/>
      <c r="BH39" s="3"/>
      <c r="BI39" s="3"/>
      <c r="BJ39" s="3"/>
      <c r="BK39" s="3"/>
      <c r="BL39" s="3"/>
      <c r="BM39" s="3"/>
      <c r="BN39" s="3"/>
      <c r="BO39" s="3"/>
      <c r="BP39" s="3"/>
      <c r="BQ39" s="3"/>
      <c r="BR39" s="3"/>
      <c r="BS39" s="3"/>
      <c r="BT39" s="10"/>
      <c r="BU39" s="10"/>
      <c r="BV39" s="10"/>
      <c r="BW39" s="10"/>
      <c r="BX39" s="10"/>
      <c r="BY39" s="4"/>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3"/>
      <c r="EG39" s="3"/>
      <c r="EH39" s="3"/>
      <c r="EI39" s="3"/>
      <c r="EJ39" s="3"/>
      <c r="EK39" s="3"/>
      <c r="EL39" s="3"/>
      <c r="EM39" s="3"/>
      <c r="EN39" s="72">
        <f>'(2018 Bloom Raw Data)'!ID40</f>
        <v>0</v>
      </c>
      <c r="EO39" s="3"/>
      <c r="EP39" s="3"/>
      <c r="EQ39" s="3"/>
      <c r="ER39" s="3"/>
      <c r="ES39" s="3"/>
      <c r="ET39" s="3"/>
      <c r="EU39" s="3"/>
      <c r="EV39" s="3"/>
      <c r="EW39" s="66"/>
      <c r="EX39" s="66"/>
      <c r="EY39" s="66"/>
      <c r="EZ39" s="66"/>
      <c r="FA39" s="66"/>
      <c r="FB39" s="66"/>
      <c r="FC39" s="66"/>
      <c r="FD39" s="66"/>
      <c r="FE39" s="66"/>
      <c r="FF39" s="66"/>
      <c r="FG39" s="66"/>
      <c r="FH39" s="66"/>
      <c r="FI39" s="66"/>
      <c r="FJ39" s="66"/>
      <c r="FK39" s="66"/>
      <c r="FL39" s="66"/>
      <c r="FM39" s="66"/>
      <c r="FN39" s="66"/>
      <c r="FO39" s="72"/>
      <c r="FP39" s="66"/>
      <c r="FQ39" s="72"/>
      <c r="FR39" s="66"/>
      <c r="FS39" s="66"/>
      <c r="FT39" s="66"/>
      <c r="FU39" s="66"/>
      <c r="FV39" s="66"/>
      <c r="FW39" s="66"/>
      <c r="FX39" s="66"/>
      <c r="FY39" s="66"/>
      <c r="FZ39" s="66"/>
      <c r="GA39" s="66"/>
      <c r="GB39" s="66"/>
      <c r="GC39" s="66"/>
      <c r="GD39" s="66"/>
      <c r="GE39" s="66"/>
      <c r="GF39" s="66"/>
      <c r="GG39" s="66"/>
      <c r="GH39" s="66"/>
      <c r="GI39" s="66"/>
      <c r="GJ39" s="66"/>
      <c r="GK39" s="66"/>
      <c r="GL39" s="66"/>
      <c r="GM39" s="391"/>
      <c r="GN39" s="391"/>
      <c r="GO39" s="391" t="s">
        <v>468</v>
      </c>
      <c r="GP39" s="391"/>
      <c r="GQ39" s="391"/>
      <c r="GR39" s="29"/>
      <c r="GS39" s="66"/>
      <c r="GT39" s="3"/>
      <c r="GU39" s="3"/>
      <c r="GV39" s="3"/>
      <c r="GW39" s="3"/>
      <c r="GX39" s="3"/>
      <c r="GY39" s="3"/>
      <c r="GZ39" s="3"/>
      <c r="HA39" s="3"/>
      <c r="HB39" s="3"/>
      <c r="HC39" s="3"/>
      <c r="HD39" s="3"/>
      <c r="HE39" s="3"/>
      <c r="HF39" s="3"/>
      <c r="HG39" s="3"/>
      <c r="HH39" s="3"/>
      <c r="HI39" s="3"/>
      <c r="HJ39" s="3"/>
      <c r="HK39" s="3"/>
      <c r="HL39" s="4"/>
      <c r="HM39" s="4"/>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row>
    <row r="40" spans="1:262">
      <c r="A40" s="4"/>
      <c r="B40" s="3"/>
      <c r="C40" s="4"/>
      <c r="D40" s="4"/>
      <c r="E40" s="4"/>
      <c r="F40" s="4"/>
      <c r="G40" s="4"/>
      <c r="H40" s="4"/>
      <c r="I40" s="38"/>
      <c r="J40" s="4"/>
      <c r="K40" s="4"/>
      <c r="L40" s="4"/>
      <c r="M40" s="4"/>
      <c r="N40" s="69"/>
      <c r="O40" s="3"/>
      <c r="P40" s="3"/>
      <c r="Q40" s="3"/>
      <c r="R40" s="3"/>
      <c r="S40" s="3"/>
      <c r="T40" s="3"/>
      <c r="U40" s="3"/>
      <c r="V40" s="3"/>
      <c r="W40" s="3"/>
      <c r="X40" s="3"/>
      <c r="Y40" s="3"/>
      <c r="Z40" s="3"/>
      <c r="AA40" s="3"/>
      <c r="AB40" s="4"/>
      <c r="AC40" s="3"/>
      <c r="AD40" s="13"/>
      <c r="AE40" s="13"/>
      <c r="AF40" s="13"/>
      <c r="AG40" s="3"/>
      <c r="AH40" s="3"/>
      <c r="AI40" s="3"/>
      <c r="AJ40" s="3"/>
      <c r="AK40" s="38"/>
      <c r="AL40" s="3"/>
      <c r="AM40" s="3"/>
      <c r="AN40" s="7"/>
      <c r="AO40" s="524"/>
      <c r="AP40" s="524"/>
      <c r="AQ40" s="547"/>
      <c r="AR40" s="547"/>
      <c r="AS40" s="551">
        <f>AS38/AO38</f>
        <v>0.12506358370026868</v>
      </c>
      <c r="AT40" s="38"/>
      <c r="AU40" s="66"/>
      <c r="AV40" s="66"/>
      <c r="AW40" s="66"/>
      <c r="AX40" s="122"/>
      <c r="AY40" s="115"/>
      <c r="AZ40" s="289" t="s">
        <v>343</v>
      </c>
      <c r="BA40" s="290"/>
      <c r="BB40" s="290" t="s">
        <v>298</v>
      </c>
      <c r="BC40" s="291"/>
      <c r="BD40" s="291"/>
      <c r="BE40" s="291"/>
      <c r="BF40" s="117"/>
      <c r="BG40" s="2">
        <v>42004</v>
      </c>
      <c r="BH40" s="70">
        <v>42094</v>
      </c>
      <c r="BI40" s="70">
        <v>42185</v>
      </c>
      <c r="BJ40" s="70">
        <v>42277</v>
      </c>
      <c r="BK40" s="2">
        <v>42369</v>
      </c>
      <c r="BL40" s="70">
        <v>42460</v>
      </c>
      <c r="BM40" s="70">
        <v>42551</v>
      </c>
      <c r="BN40" s="70">
        <v>42643</v>
      </c>
      <c r="BO40" s="2">
        <v>42735</v>
      </c>
      <c r="BP40" s="70">
        <v>42825</v>
      </c>
      <c r="BQ40" s="70">
        <v>42916</v>
      </c>
      <c r="BR40" s="70">
        <v>43008</v>
      </c>
      <c r="BS40" s="2">
        <v>43100</v>
      </c>
      <c r="BT40" s="70">
        <v>43190</v>
      </c>
      <c r="BU40" s="70">
        <v>43281</v>
      </c>
      <c r="BV40" s="70">
        <v>43373</v>
      </c>
      <c r="BW40" s="383">
        <v>43465</v>
      </c>
      <c r="BX40" s="383"/>
      <c r="BY40" s="3"/>
      <c r="BZ40" s="2">
        <v>42004</v>
      </c>
      <c r="CA40" s="2">
        <v>42094</v>
      </c>
      <c r="CB40" s="2">
        <v>42185</v>
      </c>
      <c r="CC40" s="2">
        <v>42277</v>
      </c>
      <c r="CD40" s="9">
        <v>42369</v>
      </c>
      <c r="CE40" s="9">
        <v>42460</v>
      </c>
      <c r="CF40" s="9">
        <v>42551</v>
      </c>
      <c r="CG40" s="9">
        <v>42643</v>
      </c>
      <c r="CH40" s="9">
        <v>42735</v>
      </c>
      <c r="CI40" s="9">
        <v>42825</v>
      </c>
      <c r="CJ40" s="9">
        <v>42916</v>
      </c>
      <c r="CK40" s="9">
        <v>43008</v>
      </c>
      <c r="CL40" s="9">
        <v>43100</v>
      </c>
      <c r="CM40" s="9">
        <v>43190</v>
      </c>
      <c r="CN40" s="9">
        <v>43281</v>
      </c>
      <c r="CO40" s="9">
        <v>43373</v>
      </c>
      <c r="CP40" s="9">
        <v>43465</v>
      </c>
      <c r="CQ40" s="4"/>
      <c r="CR40" s="9">
        <v>42004</v>
      </c>
      <c r="CS40" s="9">
        <v>42094</v>
      </c>
      <c r="CT40" s="9">
        <v>42185</v>
      </c>
      <c r="CU40" s="9">
        <v>42277</v>
      </c>
      <c r="CV40" s="9">
        <v>42369</v>
      </c>
      <c r="CW40" s="9">
        <v>42460</v>
      </c>
      <c r="CX40" s="9">
        <v>42551</v>
      </c>
      <c r="CY40" s="9">
        <v>42643</v>
      </c>
      <c r="CZ40" s="9">
        <v>42735</v>
      </c>
      <c r="DA40" s="9">
        <v>42825</v>
      </c>
      <c r="DB40" s="9">
        <v>42916</v>
      </c>
      <c r="DC40" s="9">
        <v>43008</v>
      </c>
      <c r="DD40" s="9">
        <v>43100</v>
      </c>
      <c r="DE40" s="9">
        <v>43190</v>
      </c>
      <c r="DF40" s="9">
        <v>43281</v>
      </c>
      <c r="DG40" s="9">
        <v>43373</v>
      </c>
      <c r="DH40" s="9">
        <v>43465</v>
      </c>
      <c r="DI40" s="9"/>
      <c r="DJ40" s="9" t="s">
        <v>328</v>
      </c>
      <c r="DK40" s="4"/>
      <c r="DL40" s="4"/>
      <c r="DM40" s="4"/>
      <c r="DN40" s="9">
        <v>42004</v>
      </c>
      <c r="DO40" s="9">
        <v>42094</v>
      </c>
      <c r="DP40" s="9">
        <v>42185</v>
      </c>
      <c r="DQ40" s="9">
        <v>42277</v>
      </c>
      <c r="DR40" s="9">
        <v>42369</v>
      </c>
      <c r="DS40" s="9">
        <v>42460</v>
      </c>
      <c r="DT40" s="9">
        <v>42551</v>
      </c>
      <c r="DU40" s="9">
        <v>42643</v>
      </c>
      <c r="DV40" s="9">
        <v>42735</v>
      </c>
      <c r="DW40" s="9">
        <v>42825</v>
      </c>
      <c r="DX40" s="9">
        <v>42916</v>
      </c>
      <c r="DY40" s="9">
        <v>43008</v>
      </c>
      <c r="DZ40" s="9">
        <v>43100</v>
      </c>
      <c r="EA40" s="2">
        <v>43190</v>
      </c>
      <c r="EB40" s="2">
        <v>43281</v>
      </c>
      <c r="EC40" s="2">
        <v>43373</v>
      </c>
      <c r="ED40" s="2">
        <v>43465</v>
      </c>
      <c r="EE40" s="4"/>
      <c r="EF40" s="9">
        <v>42004</v>
      </c>
      <c r="EG40" s="9">
        <v>42094</v>
      </c>
      <c r="EH40" s="9">
        <v>42185</v>
      </c>
      <c r="EI40" s="9">
        <v>42277</v>
      </c>
      <c r="EJ40" s="9">
        <v>42369</v>
      </c>
      <c r="EK40" s="9">
        <v>42460</v>
      </c>
      <c r="EL40" s="9">
        <v>42551</v>
      </c>
      <c r="EM40" s="9">
        <v>42643</v>
      </c>
      <c r="EN40" s="9">
        <v>42735</v>
      </c>
      <c r="EO40" s="9">
        <v>42825</v>
      </c>
      <c r="EP40" s="9">
        <v>42916</v>
      </c>
      <c r="EQ40" s="9">
        <v>43008</v>
      </c>
      <c r="ER40" s="9">
        <v>43100</v>
      </c>
      <c r="ES40" s="2">
        <v>43190</v>
      </c>
      <c r="ET40" s="2">
        <v>43281</v>
      </c>
      <c r="EU40" s="2">
        <v>43373</v>
      </c>
      <c r="EV40" s="2">
        <v>43465</v>
      </c>
      <c r="EW40" s="13"/>
      <c r="EX40" s="9"/>
      <c r="EY40" s="9"/>
      <c r="EZ40" s="9"/>
      <c r="FA40" s="9"/>
      <c r="FB40" s="9"/>
      <c r="FC40" s="9"/>
      <c r="FD40" s="9"/>
      <c r="FE40" s="9"/>
      <c r="FF40" s="9"/>
      <c r="FG40" s="9"/>
      <c r="FH40" s="9"/>
      <c r="FI40" s="9"/>
      <c r="FJ40" s="9"/>
      <c r="FK40" s="9"/>
      <c r="FL40" s="9"/>
      <c r="FM40" s="9"/>
      <c r="FN40" s="9"/>
      <c r="FO40" s="3"/>
      <c r="FP40" s="13"/>
      <c r="FQ40" s="3"/>
      <c r="FR40" s="13"/>
      <c r="FS40" s="9"/>
      <c r="FT40" s="9">
        <v>42004</v>
      </c>
      <c r="FU40" s="9">
        <v>42094</v>
      </c>
      <c r="FV40" s="9">
        <v>42185</v>
      </c>
      <c r="FW40" s="9">
        <v>42277</v>
      </c>
      <c r="FX40" s="9">
        <v>42369</v>
      </c>
      <c r="FY40" s="9">
        <v>42460</v>
      </c>
      <c r="FZ40" s="9">
        <v>42551</v>
      </c>
      <c r="GA40" s="9">
        <v>42643</v>
      </c>
      <c r="GB40" s="9">
        <v>42735</v>
      </c>
      <c r="GC40" s="9">
        <v>42825</v>
      </c>
      <c r="GD40" s="9">
        <v>42916</v>
      </c>
      <c r="GE40" s="9">
        <v>43008</v>
      </c>
      <c r="GF40" s="9">
        <v>43100</v>
      </c>
      <c r="GG40" s="9">
        <v>43190</v>
      </c>
      <c r="GH40" s="9">
        <v>43281</v>
      </c>
      <c r="GI40" s="9">
        <v>43373</v>
      </c>
      <c r="GJ40" s="9">
        <v>43465</v>
      </c>
      <c r="GK40" s="9"/>
      <c r="GL40" s="9" t="s">
        <v>466</v>
      </c>
      <c r="GM40" s="9" t="s">
        <v>328</v>
      </c>
      <c r="GN40" s="9">
        <v>43100</v>
      </c>
      <c r="GO40" s="9">
        <v>43100</v>
      </c>
      <c r="GP40" s="9" t="s">
        <v>328</v>
      </c>
      <c r="GQ40" s="9" t="s">
        <v>328</v>
      </c>
      <c r="GR40" s="9"/>
      <c r="GS40" s="13"/>
      <c r="GT40" s="9">
        <v>42004</v>
      </c>
      <c r="GU40" s="9">
        <v>42094</v>
      </c>
      <c r="GV40" s="9">
        <v>42185</v>
      </c>
      <c r="GW40" s="9">
        <v>42277</v>
      </c>
      <c r="GX40" s="9">
        <v>42369</v>
      </c>
      <c r="GY40" s="9">
        <v>42460</v>
      </c>
      <c r="GZ40" s="9">
        <v>42551</v>
      </c>
      <c r="HA40" s="9">
        <v>42643</v>
      </c>
      <c r="HB40" s="9">
        <v>42735</v>
      </c>
      <c r="HC40" s="9">
        <v>42825</v>
      </c>
      <c r="HD40" s="9">
        <v>42916</v>
      </c>
      <c r="HE40" s="9">
        <v>43008</v>
      </c>
      <c r="HF40" s="9">
        <v>43100</v>
      </c>
      <c r="HG40" s="2">
        <v>43190</v>
      </c>
      <c r="HH40" s="2">
        <v>43281</v>
      </c>
      <c r="HI40" s="2">
        <v>43373</v>
      </c>
      <c r="HJ40" s="2">
        <v>43465</v>
      </c>
      <c r="HK40" s="2"/>
      <c r="HL40" s="9" t="s">
        <v>466</v>
      </c>
      <c r="HM40" s="9" t="str">
        <f>$B$2</f>
        <v>Q3 2018</v>
      </c>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row>
    <row r="41" spans="1:262" s="34" customFormat="1">
      <c r="A41" s="4"/>
      <c r="B41" s="4"/>
      <c r="C41" s="4"/>
      <c r="D41" s="4"/>
      <c r="E41" s="4"/>
      <c r="F41" s="4"/>
      <c r="G41" s="4"/>
      <c r="H41" s="4"/>
      <c r="I41" s="4"/>
      <c r="J41" s="4"/>
      <c r="K41" s="4"/>
      <c r="L41" s="4"/>
      <c r="M41" s="4"/>
      <c r="N41" s="69"/>
      <c r="O41" s="4"/>
      <c r="P41" s="4"/>
      <c r="Q41" s="4"/>
      <c r="R41" s="4"/>
      <c r="S41" s="4"/>
      <c r="T41" s="4"/>
      <c r="U41" s="4"/>
      <c r="V41" s="4"/>
      <c r="W41" s="4"/>
      <c r="X41" s="4"/>
      <c r="Y41" s="4"/>
      <c r="Z41" s="4"/>
      <c r="AA41" s="4"/>
      <c r="AB41" s="4"/>
      <c r="AC41" s="4"/>
      <c r="AD41" s="13"/>
      <c r="AE41" s="13"/>
      <c r="AF41" s="13"/>
      <c r="AG41" s="4"/>
      <c r="AH41" s="4"/>
      <c r="AI41" s="4"/>
      <c r="AJ41" s="4"/>
      <c r="AK41" s="4"/>
      <c r="AL41" s="4"/>
      <c r="AM41" s="4"/>
      <c r="AN41" s="7"/>
      <c r="AO41" s="7"/>
      <c r="AP41" s="7"/>
      <c r="AQ41" s="394"/>
      <c r="AR41" s="394"/>
      <c r="AS41" s="394"/>
      <c r="AT41" s="4"/>
      <c r="AU41" s="4"/>
      <c r="AV41" s="4"/>
      <c r="AW41" s="4"/>
      <c r="AX41" s="327"/>
      <c r="AY41" s="388"/>
      <c r="AZ41" s="4"/>
      <c r="BA41" s="4"/>
      <c r="BB41" s="4"/>
      <c r="BC41" s="4"/>
      <c r="BD41" s="4"/>
      <c r="BE41" s="4"/>
      <c r="BF41" s="119"/>
      <c r="BG41" s="119" t="s">
        <v>308</v>
      </c>
      <c r="BH41" s="120" t="s">
        <v>308</v>
      </c>
      <c r="BI41" s="120" t="s">
        <v>308</v>
      </c>
      <c r="BJ41" s="120" t="s">
        <v>308</v>
      </c>
      <c r="BK41" s="119" t="s">
        <v>308</v>
      </c>
      <c r="BL41" s="120" t="s">
        <v>308</v>
      </c>
      <c r="BM41" s="120" t="s">
        <v>308</v>
      </c>
      <c r="BN41" s="120" t="s">
        <v>308</v>
      </c>
      <c r="BO41" s="119" t="s">
        <v>308</v>
      </c>
      <c r="BP41" s="120" t="s">
        <v>308</v>
      </c>
      <c r="BQ41" s="120" t="s">
        <v>308</v>
      </c>
      <c r="BR41" s="120" t="s">
        <v>308</v>
      </c>
      <c r="BS41" s="119" t="s">
        <v>308</v>
      </c>
      <c r="BT41" s="120" t="s">
        <v>308</v>
      </c>
      <c r="BU41" s="120" t="s">
        <v>308</v>
      </c>
      <c r="BV41" s="120" t="s">
        <v>308</v>
      </c>
      <c r="BW41" s="116" t="s">
        <v>308</v>
      </c>
      <c r="BX41" s="116"/>
      <c r="BY41" s="4"/>
      <c r="BZ41" s="4" t="s">
        <v>306</v>
      </c>
      <c r="CA41" s="4" t="s">
        <v>306</v>
      </c>
      <c r="CB41" s="4" t="s">
        <v>306</v>
      </c>
      <c r="CC41" s="4" t="s">
        <v>306</v>
      </c>
      <c r="CD41" s="4" t="s">
        <v>306</v>
      </c>
      <c r="CE41" s="4" t="s">
        <v>306</v>
      </c>
      <c r="CF41" s="4" t="s">
        <v>306</v>
      </c>
      <c r="CG41" s="4" t="s">
        <v>306</v>
      </c>
      <c r="CH41" s="4" t="s">
        <v>306</v>
      </c>
      <c r="CI41" s="4" t="s">
        <v>306</v>
      </c>
      <c r="CJ41" s="4" t="s">
        <v>306</v>
      </c>
      <c r="CK41" s="4" t="s">
        <v>306</v>
      </c>
      <c r="CL41" s="4" t="s">
        <v>306</v>
      </c>
      <c r="CM41" s="4" t="s">
        <v>306</v>
      </c>
      <c r="CN41" s="4" t="s">
        <v>306</v>
      </c>
      <c r="CO41" s="4" t="s">
        <v>306</v>
      </c>
      <c r="CP41" s="4" t="s">
        <v>306</v>
      </c>
      <c r="CQ41" s="4"/>
      <c r="CR41" s="4" t="s">
        <v>344</v>
      </c>
      <c r="CS41" s="4" t="s">
        <v>344</v>
      </c>
      <c r="CT41" s="4" t="s">
        <v>344</v>
      </c>
      <c r="CU41" s="4" t="s">
        <v>344</v>
      </c>
      <c r="CV41" s="4" t="s">
        <v>344</v>
      </c>
      <c r="CW41" s="4" t="s">
        <v>344</v>
      </c>
      <c r="CX41" s="4" t="s">
        <v>344</v>
      </c>
      <c r="CY41" s="4" t="s">
        <v>344</v>
      </c>
      <c r="CZ41" s="4" t="s">
        <v>344</v>
      </c>
      <c r="DA41" s="4" t="s">
        <v>344</v>
      </c>
      <c r="DB41" s="4" t="s">
        <v>344</v>
      </c>
      <c r="DC41" s="4" t="s">
        <v>344</v>
      </c>
      <c r="DD41" s="4" t="s">
        <v>344</v>
      </c>
      <c r="DE41" s="4" t="s">
        <v>344</v>
      </c>
      <c r="DF41" s="4" t="s">
        <v>344</v>
      </c>
      <c r="DG41" s="4" t="s">
        <v>344</v>
      </c>
      <c r="DH41" s="4" t="s">
        <v>344</v>
      </c>
      <c r="DI41" s="4"/>
      <c r="DJ41" s="4" t="s">
        <v>344</v>
      </c>
      <c r="DK41" s="4"/>
      <c r="DL41" s="4"/>
      <c r="DM41" s="4"/>
      <c r="DN41" s="4" t="s">
        <v>307</v>
      </c>
      <c r="DO41" s="4" t="s">
        <v>307</v>
      </c>
      <c r="DP41" s="4" t="s">
        <v>307</v>
      </c>
      <c r="DQ41" s="4" t="s">
        <v>307</v>
      </c>
      <c r="DR41" s="4" t="s">
        <v>307</v>
      </c>
      <c r="DS41" s="4" t="s">
        <v>307</v>
      </c>
      <c r="DT41" s="4" t="s">
        <v>307</v>
      </c>
      <c r="DU41" s="4" t="s">
        <v>307</v>
      </c>
      <c r="DV41" s="4" t="s">
        <v>307</v>
      </c>
      <c r="DW41" s="4" t="s">
        <v>307</v>
      </c>
      <c r="DX41" s="4" t="s">
        <v>307</v>
      </c>
      <c r="DY41" s="4" t="s">
        <v>307</v>
      </c>
      <c r="DZ41" s="4" t="s">
        <v>307</v>
      </c>
      <c r="EA41" s="4" t="s">
        <v>307</v>
      </c>
      <c r="EB41" s="4" t="s">
        <v>307</v>
      </c>
      <c r="EC41" s="4" t="s">
        <v>307</v>
      </c>
      <c r="ED41" s="4" t="s">
        <v>307</v>
      </c>
      <c r="EE41" s="4"/>
      <c r="EF41" s="4" t="s">
        <v>313</v>
      </c>
      <c r="EG41" s="4" t="s">
        <v>313</v>
      </c>
      <c r="EH41" s="4" t="s">
        <v>313</v>
      </c>
      <c r="EI41" s="4" t="s">
        <v>313</v>
      </c>
      <c r="EJ41" s="4" t="s">
        <v>313</v>
      </c>
      <c r="EK41" s="4" t="s">
        <v>313</v>
      </c>
      <c r="EL41" s="4" t="s">
        <v>313</v>
      </c>
      <c r="EM41" s="4" t="s">
        <v>313</v>
      </c>
      <c r="EN41" s="4" t="s">
        <v>313</v>
      </c>
      <c r="EO41" s="4" t="s">
        <v>313</v>
      </c>
      <c r="EP41" s="4" t="s">
        <v>313</v>
      </c>
      <c r="EQ41" s="4" t="s">
        <v>313</v>
      </c>
      <c r="ER41" s="4" t="s">
        <v>313</v>
      </c>
      <c r="ES41" s="4" t="s">
        <v>313</v>
      </c>
      <c r="ET41" s="4" t="s">
        <v>313</v>
      </c>
      <c r="EU41" s="4" t="s">
        <v>313</v>
      </c>
      <c r="EV41" s="4" t="s">
        <v>313</v>
      </c>
      <c r="EW41" s="4"/>
      <c r="EX41" s="4"/>
      <c r="EY41" s="4"/>
      <c r="EZ41" s="4"/>
      <c r="FA41" s="4"/>
      <c r="FB41" s="4"/>
      <c r="FC41" s="4"/>
      <c r="FD41" s="4"/>
      <c r="FE41" s="4"/>
      <c r="FF41" s="4"/>
      <c r="FG41" s="4"/>
      <c r="FH41" s="4"/>
      <c r="FI41" s="4"/>
      <c r="FJ41" s="4"/>
      <c r="FK41" s="4"/>
      <c r="FL41" s="4"/>
      <c r="FM41" s="4"/>
      <c r="FN41" s="4"/>
      <c r="FO41" s="4"/>
      <c r="FP41" s="4"/>
      <c r="FQ41" s="4"/>
      <c r="FR41" s="4"/>
      <c r="FS41" s="4"/>
      <c r="FT41" s="4" t="s">
        <v>345</v>
      </c>
      <c r="FU41" s="4" t="s">
        <v>345</v>
      </c>
      <c r="FV41" s="4" t="s">
        <v>345</v>
      </c>
      <c r="FW41" s="4" t="s">
        <v>345</v>
      </c>
      <c r="FX41" s="4" t="s">
        <v>345</v>
      </c>
      <c r="FY41" s="4" t="s">
        <v>345</v>
      </c>
      <c r="FZ41" s="4" t="s">
        <v>345</v>
      </c>
      <c r="GA41" s="4" t="s">
        <v>345</v>
      </c>
      <c r="GB41" s="4" t="s">
        <v>345</v>
      </c>
      <c r="GC41" s="4" t="s">
        <v>345</v>
      </c>
      <c r="GD41" s="4" t="s">
        <v>345</v>
      </c>
      <c r="GE41" s="4" t="s">
        <v>345</v>
      </c>
      <c r="GF41" s="4" t="s">
        <v>345</v>
      </c>
      <c r="GG41" s="4" t="s">
        <v>345</v>
      </c>
      <c r="GH41" s="4" t="s">
        <v>345</v>
      </c>
      <c r="GI41" s="4" t="s">
        <v>345</v>
      </c>
      <c r="GJ41" s="4" t="s">
        <v>345</v>
      </c>
      <c r="GK41" s="4"/>
      <c r="GL41" s="4" t="s">
        <v>345</v>
      </c>
      <c r="GM41" s="4" t="s">
        <v>345</v>
      </c>
      <c r="GN41" s="4" t="s">
        <v>347</v>
      </c>
      <c r="GO41" s="4" t="s">
        <v>348</v>
      </c>
      <c r="GP41" s="4" t="s">
        <v>347</v>
      </c>
      <c r="GQ41" s="4" t="s">
        <v>348</v>
      </c>
      <c r="GR41" s="4"/>
      <c r="GS41" s="4"/>
      <c r="GT41" s="4" t="s">
        <v>350</v>
      </c>
      <c r="GU41" s="4" t="s">
        <v>350</v>
      </c>
      <c r="GV41" s="4" t="s">
        <v>350</v>
      </c>
      <c r="GW41" s="4" t="s">
        <v>350</v>
      </c>
      <c r="GX41" s="4" t="s">
        <v>350</v>
      </c>
      <c r="GY41" s="4" t="s">
        <v>350</v>
      </c>
      <c r="GZ41" s="4" t="s">
        <v>350</v>
      </c>
      <c r="HA41" s="4" t="s">
        <v>350</v>
      </c>
      <c r="HB41" s="4" t="s">
        <v>350</v>
      </c>
      <c r="HC41" s="4" t="s">
        <v>350</v>
      </c>
      <c r="HD41" s="4" t="s">
        <v>350</v>
      </c>
      <c r="HE41" s="4" t="s">
        <v>350</v>
      </c>
      <c r="HF41" s="4" t="s">
        <v>350</v>
      </c>
      <c r="HG41" s="4" t="s">
        <v>350</v>
      </c>
      <c r="HH41" s="4" t="s">
        <v>350</v>
      </c>
      <c r="HI41" s="4" t="s">
        <v>350</v>
      </c>
      <c r="HJ41" s="4" t="s">
        <v>350</v>
      </c>
      <c r="HK41" s="4"/>
      <c r="HL41" s="4" t="str">
        <f>HJ41</f>
        <v>Cash/Ea*</v>
      </c>
      <c r="HM41" s="4" t="str">
        <f>HL41</f>
        <v>Cash/Ea*</v>
      </c>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row>
    <row r="42" spans="1:262" ht="13.8" thickBot="1">
      <c r="A42" s="4"/>
      <c r="B42" s="3"/>
      <c r="C42" s="3"/>
      <c r="D42" s="3"/>
      <c r="E42" s="3"/>
      <c r="F42" s="3"/>
      <c r="G42" s="3"/>
      <c r="H42" s="3"/>
      <c r="I42" s="38"/>
      <c r="J42" s="4"/>
      <c r="K42" s="4"/>
      <c r="L42" s="4"/>
      <c r="M42" s="4"/>
      <c r="N42" s="69"/>
      <c r="O42" s="3"/>
      <c r="P42" s="3"/>
      <c r="Q42" s="3"/>
      <c r="R42" s="3"/>
      <c r="S42" s="3"/>
      <c r="T42" s="3"/>
      <c r="U42" s="3"/>
      <c r="V42" s="3"/>
      <c r="W42" s="3"/>
      <c r="X42" s="3"/>
      <c r="Y42" s="3"/>
      <c r="Z42" s="3"/>
      <c r="AA42" s="3"/>
      <c r="AB42" s="3"/>
      <c r="AC42" s="3"/>
      <c r="AD42" s="13"/>
      <c r="AE42" s="13"/>
      <c r="AF42" s="13"/>
      <c r="AG42" s="3"/>
      <c r="AH42" s="3"/>
      <c r="AI42" s="3"/>
      <c r="AJ42" s="3"/>
      <c r="AK42" s="38"/>
      <c r="AL42" s="3"/>
      <c r="AM42" s="3"/>
      <c r="AN42" s="7"/>
      <c r="AO42" s="524"/>
      <c r="AP42" s="524"/>
      <c r="AQ42" s="547"/>
      <c r="AR42" s="547"/>
      <c r="AS42" s="546"/>
      <c r="AT42" s="38"/>
      <c r="AU42" s="3"/>
      <c r="AV42" s="3"/>
      <c r="AW42" s="3"/>
      <c r="AX42" s="327"/>
      <c r="AY42" s="38"/>
      <c r="AZ42" s="38"/>
      <c r="BA42" s="64">
        <v>42004</v>
      </c>
      <c r="BB42" s="64">
        <v>42369</v>
      </c>
      <c r="BC42" s="64">
        <v>42735</v>
      </c>
      <c r="BD42" s="64">
        <v>43100</v>
      </c>
      <c r="BE42" s="64">
        <v>43373</v>
      </c>
      <c r="BF42" s="117"/>
      <c r="BG42" s="3"/>
      <c r="BH42" s="3"/>
      <c r="BI42" s="3"/>
      <c r="BJ42" s="3"/>
      <c r="BK42" s="3"/>
      <c r="BL42" s="3"/>
      <c r="BM42" s="3"/>
      <c r="BN42" s="3"/>
      <c r="BO42" s="3"/>
      <c r="BP42" s="3"/>
      <c r="BQ42" s="3"/>
      <c r="BR42" s="3"/>
      <c r="BS42" s="3"/>
      <c r="BT42" s="10"/>
      <c r="BU42" s="10"/>
      <c r="BV42" s="10"/>
      <c r="BW42" s="10"/>
      <c r="BX42" s="292" t="s">
        <v>426</v>
      </c>
      <c r="BY42" s="3"/>
      <c r="BZ42" s="199">
        <f t="shared" ref="BZ42:CL42" si="170">(BZ43-BZ5)/BZ5</f>
        <v>0.78393020862450857</v>
      </c>
      <c r="CA42" s="199">
        <f t="shared" si="170"/>
        <v>0.80167937184598625</v>
      </c>
      <c r="CB42" s="199">
        <f t="shared" si="170"/>
        <v>0.82059217035051357</v>
      </c>
      <c r="CC42" s="199">
        <f t="shared" si="170"/>
        <v>0.8965289184217009</v>
      </c>
      <c r="CD42" s="199">
        <f t="shared" si="170"/>
        <v>0.98979834370121267</v>
      </c>
      <c r="CE42" s="199">
        <f t="shared" si="170"/>
        <v>1.0498452803837712</v>
      </c>
      <c r="CF42" s="199">
        <f t="shared" si="170"/>
        <v>1.1158806598721542</v>
      </c>
      <c r="CG42" s="199">
        <f t="shared" si="170"/>
        <v>1.1808872960663859</v>
      </c>
      <c r="CH42" s="199">
        <f t="shared" si="170"/>
        <v>1.2520822053349876</v>
      </c>
      <c r="CI42" s="199">
        <f t="shared" si="170"/>
        <v>1.3247684879415291</v>
      </c>
      <c r="CJ42" s="199">
        <f t="shared" si="170"/>
        <v>1.3992841855551497</v>
      </c>
      <c r="CK42" s="199">
        <f t="shared" si="170"/>
        <v>1.4955278741869098</v>
      </c>
      <c r="CL42" s="199">
        <f t="shared" si="170"/>
        <v>1.5969814229656163</v>
      </c>
      <c r="CM42" s="199">
        <f t="shared" ref="CM42:CO42" si="171">(CM43-CM5)/CM5</f>
        <v>1.6075945530716413</v>
      </c>
      <c r="CN42" s="199">
        <f t="shared" si="171"/>
        <v>1.6184760611803479</v>
      </c>
      <c r="CO42" s="199">
        <f t="shared" si="171"/>
        <v>1.6090316611467697</v>
      </c>
      <c r="CP42" s="199" t="e">
        <f t="shared" ref="CP42" si="172">(CP43-CP5)/CP5</f>
        <v>#VALUE!</v>
      </c>
      <c r="CQ42" s="3"/>
      <c r="CR42" s="3"/>
      <c r="CS42" s="3"/>
      <c r="CT42" s="3"/>
      <c r="CU42" s="3"/>
      <c r="CV42" s="3"/>
      <c r="CW42" s="3"/>
      <c r="CX42" s="3"/>
      <c r="CY42" s="3"/>
      <c r="CZ42" s="3"/>
      <c r="DA42" s="3"/>
      <c r="DB42" s="3"/>
      <c r="DC42" s="3"/>
      <c r="DD42" s="3"/>
      <c r="DE42" s="3"/>
      <c r="DF42" s="3"/>
      <c r="DG42" s="3"/>
      <c r="DH42" s="3"/>
      <c r="DI42" s="3"/>
      <c r="DJ42" s="3"/>
      <c r="DK42" s="3"/>
      <c r="DL42" s="3"/>
      <c r="DM42" s="3"/>
      <c r="DN42" s="66"/>
      <c r="DO42" s="66"/>
      <c r="DP42" s="66"/>
      <c r="DQ42" s="66"/>
      <c r="DR42" s="66"/>
      <c r="DS42" s="66"/>
      <c r="DT42" s="66"/>
      <c r="DU42" s="66"/>
      <c r="DV42" s="66"/>
      <c r="DW42" s="66"/>
      <c r="DX42" s="66"/>
      <c r="DY42" s="66"/>
      <c r="DZ42" s="66"/>
      <c r="EA42" s="66"/>
      <c r="EB42" s="66"/>
      <c r="EC42" s="66"/>
      <c r="ED42" s="66"/>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3"/>
      <c r="GT42" s="3"/>
      <c r="GU42" s="3"/>
      <c r="GV42" s="3"/>
      <c r="GW42" s="3"/>
      <c r="GX42" s="3"/>
      <c r="GY42" s="3"/>
      <c r="GZ42" s="3"/>
      <c r="HA42" s="3"/>
      <c r="HB42" s="3"/>
      <c r="HC42" s="3"/>
      <c r="HD42" s="3"/>
      <c r="HE42" s="3"/>
      <c r="HF42" s="3"/>
      <c r="HG42" s="3"/>
      <c r="HH42" s="3"/>
      <c r="HI42" s="3"/>
      <c r="HJ42" s="3"/>
      <c r="HK42" s="3"/>
      <c r="HL42" s="4"/>
      <c r="HM42" s="4"/>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c r="IZ42" s="3"/>
      <c r="JA42" s="3"/>
      <c r="JB42" s="3"/>
    </row>
    <row r="43" spans="1:262">
      <c r="A43" s="239" t="s">
        <v>31</v>
      </c>
      <c r="B43" s="239" t="s">
        <v>114</v>
      </c>
      <c r="C43" s="247"/>
      <c r="D43" s="3"/>
      <c r="E43" s="3"/>
      <c r="F43" s="3"/>
      <c r="G43" s="3"/>
      <c r="H43" s="3"/>
      <c r="I43" s="38"/>
      <c r="J43" s="4"/>
      <c r="K43" s="4"/>
      <c r="L43" s="4"/>
      <c r="M43" s="4"/>
      <c r="N43" s="69"/>
      <c r="O43" s="3"/>
      <c r="P43" s="3"/>
      <c r="Q43" s="3"/>
      <c r="R43" s="3"/>
      <c r="S43" s="3"/>
      <c r="T43" s="3"/>
      <c r="U43" s="3"/>
      <c r="V43" s="3"/>
      <c r="W43" s="3"/>
      <c r="X43" s="3"/>
      <c r="Y43" s="3"/>
      <c r="Z43" s="3"/>
      <c r="AA43" s="3"/>
      <c r="AB43" s="3"/>
      <c r="AC43" s="3"/>
      <c r="AD43" s="7" t="s">
        <v>546</v>
      </c>
      <c r="AE43" s="523">
        <f>AE5/AE$46</f>
        <v>6.2862881621035233E-2</v>
      </c>
      <c r="AF43" s="7"/>
      <c r="AG43" s="7"/>
      <c r="AH43" s="7" t="s">
        <v>546</v>
      </c>
      <c r="AI43" s="523">
        <f>AI5/AI$46</f>
        <v>7.6944783931370053E-2</v>
      </c>
      <c r="AJ43" s="7"/>
      <c r="AK43" s="523">
        <f>(AI43-AE43)/AE43</f>
        <v>0.22400981226451958</v>
      </c>
      <c r="AL43" s="3"/>
      <c r="AM43" s="3"/>
      <c r="AN43" s="7"/>
      <c r="AO43" s="524"/>
      <c r="AP43" s="524"/>
      <c r="AQ43" s="547"/>
      <c r="AR43" s="547"/>
      <c r="AS43" s="547"/>
      <c r="AT43" s="38"/>
      <c r="AU43" s="3"/>
      <c r="AV43" s="3"/>
      <c r="AW43" s="3"/>
      <c r="AX43" s="327"/>
      <c r="AY43" s="38"/>
      <c r="AZ43" s="144" t="s">
        <v>240</v>
      </c>
      <c r="BA43" s="333">
        <v>1.1474999999999999E-2</v>
      </c>
      <c r="BB43" s="334">
        <v>1.5007999999999999E-2</v>
      </c>
      <c r="BC43" s="334">
        <v>1.0377000000000001E-2</v>
      </c>
      <c r="BD43" s="334">
        <v>1.1443000000000002E-2</v>
      </c>
      <c r="BE43" s="335">
        <v>1.3795999999999999E-2</v>
      </c>
      <c r="BF43" s="117"/>
      <c r="BG43" s="283">
        <f>AT5/$BF$1</f>
        <v>46.644199999999998</v>
      </c>
      <c r="BH43" s="285">
        <f t="shared" ref="BH43:BJ45" si="173">$BG43+($BK43-$BG43)*BH$1/4</f>
        <v>46.605975000000001</v>
      </c>
      <c r="BI43" s="285">
        <f t="shared" si="173"/>
        <v>46.567750000000004</v>
      </c>
      <c r="BJ43" s="285">
        <f t="shared" si="173"/>
        <v>46.529525</v>
      </c>
      <c r="BK43" s="283">
        <f>AU5/$BF$1</f>
        <v>46.491300000000003</v>
      </c>
      <c r="BL43" s="285">
        <f t="shared" ref="BL43:BN45" si="174">$BK43+($BO43-$BK43)*BL$1/4</f>
        <v>46.453850000000003</v>
      </c>
      <c r="BM43" s="285">
        <f t="shared" si="174"/>
        <v>46.416400000000003</v>
      </c>
      <c r="BN43" s="285">
        <f t="shared" si="174"/>
        <v>46.378950000000003</v>
      </c>
      <c r="BO43" s="283">
        <f>AV5/$BF$1</f>
        <v>46.341500000000003</v>
      </c>
      <c r="BP43" s="285">
        <f t="shared" ref="BP43:BR45" si="175">$BO43+($BS43-$BO43)*BP$1/4</f>
        <v>48.397450000000006</v>
      </c>
      <c r="BQ43" s="285">
        <f t="shared" si="175"/>
        <v>50.453400000000002</v>
      </c>
      <c r="BR43" s="285">
        <f t="shared" si="175"/>
        <v>52.509349999999998</v>
      </c>
      <c r="BS43" s="283">
        <f>AW5/$BF$1</f>
        <v>54.565300000000001</v>
      </c>
      <c r="BT43" s="283">
        <f>$BS43+($BW43-$BS43)*BT$1/4</f>
        <v>54.565300000000001</v>
      </c>
      <c r="BU43" s="283">
        <f t="shared" ref="BU43:BV58" si="176">$BS43+($BW43-$BS43)*BU$1/4</f>
        <v>54.565300000000001</v>
      </c>
      <c r="BV43" s="283">
        <f t="shared" si="176"/>
        <v>54.565300000000001</v>
      </c>
      <c r="BW43" s="283">
        <f>AX5/$BF$1</f>
        <v>54.565300000000001</v>
      </c>
      <c r="BX43" s="283"/>
      <c r="BY43" s="247"/>
      <c r="BZ43" s="286">
        <f t="shared" ref="BZ43:CI45" si="177">BZ5+BG5</f>
        <v>948.73154748089485</v>
      </c>
      <c r="CA43" s="286">
        <f t="shared" si="177"/>
        <v>928.69454985141806</v>
      </c>
      <c r="CB43" s="286">
        <f t="shared" si="177"/>
        <v>908.65755222194139</v>
      </c>
      <c r="CC43" s="286">
        <f t="shared" si="177"/>
        <v>858.6060545924646</v>
      </c>
      <c r="CD43" s="286">
        <f t="shared" si="177"/>
        <v>808.55455696298782</v>
      </c>
      <c r="CE43" s="286">
        <f t="shared" si="177"/>
        <v>795.18623039287445</v>
      </c>
      <c r="CF43" s="286">
        <f t="shared" si="177"/>
        <v>781.81790382276097</v>
      </c>
      <c r="CG43" s="286">
        <f t="shared" si="177"/>
        <v>770.81607725264757</v>
      </c>
      <c r="CH43" s="286">
        <f t="shared" si="177"/>
        <v>759.81425068253407</v>
      </c>
      <c r="CI43" s="286">
        <f t="shared" si="177"/>
        <v>774.709338074367</v>
      </c>
      <c r="CJ43" s="286">
        <f t="shared" ref="CJ43:CP45" si="178">CJ5+BQ5</f>
        <v>789.60442546619981</v>
      </c>
      <c r="CK43" s="286">
        <f t="shared" si="178"/>
        <v>800.19101285803254</v>
      </c>
      <c r="CL43" s="286">
        <f t="shared" si="178"/>
        <v>810.77760024986537</v>
      </c>
      <c r="CM43" s="286">
        <f t="shared" si="178"/>
        <v>804.05178043964065</v>
      </c>
      <c r="CN43" s="286">
        <f t="shared" si="178"/>
        <v>797.32596062941593</v>
      </c>
      <c r="CO43" s="286">
        <f t="shared" si="178"/>
        <v>794.45014081919135</v>
      </c>
      <c r="CP43" s="286" t="e">
        <f t="shared" si="178"/>
        <v>#VALUE!</v>
      </c>
      <c r="CQ43" s="293"/>
      <c r="CR43" s="211">
        <f>DN5/(1+DN5)</f>
        <v>0.44639591215511037</v>
      </c>
      <c r="CS43" s="211">
        <f t="shared" ref="CR43:DD45" si="179">DO5/(1+DO5)</f>
        <v>0.45827327514367283</v>
      </c>
      <c r="CT43" s="211">
        <f t="shared" si="179"/>
        <v>0.47136820594289852</v>
      </c>
      <c r="CU43" s="211">
        <f t="shared" si="179"/>
        <v>0.42125921846164416</v>
      </c>
      <c r="CV43" s="211">
        <f t="shared" si="179"/>
        <v>0.37630353995027538</v>
      </c>
      <c r="CW43" s="211">
        <f t="shared" si="179"/>
        <v>0.38088252653489335</v>
      </c>
      <c r="CX43" s="211">
        <f t="shared" si="179"/>
        <v>0.3857368183323226</v>
      </c>
      <c r="CY43" s="211">
        <f t="shared" si="179"/>
        <v>0.38751833223979343</v>
      </c>
      <c r="CZ43" s="211">
        <f t="shared" si="179"/>
        <v>0.38936869693597576</v>
      </c>
      <c r="DA43" s="211">
        <f t="shared" si="179"/>
        <v>0.39015398720640737</v>
      </c>
      <c r="DB43" s="211">
        <f t="shared" si="179"/>
        <v>0.39091264646883755</v>
      </c>
      <c r="DC43" s="211">
        <f t="shared" si="179"/>
        <v>0.41237078195760957</v>
      </c>
      <c r="DD43" s="211">
        <f t="shared" si="179"/>
        <v>0.43566072942035045</v>
      </c>
      <c r="DE43" s="211">
        <f t="shared" ref="DE43:DE45" si="180">EA5/(1+EA5)</f>
        <v>0.45604897773060182</v>
      </c>
      <c r="DF43" s="211">
        <f t="shared" ref="DF43:DF45" si="181">EB5/(1+EB5)</f>
        <v>0.47883581017932336</v>
      </c>
      <c r="DG43" s="211">
        <f t="shared" ref="DG43:DG45" si="182">EC5/(1+EC5)</f>
        <v>0.4949453881882791</v>
      </c>
      <c r="DH43" s="211" t="e">
        <f t="shared" ref="DH43:DH45" si="183">ED5/(1+ED5)</f>
        <v>#VALUE!</v>
      </c>
      <c r="DI43" s="211"/>
      <c r="DJ43" s="211">
        <f>AVERAGE(CR43:DD43)</f>
        <v>0.41124651313459931</v>
      </c>
      <c r="DK43" s="293"/>
      <c r="DL43" s="293"/>
      <c r="DM43" s="293"/>
      <c r="DN43" s="286">
        <f>'(2018 Bloom Raw Data)'!CS5+'Clean data, inputs, calc.'!BG5</f>
        <v>2125.3141474808949</v>
      </c>
      <c r="DO43" s="286">
        <f>'(2018 Bloom Raw Data)'!CT5+'Clean data, inputs, calc.'!BH5</f>
        <v>2028.9461998514184</v>
      </c>
      <c r="DP43" s="286">
        <f>'(2018 Bloom Raw Data)'!CU5+'Clean data, inputs, calc.'!BI5</f>
        <v>1927.7022522219413</v>
      </c>
      <c r="DQ43" s="286">
        <f>'(2018 Bloom Raw Data)'!CV5+'Clean data, inputs, calc.'!BJ5</f>
        <v>2037.5438545924646</v>
      </c>
      <c r="DR43" s="286">
        <f>'(2018 Bloom Raw Data)'!CW5+'Clean data, inputs, calc.'!BK5</f>
        <v>2148.6764569629877</v>
      </c>
      <c r="DS43" s="286">
        <f>'(2018 Bloom Raw Data)'!CX5+'Clean data, inputs, calc.'!BL5</f>
        <v>2090.1421803928743</v>
      </c>
      <c r="DT43" s="286">
        <f>'(2018 Bloom Raw Data)'!CY5+'Clean data, inputs, calc.'!BM5</f>
        <v>2026.8169038227611</v>
      </c>
      <c r="DU43" s="286">
        <f>'(2018 Bloom Raw Data)'!CZ5+'Clean data, inputs, calc.'!BN5</f>
        <v>2007.5806772526475</v>
      </c>
      <c r="DV43" s="286">
        <f>'(2018 Bloom Raw Data)'!DA5+'Clean data, inputs, calc.'!BO5</f>
        <v>1951.400450682534</v>
      </c>
      <c r="DW43" s="286">
        <f>'(2018 Bloom Raw Data)'!DB5+'Clean data, inputs, calc.'!BP5</f>
        <v>1966.3281880743668</v>
      </c>
      <c r="DX43" s="286">
        <f>'(2018 Bloom Raw Data)'!DC5+'Clean data, inputs, calc.'!BQ5</f>
        <v>2019.8999254661999</v>
      </c>
      <c r="DY43" s="286">
        <f>'(2018 Bloom Raw Data)'!DD5+'Clean data, inputs, calc.'!BR5</f>
        <v>1940.5708628580328</v>
      </c>
      <c r="DZ43" s="286">
        <f>'(2018 Bloom Raw Data)'!DE5+'Clean data, inputs, calc.'!BS5</f>
        <v>1861.0298002498653</v>
      </c>
      <c r="EA43" s="286">
        <f>'(2018 Bloom Raw Data)'!DF5+'Clean data, inputs, calc.'!BT5</f>
        <v>1765.8260804396407</v>
      </c>
      <c r="EB43" s="286">
        <f>'(2018 Bloom Raw Data)'!DG5+'Clean data, inputs, calc.'!BU5</f>
        <v>1665.1343606294158</v>
      </c>
      <c r="EC43" s="286">
        <f>'(2018 Bloom Raw Data)'!DH5+'Clean data, inputs, calc.'!BV5</f>
        <v>1605.1268680919184</v>
      </c>
      <c r="ED43" s="286" t="e">
        <f>'(2018 Bloom Raw Data)'!DI5+'Clean data, inputs, calc.'!BW5</f>
        <v>#VALUE!</v>
      </c>
      <c r="EE43" s="293" t="s">
        <v>312</v>
      </c>
      <c r="EF43" s="283">
        <f t="shared" ref="EF43:EO45" si="184">EF5+BG43</f>
        <v>302.04820000000001</v>
      </c>
      <c r="EG43" s="283">
        <f t="shared" si="184"/>
        <v>306.06018104269879</v>
      </c>
      <c r="EH43" s="283">
        <f t="shared" si="184"/>
        <v>309.87175000000002</v>
      </c>
      <c r="EI43" s="283">
        <f t="shared" si="184"/>
        <v>337.88487520758002</v>
      </c>
      <c r="EJ43" s="283">
        <f t="shared" si="184"/>
        <v>367.84030000000007</v>
      </c>
      <c r="EK43" s="283">
        <f t="shared" si="184"/>
        <v>370.69587342876957</v>
      </c>
      <c r="EL43" s="283">
        <f t="shared" si="184"/>
        <v>372.86540000000002</v>
      </c>
      <c r="EM43" s="283">
        <f t="shared" si="184"/>
        <v>371.97397457002455</v>
      </c>
      <c r="EN43" s="283">
        <f t="shared" si="184"/>
        <v>363.39549999999997</v>
      </c>
      <c r="EO43" s="283">
        <f t="shared" si="184"/>
        <v>367.50269112963133</v>
      </c>
      <c r="EP43" s="283">
        <f t="shared" ref="EP43:EV45" si="185">EP5+BQ43</f>
        <v>379.80739999999997</v>
      </c>
      <c r="EQ43" s="283">
        <f t="shared" si="185"/>
        <v>364.47190885210375</v>
      </c>
      <c r="ER43" s="283">
        <f t="shared" si="185"/>
        <v>360.1653</v>
      </c>
      <c r="ES43" s="283">
        <f t="shared" si="185"/>
        <v>351.06529999999998</v>
      </c>
      <c r="ET43" s="283">
        <f t="shared" si="185"/>
        <v>336.6653</v>
      </c>
      <c r="EU43" s="283">
        <f t="shared" si="185"/>
        <v>326.26529999999997</v>
      </c>
      <c r="EV43" s="283" t="e">
        <f t="shared" si="185"/>
        <v>#VALUE!</v>
      </c>
      <c r="EW43" s="3"/>
      <c r="EX43" s="3"/>
      <c r="EY43" s="3"/>
      <c r="EZ43" s="3"/>
      <c r="FA43" s="3"/>
      <c r="FB43" s="3"/>
      <c r="FC43" s="3"/>
      <c r="FD43" s="3"/>
      <c r="FE43" s="3"/>
      <c r="FF43" s="3"/>
      <c r="FG43" s="3"/>
      <c r="FH43" s="3"/>
      <c r="FI43" s="3"/>
      <c r="FJ43" s="3"/>
      <c r="FK43" s="3"/>
      <c r="FL43" s="3"/>
      <c r="FM43" s="3"/>
      <c r="FN43" s="3"/>
      <c r="FO43" s="3"/>
      <c r="FP43" s="3"/>
      <c r="FQ43" s="3"/>
      <c r="FR43" s="3"/>
      <c r="FS43" s="3"/>
      <c r="FT43" s="208">
        <f t="shared" ref="FT43:GC45" si="186">BZ43/EF43</f>
        <v>3.1409938793904244</v>
      </c>
      <c r="FU43" s="208">
        <f t="shared" si="186"/>
        <v>3.0343527429393204</v>
      </c>
      <c r="FV43" s="208">
        <f t="shared" si="186"/>
        <v>2.9323665426807746</v>
      </c>
      <c r="FW43" s="208">
        <f t="shared" si="186"/>
        <v>2.5411201198780469</v>
      </c>
      <c r="FX43" s="208">
        <f t="shared" si="186"/>
        <v>2.1981130315601298</v>
      </c>
      <c r="FY43" s="208">
        <f t="shared" si="186"/>
        <v>2.1451175677726342</v>
      </c>
      <c r="FZ43" s="208">
        <f t="shared" si="186"/>
        <v>2.096783192601837</v>
      </c>
      <c r="GA43" s="208">
        <f t="shared" si="186"/>
        <v>2.072231204195552</v>
      </c>
      <c r="GB43" s="208">
        <f t="shared" si="186"/>
        <v>2.0908741321302386</v>
      </c>
      <c r="GC43" s="208">
        <f t="shared" si="186"/>
        <v>2.1080371838722112</v>
      </c>
      <c r="GD43" s="208">
        <f t="shared" ref="GD43:GJ45" si="187">CJ43/EP43</f>
        <v>2.078960087313201</v>
      </c>
      <c r="GE43" s="208">
        <f t="shared" si="187"/>
        <v>2.1954806212040223</v>
      </c>
      <c r="GF43" s="208">
        <f t="shared" si="187"/>
        <v>2.251126358507789</v>
      </c>
      <c r="GG43" s="208">
        <f t="shared" si="187"/>
        <v>2.2903197223981997</v>
      </c>
      <c r="GH43" s="208">
        <f t="shared" si="187"/>
        <v>2.3683045464721668</v>
      </c>
      <c r="GI43" s="208">
        <f t="shared" si="187"/>
        <v>2.4349820248098446</v>
      </c>
      <c r="GJ43" s="208" t="e">
        <f t="shared" si="187"/>
        <v>#VALUE!</v>
      </c>
      <c r="GK43" s="208"/>
      <c r="GL43" s="212">
        <f>AVERAGE(FW43:GI43)</f>
        <v>2.2208807532858366</v>
      </c>
      <c r="GM43" s="212">
        <f>AVERAGE(FT43:GF43)</f>
        <v>2.3758120510804757</v>
      </c>
      <c r="GN43" s="208">
        <f>GF43-GF5</f>
        <v>1.2295294998690456</v>
      </c>
      <c r="GO43" s="211">
        <f>GN43/GF5</f>
        <v>1.2035368839205007</v>
      </c>
      <c r="GP43" s="212">
        <f>GM43-GM5</f>
        <v>1.0409057186320483</v>
      </c>
      <c r="GQ43" s="211">
        <f>GP43/GM5</f>
        <v>0.77975936837670412</v>
      </c>
      <c r="GR43" s="211"/>
      <c r="GS43" s="247"/>
      <c r="GT43" s="212">
        <f t="shared" ref="GT43:HC45" si="188">GT5/EF43</f>
        <v>2.0274909766057204E-2</v>
      </c>
      <c r="GU43" s="212">
        <f t="shared" si="188"/>
        <v>2.7974890333105781E-2</v>
      </c>
      <c r="GV43" s="212">
        <f t="shared" si="188"/>
        <v>3.5498557064333872E-2</v>
      </c>
      <c r="GW43" s="212">
        <f t="shared" si="188"/>
        <v>3.0645053270403712E-2</v>
      </c>
      <c r="GX43" s="212">
        <f t="shared" si="188"/>
        <v>2.6394606572471797E-2</v>
      </c>
      <c r="GY43" s="212">
        <f t="shared" si="188"/>
        <v>3.2653452243853798E-2</v>
      </c>
      <c r="GZ43" s="212">
        <f t="shared" si="188"/>
        <v>3.888802769042126E-2</v>
      </c>
      <c r="HA43" s="212">
        <f t="shared" si="188"/>
        <v>8.864060997308558E-2</v>
      </c>
      <c r="HB43" s="212">
        <f t="shared" si="188"/>
        <v>0.14156476896384246</v>
      </c>
      <c r="HC43" s="212">
        <f t="shared" si="188"/>
        <v>8.7406162663090328E-2</v>
      </c>
      <c r="HD43" s="212">
        <f t="shared" ref="HD43:HJ45" si="189">HD5/EP43</f>
        <v>3.370129175998151E-2</v>
      </c>
      <c r="HE43" s="212">
        <f t="shared" si="189"/>
        <v>3.5410136382381739E-2</v>
      </c>
      <c r="HF43" s="212">
        <f t="shared" si="189"/>
        <v>3.6127855737351715E-2</v>
      </c>
      <c r="HG43" s="212">
        <f t="shared" si="189"/>
        <v>4.4880539318468679E-2</v>
      </c>
      <c r="HH43" s="212">
        <f t="shared" si="189"/>
        <v>5.4950718116776515E-2</v>
      </c>
      <c r="HI43" s="212">
        <f t="shared" si="189"/>
        <v>5.6702321699549418E-2</v>
      </c>
      <c r="HJ43" s="212" t="e">
        <f t="shared" si="189"/>
        <v>#VALUE!</v>
      </c>
      <c r="HK43" s="212"/>
      <c r="HL43" s="212">
        <f>AVERAGE(GW43:HI43)</f>
        <v>5.4458888030129118E-2</v>
      </c>
      <c r="HM43" s="212">
        <f>HI43</f>
        <v>5.6702321699549418E-2</v>
      </c>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row>
    <row r="44" spans="1:262">
      <c r="A44" s="239" t="s">
        <v>31</v>
      </c>
      <c r="B44" s="239" t="s">
        <v>120</v>
      </c>
      <c r="C44" s="247"/>
      <c r="D44" s="3"/>
      <c r="E44" s="3"/>
      <c r="F44" s="3"/>
      <c r="G44" s="38"/>
      <c r="H44" s="38"/>
      <c r="I44" s="38"/>
      <c r="J44" s="4"/>
      <c r="K44" s="4"/>
      <c r="L44" s="4"/>
      <c r="M44" s="4"/>
      <c r="N44" s="38"/>
      <c r="O44" s="38"/>
      <c r="P44" s="38"/>
      <c r="Q44" s="38"/>
      <c r="R44" s="38"/>
      <c r="S44" s="38"/>
      <c r="T44" s="38"/>
      <c r="U44" s="38"/>
      <c r="V44" s="38"/>
      <c r="W44" s="38"/>
      <c r="X44" s="38"/>
      <c r="Y44" s="38"/>
      <c r="Z44" s="38"/>
      <c r="AA44" s="38"/>
      <c r="AB44" s="38"/>
      <c r="AC44" s="38"/>
      <c r="AD44" s="7" t="s">
        <v>547</v>
      </c>
      <c r="AE44" s="523">
        <f>AE6/AE$46</f>
        <v>0.52817137650370516</v>
      </c>
      <c r="AF44" s="524"/>
      <c r="AG44" s="524"/>
      <c r="AH44" s="7" t="s">
        <v>547</v>
      </c>
      <c r="AI44" s="523">
        <f>AI6/AI$46</f>
        <v>0.56804820715199211</v>
      </c>
      <c r="AJ44" s="524"/>
      <c r="AK44" s="523">
        <f t="shared" ref="AK44:AK46" si="190">(AI44-AE44)/AE44</f>
        <v>7.5499794995057282E-2</v>
      </c>
      <c r="AL44" s="38"/>
      <c r="AM44" s="38"/>
      <c r="AN44" s="524"/>
      <c r="AO44" s="524"/>
      <c r="AP44" s="524"/>
      <c r="AQ44" s="547"/>
      <c r="AR44" s="547"/>
      <c r="AS44" s="547"/>
      <c r="AT44" s="38"/>
      <c r="AU44" s="38"/>
      <c r="AV44" s="38"/>
      <c r="AW44" s="38"/>
      <c r="AX44" s="328"/>
      <c r="AY44" s="38"/>
      <c r="AZ44" s="145" t="s">
        <v>244</v>
      </c>
      <c r="BA44" s="336">
        <v>1.4112499999999998E-2</v>
      </c>
      <c r="BB44" s="332">
        <v>1.8670666666666665E-2</v>
      </c>
      <c r="BC44" s="332">
        <v>1.2638500000000002E-2</v>
      </c>
      <c r="BD44" s="332">
        <v>1.2821500000000001E-2</v>
      </c>
      <c r="BE44" s="337">
        <v>1.6448000000000001E-2</v>
      </c>
      <c r="BF44" s="117"/>
      <c r="BG44" s="283">
        <f>AT6/$BF$1</f>
        <v>25.15</v>
      </c>
      <c r="BH44" s="285">
        <f t="shared" si="173"/>
        <v>23.287499999999998</v>
      </c>
      <c r="BI44" s="285">
        <f t="shared" si="173"/>
        <v>21.424999999999997</v>
      </c>
      <c r="BJ44" s="285">
        <f t="shared" si="173"/>
        <v>19.5625</v>
      </c>
      <c r="BK44" s="283">
        <f>AU6/$BF$1</f>
        <v>17.7</v>
      </c>
      <c r="BL44" s="285">
        <f t="shared" si="174"/>
        <v>16.925000000000001</v>
      </c>
      <c r="BM44" s="285">
        <f t="shared" si="174"/>
        <v>16.149999999999999</v>
      </c>
      <c r="BN44" s="285">
        <f t="shared" si="174"/>
        <v>15.375</v>
      </c>
      <c r="BO44" s="283">
        <f>AV6/$BF$1</f>
        <v>14.6</v>
      </c>
      <c r="BP44" s="285">
        <f t="shared" si="175"/>
        <v>16.074999999999999</v>
      </c>
      <c r="BQ44" s="285">
        <f t="shared" si="175"/>
        <v>17.55</v>
      </c>
      <c r="BR44" s="285">
        <f t="shared" si="175"/>
        <v>19.024999999999999</v>
      </c>
      <c r="BS44" s="283">
        <f>AW6/$BF$1</f>
        <v>20.5</v>
      </c>
      <c r="BT44" s="283">
        <f t="shared" ref="BT44:BV59" si="191">$BS44+($BW44-$BS44)*BT$1/4</f>
        <v>20.5</v>
      </c>
      <c r="BU44" s="283">
        <f t="shared" si="176"/>
        <v>20.5</v>
      </c>
      <c r="BV44" s="283">
        <f t="shared" si="176"/>
        <v>20.5</v>
      </c>
      <c r="BW44" s="283">
        <f t="shared" ref="BW44:BW75" si="192">AX6/$BF$1</f>
        <v>20.5</v>
      </c>
      <c r="BX44" s="283"/>
      <c r="BY44" s="247"/>
      <c r="BZ44" s="286">
        <f t="shared" si="177"/>
        <v>2074.3294452969203</v>
      </c>
      <c r="CA44" s="286">
        <f t="shared" si="177"/>
        <v>2050.0535211373181</v>
      </c>
      <c r="CB44" s="286">
        <f t="shared" si="177"/>
        <v>2139.7775969777158</v>
      </c>
      <c r="CC44" s="286">
        <f t="shared" si="177"/>
        <v>1835.5016728181135</v>
      </c>
      <c r="CD44" s="286">
        <f t="shared" si="177"/>
        <v>2082.2257486585113</v>
      </c>
      <c r="CE44" s="286">
        <f t="shared" si="177"/>
        <v>1939.9197638975068</v>
      </c>
      <c r="CF44" s="286">
        <f t="shared" si="177"/>
        <v>2164.6137791365022</v>
      </c>
      <c r="CG44" s="286">
        <f t="shared" si="177"/>
        <v>1863.3077943754979</v>
      </c>
      <c r="CH44" s="286">
        <f t="shared" si="177"/>
        <v>1999.0018096144936</v>
      </c>
      <c r="CI44" s="286">
        <f t="shared" si="177"/>
        <v>1835.6681793909343</v>
      </c>
      <c r="CJ44" s="286">
        <f t="shared" si="178"/>
        <v>2167.3345491673749</v>
      </c>
      <c r="CK44" s="286">
        <f t="shared" si="178"/>
        <v>1916.0009189438156</v>
      </c>
      <c r="CL44" s="286">
        <f t="shared" si="178"/>
        <v>2280.6672887202562</v>
      </c>
      <c r="CM44" s="286">
        <f t="shared" si="178"/>
        <v>2195.0670530672905</v>
      </c>
      <c r="CN44" s="286">
        <f t="shared" si="178"/>
        <v>2468.4668174143253</v>
      </c>
      <c r="CO44" s="286">
        <f t="shared" si="178"/>
        <v>2283.8665817613601</v>
      </c>
      <c r="CP44" s="286" t="e">
        <f t="shared" si="178"/>
        <v>#VALUE!</v>
      </c>
      <c r="CQ44" s="247"/>
      <c r="CR44" s="211">
        <f t="shared" si="179"/>
        <v>0.17714300452602685</v>
      </c>
      <c r="CS44" s="211">
        <f t="shared" si="179"/>
        <v>0.1637447302970805</v>
      </c>
      <c r="CT44" s="211">
        <f t="shared" si="179"/>
        <v>0.17455368001197552</v>
      </c>
      <c r="CU44" s="211">
        <f t="shared" si="179"/>
        <v>0.1560423895466912</v>
      </c>
      <c r="CV44" s="211">
        <f t="shared" si="179"/>
        <v>0.1773263301196755</v>
      </c>
      <c r="CW44" s="211">
        <f t="shared" si="179"/>
        <v>0.16702993908413333</v>
      </c>
      <c r="CX44" s="211">
        <f t="shared" si="179"/>
        <v>0.19088359672274208</v>
      </c>
      <c r="CY44" s="211">
        <f t="shared" si="179"/>
        <v>0.178622587904647</v>
      </c>
      <c r="CZ44" s="211">
        <f t="shared" si="179"/>
        <v>0.18464221758735136</v>
      </c>
      <c r="DA44" s="211">
        <f t="shared" si="179"/>
        <v>0.16206512017155036</v>
      </c>
      <c r="DB44" s="211">
        <f t="shared" si="179"/>
        <v>0.17981770015874371</v>
      </c>
      <c r="DC44" s="211">
        <f t="shared" si="179"/>
        <v>0.16915743206633518</v>
      </c>
      <c r="DD44" s="211">
        <f t="shared" si="179"/>
        <v>0.20537590381163442</v>
      </c>
      <c r="DE44" s="211">
        <f t="shared" si="180"/>
        <v>0.21240910080609793</v>
      </c>
      <c r="DF44" s="211">
        <f t="shared" si="181"/>
        <v>0.28380476839949753</v>
      </c>
      <c r="DG44" s="211">
        <f t="shared" si="182"/>
        <v>0.25594119849330799</v>
      </c>
      <c r="DH44" s="211" t="e">
        <f t="shared" si="183"/>
        <v>#VALUE!</v>
      </c>
      <c r="DI44" s="211"/>
      <c r="DJ44" s="211">
        <f t="shared" ref="DJ44:DJ75" si="193">AVERAGE(CR44:DD44)</f>
        <v>0.17587727938527595</v>
      </c>
      <c r="DK44" s="247"/>
      <c r="DL44" s="247"/>
      <c r="DM44" s="247"/>
      <c r="DN44" s="286">
        <f>'(2018 Bloom Raw Data)'!CS6+'Clean data, inputs, calc.'!BG6</f>
        <v>11898.914545296921</v>
      </c>
      <c r="DO44" s="286">
        <f>'(2018 Bloom Raw Data)'!CT6+'Clean data, inputs, calc.'!BH6</f>
        <v>12715.813721137318</v>
      </c>
      <c r="DP44" s="286">
        <f>'(2018 Bloom Raw Data)'!CU6+'Clean data, inputs, calc.'!BI6</f>
        <v>12425.564796977716</v>
      </c>
      <c r="DQ44" s="286">
        <f>'(2018 Bloom Raw Data)'!CV6+'Clean data, inputs, calc.'!BJ6</f>
        <v>11935.840072818113</v>
      </c>
      <c r="DR44" s="286">
        <f>'(2018 Bloom Raw Data)'!CW6+'Clean data, inputs, calc.'!BK6</f>
        <v>11906.338248658511</v>
      </c>
      <c r="DS44" s="286">
        <f>'(2018 Bloom Raw Data)'!CX6+'Clean data, inputs, calc.'!BL6</f>
        <v>11784.203863897508</v>
      </c>
      <c r="DT44" s="286">
        <f>'(2018 Bloom Raw Data)'!CY6+'Clean data, inputs, calc.'!BM6</f>
        <v>11488.967479136501</v>
      </c>
      <c r="DU44" s="286">
        <f>'(2018 Bloom Raw Data)'!CZ6+'Clean data, inputs, calc.'!BN6</f>
        <v>10586.535094375498</v>
      </c>
      <c r="DV44" s="286">
        <f>'(2018 Bloom Raw Data)'!DA6+'Clean data, inputs, calc.'!BO6</f>
        <v>10988.352909614494</v>
      </c>
      <c r="DW44" s="286">
        <f>'(2018 Bloom Raw Data)'!DB6+'Clean data, inputs, calc.'!BP6</f>
        <v>11492.731979390934</v>
      </c>
      <c r="DX44" s="286">
        <f>'(2018 Bloom Raw Data)'!DC6+'Clean data, inputs, calc.'!BQ6</f>
        <v>12187.954449167375</v>
      </c>
      <c r="DY44" s="286">
        <f>'(2018 Bloom Raw Data)'!DD6+'Clean data, inputs, calc.'!BR6</f>
        <v>11464.732118943815</v>
      </c>
      <c r="DZ44" s="286">
        <f>'(2018 Bloom Raw Data)'!DE6+'Clean data, inputs, calc.'!BS6</f>
        <v>11260.843588720256</v>
      </c>
      <c r="EA44" s="286">
        <f>'(2018 Bloom Raw Data)'!DF6+'Clean data, inputs, calc.'!BT6</f>
        <v>10492.14785306729</v>
      </c>
      <c r="EB44" s="286">
        <f>'(2018 Bloom Raw Data)'!DG6+'Clean data, inputs, calc.'!BU6</f>
        <v>8835.7637174143256</v>
      </c>
      <c r="EC44" s="286">
        <f>'(2018 Bloom Raw Data)'!DH6+'Clean data, inputs, calc.'!BV6</f>
        <v>9067.4034817613592</v>
      </c>
      <c r="ED44" s="286" t="e">
        <f>'(2018 Bloom Raw Data)'!DI6+'Clean data, inputs, calc.'!BW6</f>
        <v>#VALUE!</v>
      </c>
      <c r="EE44" s="247"/>
      <c r="EF44" s="283">
        <f t="shared" si="184"/>
        <v>1779.15</v>
      </c>
      <c r="EG44" s="283">
        <f t="shared" si="184"/>
        <v>1797.2874999999999</v>
      </c>
      <c r="EH44" s="283">
        <f t="shared" si="184"/>
        <v>1692.425</v>
      </c>
      <c r="EI44" s="283">
        <f t="shared" si="184"/>
        <v>1600.5625</v>
      </c>
      <c r="EJ44" s="283">
        <f t="shared" si="184"/>
        <v>1663.7</v>
      </c>
      <c r="EK44" s="283">
        <f t="shared" si="184"/>
        <v>1654.925</v>
      </c>
      <c r="EL44" s="283">
        <f t="shared" si="184"/>
        <v>1626.15</v>
      </c>
      <c r="EM44" s="283">
        <f t="shared" si="184"/>
        <v>1721.375</v>
      </c>
      <c r="EN44" s="283">
        <f t="shared" si="184"/>
        <v>1747.6</v>
      </c>
      <c r="EO44" s="283">
        <f t="shared" si="184"/>
        <v>1760.075</v>
      </c>
      <c r="EP44" s="283">
        <f t="shared" si="185"/>
        <v>1778.55</v>
      </c>
      <c r="EQ44" s="283">
        <f t="shared" si="185"/>
        <v>1807.0250000000001</v>
      </c>
      <c r="ER44" s="283">
        <f t="shared" si="185"/>
        <v>1792.5</v>
      </c>
      <c r="ES44" s="283">
        <f t="shared" si="185"/>
        <v>1806.5</v>
      </c>
      <c r="ET44" s="283">
        <f t="shared" si="185"/>
        <v>1817.5</v>
      </c>
      <c r="EU44" s="283">
        <f t="shared" si="185"/>
        <v>1804.5</v>
      </c>
      <c r="EV44" s="283" t="e">
        <f t="shared" si="185"/>
        <v>#VALUE!</v>
      </c>
      <c r="EW44" s="3"/>
      <c r="EX44" s="3"/>
      <c r="EY44" s="3"/>
      <c r="EZ44" s="3"/>
      <c r="FA44" s="3"/>
      <c r="FB44" s="3"/>
      <c r="FC44" s="3"/>
      <c r="FD44" s="3"/>
      <c r="FE44" s="3"/>
      <c r="FF44" s="3"/>
      <c r="FG44" s="3"/>
      <c r="FH44" s="3"/>
      <c r="FI44" s="3"/>
      <c r="FJ44" s="3"/>
      <c r="FK44" s="3"/>
      <c r="FL44" s="3"/>
      <c r="FM44" s="3"/>
      <c r="FN44" s="3"/>
      <c r="FO44" s="38"/>
      <c r="FP44" s="3"/>
      <c r="FQ44" s="38"/>
      <c r="FR44" s="3"/>
      <c r="FS44" s="3"/>
      <c r="FT44" s="208">
        <f t="shared" si="186"/>
        <v>1.1659103759081135</v>
      </c>
      <c r="FU44" s="208">
        <f t="shared" si="186"/>
        <v>1.1406375001981142</v>
      </c>
      <c r="FV44" s="208">
        <f t="shared" si="186"/>
        <v>1.2643263937709002</v>
      </c>
      <c r="FW44" s="208">
        <f t="shared" si="186"/>
        <v>1.1467853787765949</v>
      </c>
      <c r="FX44" s="208">
        <f t="shared" si="186"/>
        <v>1.2515632317476175</v>
      </c>
      <c r="FY44" s="208">
        <f t="shared" si="186"/>
        <v>1.1722100783404124</v>
      </c>
      <c r="FZ44" s="208">
        <f t="shared" si="186"/>
        <v>1.3311279888918623</v>
      </c>
      <c r="GA44" s="208">
        <f t="shared" si="186"/>
        <v>1.0824531519137306</v>
      </c>
      <c r="GB44" s="208">
        <f t="shared" si="186"/>
        <v>1.143855464416625</v>
      </c>
      <c r="GC44" s="208">
        <f t="shared" si="186"/>
        <v>1.0429488399022395</v>
      </c>
      <c r="GD44" s="208">
        <f t="shared" si="187"/>
        <v>1.2185963561144613</v>
      </c>
      <c r="GE44" s="208">
        <f t="shared" si="187"/>
        <v>1.0603068131009894</v>
      </c>
      <c r="GF44" s="208">
        <f t="shared" si="187"/>
        <v>1.2723387942651361</v>
      </c>
      <c r="GG44" s="208">
        <f t="shared" si="187"/>
        <v>1.2150938572196461</v>
      </c>
      <c r="GH44" s="208">
        <f t="shared" si="187"/>
        <v>1.3581660618510731</v>
      </c>
      <c r="GI44" s="208">
        <f t="shared" si="187"/>
        <v>1.2656506410425936</v>
      </c>
      <c r="GJ44" s="208" t="e">
        <f t="shared" si="187"/>
        <v>#VALUE!</v>
      </c>
      <c r="GK44" s="208"/>
      <c r="GL44" s="212">
        <f>AVERAGE(FW44:GI44)</f>
        <v>1.1970074351986908</v>
      </c>
      <c r="GM44" s="212">
        <f t="shared" ref="GM44:GM75" si="194">AVERAGE(FT44:GF44)</f>
        <v>1.1763892590266765</v>
      </c>
      <c r="GN44" s="208">
        <f>GF44-GF6</f>
        <v>9.4009223159041255E-2</v>
      </c>
      <c r="GO44" s="211">
        <f>GN44/GF6</f>
        <v>7.978177367711739E-2</v>
      </c>
      <c r="GP44" s="212">
        <f t="shared" ref="GP44:GP75" si="195">GM44-GM6</f>
        <v>8.9713286016596339E-2</v>
      </c>
      <c r="GQ44" s="211">
        <f t="shared" ref="GQ44:GQ75" si="196">GP44/GM6</f>
        <v>8.2557531632995951E-2</v>
      </c>
      <c r="GR44" s="211"/>
      <c r="GS44" s="247"/>
      <c r="GT44" s="212">
        <f t="shared" si="188"/>
        <v>0.39457044094089871</v>
      </c>
      <c r="GU44" s="212">
        <f t="shared" si="188"/>
        <v>0.39782171744921169</v>
      </c>
      <c r="GV44" s="212">
        <f t="shared" si="188"/>
        <v>0.30134274783225257</v>
      </c>
      <c r="GW44" s="212">
        <f t="shared" si="188"/>
        <v>0.51169510718887889</v>
      </c>
      <c r="GX44" s="212">
        <f t="shared" si="188"/>
        <v>0.30173709202380233</v>
      </c>
      <c r="GY44" s="212">
        <f t="shared" si="188"/>
        <v>0.38551595993776155</v>
      </c>
      <c r="GZ44" s="212">
        <f t="shared" si="188"/>
        <v>0.2564339083110414</v>
      </c>
      <c r="HA44" s="212">
        <f t="shared" si="188"/>
        <v>0.35611066734441943</v>
      </c>
      <c r="HB44" s="212">
        <f t="shared" si="188"/>
        <v>0.1699473563744564</v>
      </c>
      <c r="HC44" s="212">
        <f t="shared" si="188"/>
        <v>0.35509850432509976</v>
      </c>
      <c r="HD44" s="212">
        <f t="shared" si="189"/>
        <v>0.23221163307188442</v>
      </c>
      <c r="HE44" s="212">
        <f t="shared" si="189"/>
        <v>0.28831919868291805</v>
      </c>
      <c r="HF44" s="212">
        <f t="shared" si="189"/>
        <v>0.18577405857740587</v>
      </c>
      <c r="HG44" s="212">
        <f t="shared" si="189"/>
        <v>0.24688624411846111</v>
      </c>
      <c r="HH44" s="212">
        <f t="shared" si="189"/>
        <v>0.1155433287482806</v>
      </c>
      <c r="HI44" s="212">
        <f t="shared" si="189"/>
        <v>0.12912164034358548</v>
      </c>
      <c r="HJ44" s="212" t="e">
        <f t="shared" si="189"/>
        <v>#VALUE!</v>
      </c>
      <c r="HK44" s="212"/>
      <c r="HL44" s="212">
        <f>AVERAGE(GW44:HI44)</f>
        <v>0.27187651531138424</v>
      </c>
      <c r="HM44" s="212">
        <f t="shared" ref="HM44:HM75" si="197">HI44</f>
        <v>0.12912164034358548</v>
      </c>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row>
    <row r="45" spans="1:262">
      <c r="A45" s="239" t="s">
        <v>31</v>
      </c>
      <c r="B45" s="239" t="s">
        <v>13</v>
      </c>
      <c r="C45" s="247"/>
      <c r="D45" s="3"/>
      <c r="E45" s="3"/>
      <c r="F45" s="3"/>
      <c r="G45" s="38"/>
      <c r="H45" s="38"/>
      <c r="I45" s="38"/>
      <c r="J45" s="4"/>
      <c r="K45" s="4"/>
      <c r="L45" s="4"/>
      <c r="M45" s="4"/>
      <c r="N45" s="38"/>
      <c r="O45" s="38"/>
      <c r="P45" s="38"/>
      <c r="Q45" s="38"/>
      <c r="R45" s="38"/>
      <c r="S45" s="38"/>
      <c r="T45" s="38"/>
      <c r="U45" s="38"/>
      <c r="V45" s="38"/>
      <c r="W45" s="38"/>
      <c r="X45" s="38"/>
      <c r="Y45" s="38"/>
      <c r="Z45" s="38"/>
      <c r="AA45" s="38"/>
      <c r="AB45" s="38"/>
      <c r="AC45" s="38"/>
      <c r="AD45" s="7" t="s">
        <v>548</v>
      </c>
      <c r="AE45" s="523">
        <f>AE7/AE$46</f>
        <v>0.40896574187525975</v>
      </c>
      <c r="AF45" s="524"/>
      <c r="AG45" s="524"/>
      <c r="AH45" s="7" t="s">
        <v>548</v>
      </c>
      <c r="AI45" s="523">
        <f>AI7/AI$46</f>
        <v>0.35500700891663778</v>
      </c>
      <c r="AJ45" s="524"/>
      <c r="AK45" s="523">
        <f t="shared" si="190"/>
        <v>-0.13193949378547246</v>
      </c>
      <c r="AL45" s="38"/>
      <c r="AM45" s="38"/>
      <c r="AN45" s="524"/>
      <c r="AO45" s="524"/>
      <c r="AP45" s="524"/>
      <c r="AQ45" s="547"/>
      <c r="AR45" s="547"/>
      <c r="AS45" s="547"/>
      <c r="AT45" s="38"/>
      <c r="AU45" s="38"/>
      <c r="AV45" s="38"/>
      <c r="AW45" s="38"/>
      <c r="AX45" s="328"/>
      <c r="AY45" s="38"/>
      <c r="AZ45" s="145" t="s">
        <v>250</v>
      </c>
      <c r="BA45" s="336">
        <v>1.6749999999999998E-2</v>
      </c>
      <c r="BB45" s="332">
        <v>2.2333333333333334E-2</v>
      </c>
      <c r="BC45" s="332">
        <v>1.49E-2</v>
      </c>
      <c r="BD45" s="332">
        <v>1.4199999999999999E-2</v>
      </c>
      <c r="BE45" s="337">
        <v>1.9099999999999999E-2</v>
      </c>
      <c r="BF45" s="117"/>
      <c r="BG45" s="283">
        <f>AT7/$BF$1</f>
        <v>4.2787999999999995</v>
      </c>
      <c r="BH45" s="285">
        <f t="shared" si="173"/>
        <v>4.3134499999999996</v>
      </c>
      <c r="BI45" s="285">
        <f t="shared" si="173"/>
        <v>4.3480999999999996</v>
      </c>
      <c r="BJ45" s="285">
        <f t="shared" si="173"/>
        <v>4.3827499999999997</v>
      </c>
      <c r="BK45" s="283">
        <f>AU7/$BF$1</f>
        <v>4.4173999999999998</v>
      </c>
      <c r="BL45" s="285">
        <f t="shared" si="174"/>
        <v>7.8978999999999999</v>
      </c>
      <c r="BM45" s="285">
        <f t="shared" si="174"/>
        <v>11.378399999999999</v>
      </c>
      <c r="BN45" s="285">
        <f t="shared" si="174"/>
        <v>14.858900000000002</v>
      </c>
      <c r="BO45" s="283">
        <f>AV7/$BF$1</f>
        <v>18.339400000000001</v>
      </c>
      <c r="BP45" s="285">
        <f t="shared" si="175"/>
        <v>13.754550000000002</v>
      </c>
      <c r="BQ45" s="285">
        <f t="shared" si="175"/>
        <v>9.1697000000000006</v>
      </c>
      <c r="BR45" s="285">
        <f t="shared" si="175"/>
        <v>4.5848499999999994</v>
      </c>
      <c r="BS45" s="283"/>
      <c r="BT45" s="283">
        <f t="shared" si="191"/>
        <v>0</v>
      </c>
      <c r="BU45" s="283">
        <f t="shared" si="176"/>
        <v>0</v>
      </c>
      <c r="BV45" s="283">
        <f t="shared" si="176"/>
        <v>0</v>
      </c>
      <c r="BW45" s="283">
        <f t="shared" si="192"/>
        <v>0</v>
      </c>
      <c r="BX45" s="283"/>
      <c r="BY45" s="247"/>
      <c r="BZ45" s="286">
        <f t="shared" si="177"/>
        <v>3578.1291256614495</v>
      </c>
      <c r="CA45" s="286">
        <f t="shared" si="177"/>
        <v>3643.0551788785028</v>
      </c>
      <c r="CB45" s="286">
        <f t="shared" si="177"/>
        <v>3550.4412320955557</v>
      </c>
      <c r="CC45" s="286">
        <f t="shared" si="177"/>
        <v>3515.5312853126088</v>
      </c>
      <c r="CD45" s="286">
        <f t="shared" si="177"/>
        <v>3550.0743385296619</v>
      </c>
      <c r="CE45" s="286">
        <f t="shared" si="177"/>
        <v>4826.5695513140727</v>
      </c>
      <c r="CF45" s="286">
        <f t="shared" si="177"/>
        <v>4836.6147640984827</v>
      </c>
      <c r="CG45" s="286">
        <f t="shared" si="177"/>
        <v>4755.9699768828941</v>
      </c>
      <c r="CH45" s="286">
        <f t="shared" si="177"/>
        <v>4834.5241896673051</v>
      </c>
      <c r="CI45" s="286">
        <f t="shared" si="177"/>
        <v>4837.1026422504783</v>
      </c>
      <c r="CJ45" s="286">
        <f t="shared" si="178"/>
        <v>5006.0810948336521</v>
      </c>
      <c r="CK45" s="286">
        <f t="shared" si="178"/>
        <v>4805.5675474168265</v>
      </c>
      <c r="CL45" s="286">
        <f t="shared" si="178"/>
        <v>4784.8</v>
      </c>
      <c r="CM45" s="286">
        <f t="shared" si="178"/>
        <v>4784.8</v>
      </c>
      <c r="CN45" s="286">
        <f t="shared" si="178"/>
        <v>4869.1009999999997</v>
      </c>
      <c r="CO45" s="286">
        <f t="shared" si="178"/>
        <v>4900</v>
      </c>
      <c r="CP45" s="286" t="e">
        <f t="shared" si="178"/>
        <v>#VALUE!</v>
      </c>
      <c r="CQ45" s="247"/>
      <c r="CR45" s="211">
        <f t="shared" si="179"/>
        <v>0.39746618512512494</v>
      </c>
      <c r="CS45" s="211">
        <f t="shared" si="179"/>
        <v>0.37850354235434785</v>
      </c>
      <c r="CT45" s="211">
        <f t="shared" si="179"/>
        <v>0.3836496374391048</v>
      </c>
      <c r="CU45" s="211">
        <f t="shared" si="179"/>
        <v>0.36916445923245389</v>
      </c>
      <c r="CV45" s="211">
        <f t="shared" si="179"/>
        <v>0.37818908045656846</v>
      </c>
      <c r="CW45" s="211">
        <f t="shared" si="179"/>
        <v>0.48072388979516739</v>
      </c>
      <c r="CX45" s="211">
        <f t="shared" si="179"/>
        <v>0.50280200935039199</v>
      </c>
      <c r="CY45" s="211">
        <f t="shared" si="179"/>
        <v>0.46644228071998484</v>
      </c>
      <c r="CZ45" s="211">
        <f t="shared" si="179"/>
        <v>0.4386863147124061</v>
      </c>
      <c r="DA45" s="211">
        <f t="shared" si="179"/>
        <v>0.42530431027683352</v>
      </c>
      <c r="DB45" s="211">
        <f t="shared" si="179"/>
        <v>0.436178420038634</v>
      </c>
      <c r="DC45" s="211">
        <f t="shared" si="179"/>
        <v>0.42257812539129591</v>
      </c>
      <c r="DD45" s="211">
        <f t="shared" si="179"/>
        <v>0.41186482291452398</v>
      </c>
      <c r="DE45" s="211">
        <f t="shared" si="180"/>
        <v>0.42852420385718887</v>
      </c>
      <c r="DF45" s="211">
        <f t="shared" si="181"/>
        <v>0.50837608178677463</v>
      </c>
      <c r="DG45" s="211">
        <f t="shared" si="182"/>
        <v>0.46834530545002917</v>
      </c>
      <c r="DH45" s="211" t="e">
        <f t="shared" si="183"/>
        <v>#VALUE!</v>
      </c>
      <c r="DI45" s="211"/>
      <c r="DJ45" s="211">
        <f t="shared" si="193"/>
        <v>0.42242715983129514</v>
      </c>
      <c r="DK45" s="247"/>
      <c r="DL45" s="247"/>
      <c r="DM45" s="247"/>
      <c r="DN45" s="286">
        <f>'(2018 Bloom Raw Data)'!CS7+'Clean data, inputs, calc.'!BG7</f>
        <v>9013.1055256614491</v>
      </c>
      <c r="DO45" s="286">
        <f>'(2018 Bloom Raw Data)'!CT7+'Clean data, inputs, calc.'!BH7</f>
        <v>9635.5905788785021</v>
      </c>
      <c r="DP45" s="286">
        <f>'(2018 Bloom Raw Data)'!CU7+'Clean data, inputs, calc.'!BI7</f>
        <v>9265.1184320955563</v>
      </c>
      <c r="DQ45" s="286">
        <f>'(2018 Bloom Raw Data)'!CV7+'Clean data, inputs, calc.'!BJ7</f>
        <v>9533.6407853126093</v>
      </c>
      <c r="DR45" s="286">
        <f>'(2018 Bloom Raw Data)'!CW7+'Clean data, inputs, calc.'!BK7</f>
        <v>9403.6835385296617</v>
      </c>
      <c r="DS45" s="286">
        <f>'(2018 Bloom Raw Data)'!CX7+'Clean data, inputs, calc.'!BL7</f>
        <v>10056.711551314072</v>
      </c>
      <c r="DT45" s="286">
        <f>'(2018 Bloom Raw Data)'!CY7+'Clean data, inputs, calc.'!BM7</f>
        <v>9635.8906640984842</v>
      </c>
      <c r="DU45" s="286">
        <f>'(2018 Bloom Raw Data)'!CZ7+'Clean data, inputs, calc.'!BN7</f>
        <v>10212.766876882893</v>
      </c>
      <c r="DV45" s="286">
        <f>'(2018 Bloom Raw Data)'!DA7+'Clean data, inputs, calc.'!BO7</f>
        <v>11038.830189667304</v>
      </c>
      <c r="DW45" s="286">
        <f>'(2018 Bloom Raw Data)'!DB7+'Clean data, inputs, calc.'!BP7</f>
        <v>11393.77444225048</v>
      </c>
      <c r="DX45" s="286">
        <f>'(2018 Bloom Raw Data)'!DC7+'Clean data, inputs, calc.'!BQ7</f>
        <v>11497.129694833653</v>
      </c>
      <c r="DY45" s="286">
        <f>'(2018 Bloom Raw Data)'!DD7+'Clean data, inputs, calc.'!BR7</f>
        <v>11391.921547416827</v>
      </c>
      <c r="DZ45" s="286">
        <f>'(2018 Bloom Raw Data)'!DE7+'Clean data, inputs, calc.'!BS7</f>
        <v>11639.2039</v>
      </c>
      <c r="EA45" s="286">
        <f>'(2018 Bloom Raw Data)'!DF7+'Clean data, inputs, calc.'!BT7</f>
        <v>11187.3637</v>
      </c>
      <c r="EB45" s="286">
        <f>'(2018 Bloom Raw Data)'!DG7+'Clean data, inputs, calc.'!BU7</f>
        <v>9598.9449000000004</v>
      </c>
      <c r="EC45" s="286">
        <f>'(2018 Bloom Raw Data)'!DH7+'Clean data, inputs, calc.'!BV7</f>
        <v>10483.566000000001</v>
      </c>
      <c r="ED45" s="286" t="e">
        <f>'(2018 Bloom Raw Data)'!DI7+'Clean data, inputs, calc.'!BW7</f>
        <v>#VALUE!</v>
      </c>
      <c r="EE45" s="247"/>
      <c r="EF45" s="283">
        <f t="shared" si="184"/>
        <v>893.87879999999996</v>
      </c>
      <c r="EG45" s="283">
        <f t="shared" si="184"/>
        <v>887.41345000000001</v>
      </c>
      <c r="EH45" s="283">
        <f t="shared" si="184"/>
        <v>911.34810000000004</v>
      </c>
      <c r="EI45" s="283">
        <f t="shared" si="184"/>
        <v>924.78274999999996</v>
      </c>
      <c r="EJ45" s="283">
        <f t="shared" si="184"/>
        <v>928.01740000000007</v>
      </c>
      <c r="EK45" s="283">
        <f t="shared" si="184"/>
        <v>961.99790000000007</v>
      </c>
      <c r="EL45" s="283">
        <f t="shared" si="184"/>
        <v>1005.9784</v>
      </c>
      <c r="EM45" s="283">
        <f t="shared" si="184"/>
        <v>1062.1588999999999</v>
      </c>
      <c r="EN45" s="283">
        <f t="shared" si="184"/>
        <v>1115.3394000000001</v>
      </c>
      <c r="EO45" s="283">
        <f t="shared" si="184"/>
        <v>1135.2545500000001</v>
      </c>
      <c r="EP45" s="283">
        <f t="shared" si="185"/>
        <v>1147.2697000000001</v>
      </c>
      <c r="EQ45" s="283">
        <f t="shared" si="185"/>
        <v>1167.08485</v>
      </c>
      <c r="ER45" s="283">
        <f t="shared" si="185"/>
        <v>1193.6000000000001</v>
      </c>
      <c r="ES45" s="283">
        <f t="shared" si="185"/>
        <v>1212.5999999999999</v>
      </c>
      <c r="ET45" s="283">
        <f t="shared" si="185"/>
        <v>1251</v>
      </c>
      <c r="EU45" s="283">
        <f t="shared" si="185"/>
        <v>1274.1999999999998</v>
      </c>
      <c r="EV45" s="283" t="e">
        <f t="shared" si="185"/>
        <v>#VALUE!</v>
      </c>
      <c r="EW45" s="3"/>
      <c r="EX45" s="3"/>
      <c r="EY45" s="3"/>
      <c r="EZ45" s="3"/>
      <c r="FA45" s="3"/>
      <c r="FB45" s="3"/>
      <c r="FC45" s="3"/>
      <c r="FD45" s="3"/>
      <c r="FE45" s="3"/>
      <c r="FF45" s="3"/>
      <c r="FG45" s="3"/>
      <c r="FH45" s="3"/>
      <c r="FI45" s="3"/>
      <c r="FJ45" s="3"/>
      <c r="FK45" s="3"/>
      <c r="FL45" s="3"/>
      <c r="FM45" s="3"/>
      <c r="FN45" s="3"/>
      <c r="FO45" s="38"/>
      <c r="FP45" s="3"/>
      <c r="FQ45" s="38"/>
      <c r="FR45" s="3"/>
      <c r="FS45" s="3"/>
      <c r="FT45" s="208">
        <f t="shared" si="186"/>
        <v>4.0029242506494729</v>
      </c>
      <c r="FU45" s="208">
        <f t="shared" si="186"/>
        <v>4.1052512545065696</v>
      </c>
      <c r="FV45" s="208">
        <f t="shared" si="186"/>
        <v>3.8958124037297663</v>
      </c>
      <c r="FW45" s="208">
        <f t="shared" si="186"/>
        <v>3.801467193578826</v>
      </c>
      <c r="FX45" s="208">
        <f t="shared" si="186"/>
        <v>3.8254394136679566</v>
      </c>
      <c r="FY45" s="208">
        <f t="shared" si="186"/>
        <v>5.0172350181991794</v>
      </c>
      <c r="FZ45" s="208">
        <f t="shared" si="186"/>
        <v>4.8078713858055826</v>
      </c>
      <c r="GA45" s="208">
        <f t="shared" si="186"/>
        <v>4.4776445189913625</v>
      </c>
      <c r="GB45" s="208">
        <f t="shared" si="186"/>
        <v>4.3345767124045871</v>
      </c>
      <c r="GC45" s="208">
        <f t="shared" si="186"/>
        <v>4.2608088575821856</v>
      </c>
      <c r="GD45" s="208">
        <f t="shared" si="187"/>
        <v>4.3634736407957533</v>
      </c>
      <c r="GE45" s="208">
        <f t="shared" si="187"/>
        <v>4.1175819799364435</v>
      </c>
      <c r="GF45" s="208">
        <f t="shared" si="187"/>
        <v>4.0087131367292219</v>
      </c>
      <c r="GG45" s="208">
        <f t="shared" si="187"/>
        <v>3.9459013689592615</v>
      </c>
      <c r="GH45" s="208">
        <f t="shared" si="187"/>
        <v>3.8921670663469223</v>
      </c>
      <c r="GI45" s="208">
        <f t="shared" si="187"/>
        <v>3.8455501491131696</v>
      </c>
      <c r="GJ45" s="208" t="e">
        <f t="shared" si="187"/>
        <v>#VALUE!</v>
      </c>
      <c r="GK45" s="208"/>
      <c r="GL45" s="212">
        <f>AVERAGE(FW45:GI45)</f>
        <v>4.2075715724700355</v>
      </c>
      <c r="GM45" s="212">
        <f t="shared" si="194"/>
        <v>4.2322153666597622</v>
      </c>
      <c r="GN45" s="208">
        <f>GF45-GF7</f>
        <v>0</v>
      </c>
      <c r="GO45" s="211">
        <f>GN45/GF7</f>
        <v>0</v>
      </c>
      <c r="GP45" s="212">
        <f t="shared" si="195"/>
        <v>2.8505303482871724E-2</v>
      </c>
      <c r="GQ45" s="211">
        <f t="shared" si="196"/>
        <v>6.7809870458404716E-3</v>
      </c>
      <c r="GR45" s="211"/>
      <c r="GS45" s="247"/>
      <c r="GT45" s="212">
        <f t="shared" si="188"/>
        <v>0.21152308344263226</v>
      </c>
      <c r="GU45" s="212">
        <f t="shared" si="188"/>
        <v>0.14536628896034876</v>
      </c>
      <c r="GV45" s="212">
        <f t="shared" si="188"/>
        <v>0.25445820318273554</v>
      </c>
      <c r="GW45" s="212">
        <f t="shared" si="188"/>
        <v>0.32029144142232324</v>
      </c>
      <c r="GX45" s="212">
        <f t="shared" si="188"/>
        <v>0.29877995822061093</v>
      </c>
      <c r="GY45" s="212">
        <f t="shared" si="188"/>
        <v>0.21829569482428182</v>
      </c>
      <c r="GZ45" s="212">
        <f t="shared" si="188"/>
        <v>1.6133547201411084E-2</v>
      </c>
      <c r="HA45" s="212">
        <f t="shared" si="188"/>
        <v>2.1559862653318634E-2</v>
      </c>
      <c r="HB45" s="212">
        <f t="shared" si="188"/>
        <v>8.8944226304567026E-2</v>
      </c>
      <c r="HC45" s="212">
        <f t="shared" si="188"/>
        <v>6.2805297719352893E-2</v>
      </c>
      <c r="HD45" s="212">
        <f t="shared" si="189"/>
        <v>2.0887852263508744E-2</v>
      </c>
      <c r="HE45" s="212">
        <f t="shared" si="189"/>
        <v>3.17029220283341E-2</v>
      </c>
      <c r="HF45" s="212">
        <f t="shared" si="189"/>
        <v>3.2758042895442353E-2</v>
      </c>
      <c r="HG45" s="212">
        <f t="shared" si="189"/>
        <v>2.9770740557479799E-2</v>
      </c>
      <c r="HH45" s="212">
        <f t="shared" si="189"/>
        <v>0.10112390087929657</v>
      </c>
      <c r="HI45" s="212">
        <f t="shared" si="189"/>
        <v>6.5766755611363997E-2</v>
      </c>
      <c r="HJ45" s="212" t="e">
        <f t="shared" si="189"/>
        <v>#VALUE!</v>
      </c>
      <c r="HK45" s="212"/>
      <c r="HL45" s="212">
        <f>AVERAGE(GW45:HI45)</f>
        <v>0.10067848019856086</v>
      </c>
      <c r="HM45" s="212">
        <f t="shared" si="197"/>
        <v>6.5766755611363997E-2</v>
      </c>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c r="IZ45" s="3"/>
      <c r="JA45" s="3"/>
      <c r="JB45" s="3"/>
    </row>
    <row r="46" spans="1:262">
      <c r="A46" s="4"/>
      <c r="B46" s="3"/>
      <c r="C46" s="3"/>
      <c r="D46" s="3"/>
      <c r="E46" s="3"/>
      <c r="F46" s="3"/>
      <c r="G46" s="38"/>
      <c r="H46" s="38"/>
      <c r="I46" s="38"/>
      <c r="J46" s="4"/>
      <c r="K46" s="4"/>
      <c r="L46" s="4"/>
      <c r="M46" s="4"/>
      <c r="N46" s="38"/>
      <c r="O46" s="38"/>
      <c r="P46" s="38"/>
      <c r="Q46" s="38"/>
      <c r="R46" s="38"/>
      <c r="S46" s="38"/>
      <c r="T46" s="38"/>
      <c r="U46" s="38"/>
      <c r="V46" s="38"/>
      <c r="W46" s="38"/>
      <c r="X46" s="38"/>
      <c r="Y46" s="38"/>
      <c r="Z46" s="38"/>
      <c r="AA46" s="38"/>
      <c r="AB46" s="38"/>
      <c r="AC46" s="38"/>
      <c r="AD46" s="7" t="s">
        <v>549</v>
      </c>
      <c r="AE46" s="394">
        <f>SUM(AE5:AE7)</f>
        <v>16707.032399999996</v>
      </c>
      <c r="AF46" s="524"/>
      <c r="AG46" s="524"/>
      <c r="AH46" s="7" t="s">
        <v>549</v>
      </c>
      <c r="AI46" s="394">
        <f>SUM(AI5:AI7)</f>
        <v>13414.890073672588</v>
      </c>
      <c r="AJ46" s="524"/>
      <c r="AK46" s="523">
        <f t="shared" si="190"/>
        <v>-0.19705129238436198</v>
      </c>
      <c r="AL46" s="38"/>
      <c r="AM46" s="38"/>
      <c r="AN46" s="524"/>
      <c r="AO46" s="524"/>
      <c r="AP46" s="524"/>
      <c r="AQ46" s="547"/>
      <c r="AR46" s="547"/>
      <c r="AS46" s="547"/>
      <c r="AT46" s="38"/>
      <c r="AU46" s="38"/>
      <c r="AV46" s="38"/>
      <c r="AW46" s="38"/>
      <c r="AX46" s="328"/>
      <c r="AY46" s="38"/>
      <c r="AZ46" s="145" t="s">
        <v>255</v>
      </c>
      <c r="BA46" s="336">
        <v>2.0949999999999996E-2</v>
      </c>
      <c r="BB46" s="332">
        <v>2.725E-2</v>
      </c>
      <c r="BC46" s="332">
        <v>1.72E-2</v>
      </c>
      <c r="BD46" s="332">
        <v>1.6749999999999998E-2</v>
      </c>
      <c r="BE46" s="337">
        <v>2.12E-2</v>
      </c>
      <c r="BF46" s="117"/>
      <c r="BG46" s="13"/>
      <c r="BH46" s="124"/>
      <c r="BI46" s="124"/>
      <c r="BJ46" s="124"/>
      <c r="BK46" s="13"/>
      <c r="BL46" s="71"/>
      <c r="BM46" s="71"/>
      <c r="BN46" s="71"/>
      <c r="BO46" s="13"/>
      <c r="BP46" s="71"/>
      <c r="BQ46" s="71"/>
      <c r="BR46" s="71"/>
      <c r="BS46" s="13"/>
      <c r="BT46" s="73"/>
      <c r="BU46" s="73"/>
      <c r="BV46" s="73"/>
      <c r="BW46" s="73"/>
      <c r="BX46" s="73"/>
      <c r="BY46" s="3"/>
      <c r="BZ46" s="66"/>
      <c r="CA46" s="66"/>
      <c r="CB46" s="66"/>
      <c r="CC46" s="66"/>
      <c r="CD46" s="66"/>
      <c r="CE46" s="66"/>
      <c r="CF46" s="66"/>
      <c r="CG46" s="66"/>
      <c r="CH46" s="66"/>
      <c r="CI46" s="66"/>
      <c r="CJ46" s="66"/>
      <c r="CK46" s="66"/>
      <c r="CL46" s="66"/>
      <c r="CM46" s="66"/>
      <c r="CN46" s="66"/>
      <c r="CO46" s="66"/>
      <c r="CP46" s="66"/>
      <c r="CQ46" s="3"/>
      <c r="CR46" s="59"/>
      <c r="CS46" s="59"/>
      <c r="CT46" s="59"/>
      <c r="CU46" s="59"/>
      <c r="CV46" s="59"/>
      <c r="CW46" s="59"/>
      <c r="CX46" s="59"/>
      <c r="CY46" s="59"/>
      <c r="CZ46" s="59"/>
      <c r="DA46" s="59"/>
      <c r="DB46" s="59"/>
      <c r="DC46" s="59"/>
      <c r="DD46" s="59"/>
      <c r="DE46" s="59"/>
      <c r="DF46" s="59"/>
      <c r="DG46" s="59"/>
      <c r="DH46" s="59"/>
      <c r="DI46" s="59"/>
      <c r="DJ46" s="59"/>
      <c r="DK46" s="3"/>
      <c r="DL46" s="3"/>
      <c r="DM46" s="3"/>
      <c r="DN46" s="66"/>
      <c r="DO46" s="66"/>
      <c r="DP46" s="66"/>
      <c r="DQ46" s="66"/>
      <c r="DR46" s="66"/>
      <c r="DS46" s="66"/>
      <c r="DT46" s="66"/>
      <c r="DU46" s="66"/>
      <c r="DV46" s="66"/>
      <c r="DW46" s="66"/>
      <c r="DX46" s="66"/>
      <c r="DY46" s="66"/>
      <c r="DZ46" s="66"/>
      <c r="EA46" s="66"/>
      <c r="EB46" s="66"/>
      <c r="EC46" s="66"/>
      <c r="ED46" s="66"/>
      <c r="EE46" s="3"/>
      <c r="EF46" s="13"/>
      <c r="EG46" s="13"/>
      <c r="EH46" s="13"/>
      <c r="EI46" s="13"/>
      <c r="EJ46" s="13"/>
      <c r="EK46" s="13"/>
      <c r="EL46" s="13"/>
      <c r="EM46" s="13"/>
      <c r="EN46" s="13"/>
      <c r="EO46" s="13"/>
      <c r="EP46" s="13"/>
      <c r="EQ46" s="13"/>
      <c r="ER46" s="13"/>
      <c r="ES46" s="13"/>
      <c r="ET46" s="13"/>
      <c r="EU46" s="13"/>
      <c r="EV46" s="13"/>
      <c r="EW46" s="3"/>
      <c r="EX46" s="3"/>
      <c r="EY46" s="3"/>
      <c r="EZ46" s="3"/>
      <c r="FA46" s="3"/>
      <c r="FB46" s="3"/>
      <c r="FC46" s="3"/>
      <c r="FD46" s="3"/>
      <c r="FE46" s="3"/>
      <c r="FF46" s="3"/>
      <c r="FG46" s="3"/>
      <c r="FH46" s="3"/>
      <c r="FI46" s="3"/>
      <c r="FJ46" s="3"/>
      <c r="FK46" s="3"/>
      <c r="FL46" s="3"/>
      <c r="FM46" s="3"/>
      <c r="FN46" s="3"/>
      <c r="FO46" s="38"/>
      <c r="FP46" s="3"/>
      <c r="FQ46" s="38"/>
      <c r="FR46" s="3"/>
      <c r="FS46" s="3"/>
      <c r="FT46" s="6"/>
      <c r="FU46" s="6"/>
      <c r="FV46" s="6"/>
      <c r="FW46" s="6"/>
      <c r="FX46" s="6"/>
      <c r="FY46" s="6"/>
      <c r="FZ46" s="6"/>
      <c r="GA46" s="6"/>
      <c r="GB46" s="6"/>
      <c r="GC46" s="6"/>
      <c r="GD46" s="6"/>
      <c r="GE46" s="6"/>
      <c r="GF46" s="6"/>
      <c r="GG46" s="6"/>
      <c r="GH46" s="6"/>
      <c r="GI46" s="6"/>
      <c r="GJ46" s="6"/>
      <c r="GK46" s="6"/>
      <c r="GL46" s="14"/>
      <c r="GM46" s="14"/>
      <c r="GN46" s="6"/>
      <c r="GO46" s="59"/>
      <c r="GP46" s="14">
        <f t="shared" si="195"/>
        <v>0</v>
      </c>
      <c r="GQ46" s="59"/>
      <c r="GR46" s="59"/>
      <c r="GS46" s="3"/>
      <c r="GT46" s="14"/>
      <c r="GU46" s="14"/>
      <c r="GV46" s="14"/>
      <c r="GW46" s="14"/>
      <c r="GX46" s="14"/>
      <c r="GY46" s="14"/>
      <c r="GZ46" s="14"/>
      <c r="HA46" s="14"/>
      <c r="HB46" s="14"/>
      <c r="HC46" s="14"/>
      <c r="HD46" s="14"/>
      <c r="HE46" s="14"/>
      <c r="HF46" s="14"/>
      <c r="HG46" s="14"/>
      <c r="HH46" s="14"/>
      <c r="HI46" s="14"/>
      <c r="HJ46" s="14"/>
      <c r="HK46" s="14"/>
      <c r="HL46" s="14"/>
      <c r="HM46" s="14">
        <f t="shared" si="197"/>
        <v>0</v>
      </c>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row>
    <row r="47" spans="1:262">
      <c r="A47" s="55" t="s">
        <v>44</v>
      </c>
      <c r="B47" s="55" t="s">
        <v>2</v>
      </c>
      <c r="C47" s="3"/>
      <c r="D47" s="3"/>
      <c r="E47" s="3"/>
      <c r="F47" s="3"/>
      <c r="G47" s="38"/>
      <c r="H47" s="38"/>
      <c r="I47" s="38"/>
      <c r="J47" s="4"/>
      <c r="K47" s="4"/>
      <c r="L47" s="4"/>
      <c r="M47" s="4"/>
      <c r="N47" s="38"/>
      <c r="O47" s="38"/>
      <c r="P47" s="38"/>
      <c r="Q47" s="38"/>
      <c r="R47" s="38"/>
      <c r="S47" s="38"/>
      <c r="T47" s="38"/>
      <c r="U47" s="38"/>
      <c r="V47" s="38"/>
      <c r="W47" s="38"/>
      <c r="X47" s="38"/>
      <c r="Y47" s="38"/>
      <c r="Z47" s="38"/>
      <c r="AA47" s="38"/>
      <c r="AB47" s="38"/>
      <c r="AC47" s="38"/>
      <c r="AD47" s="38"/>
      <c r="AE47" s="3"/>
      <c r="AF47" s="3"/>
      <c r="AG47" s="3"/>
      <c r="AH47" s="3"/>
      <c r="AI47" s="38"/>
      <c r="AJ47" s="38"/>
      <c r="AK47" s="38"/>
      <c r="AL47" s="38"/>
      <c r="AM47" s="38"/>
      <c r="AN47" s="524"/>
      <c r="AO47" s="524"/>
      <c r="AP47" s="524"/>
      <c r="AQ47" s="547"/>
      <c r="AR47" s="547"/>
      <c r="AS47" s="547"/>
      <c r="AT47" s="38"/>
      <c r="AU47" s="38"/>
      <c r="AV47" s="38"/>
      <c r="AW47" s="38"/>
      <c r="AX47" s="328"/>
      <c r="AY47" s="38"/>
      <c r="AZ47" s="145" t="s">
        <v>259</v>
      </c>
      <c r="BA47" s="402">
        <v>2.5150000000000002E-2</v>
      </c>
      <c r="BB47" s="403">
        <v>3.216666666666667E-2</v>
      </c>
      <c r="BC47" s="403">
        <v>1.95E-2</v>
      </c>
      <c r="BD47" s="403">
        <v>1.9299999999999998E-2</v>
      </c>
      <c r="BE47" s="404">
        <v>2.3300000000000001E-2</v>
      </c>
      <c r="BF47" s="117"/>
      <c r="BG47" s="13">
        <f t="shared" ref="BG47:BG75" si="198">AT9/$BF$1</f>
        <v>13.5532</v>
      </c>
      <c r="BH47" s="71">
        <f t="shared" ref="BH47:BJ75" si="199">$BG47+($BK47-$BG47)*BH$1/4</f>
        <v>14.413225000000001</v>
      </c>
      <c r="BI47" s="71">
        <f t="shared" si="199"/>
        <v>15.273249999999999</v>
      </c>
      <c r="BJ47" s="71">
        <f t="shared" si="199"/>
        <v>16.133274999999998</v>
      </c>
      <c r="BK47" s="13">
        <f t="shared" ref="BK47:BK75" si="200">AU9/$BF$1</f>
        <v>16.993299999999998</v>
      </c>
      <c r="BL47" s="71">
        <f t="shared" ref="BL47:BN53" si="201">$BK47+($BO47-$BK47)*BL$1/4</f>
        <v>17.853324999999998</v>
      </c>
      <c r="BM47" s="71">
        <f t="shared" si="201"/>
        <v>18.713349999999998</v>
      </c>
      <c r="BN47" s="71">
        <f t="shared" si="201"/>
        <v>19.573374999999999</v>
      </c>
      <c r="BO47" s="13">
        <f t="shared" ref="BO47:BO53" si="202">AV9/$BF$1</f>
        <v>20.433399999999999</v>
      </c>
      <c r="BP47" s="71">
        <f t="shared" ref="BP47:BR53" si="203">$BO47+($BS47-$BO47)*BP$1/4</f>
        <v>22.989750000000001</v>
      </c>
      <c r="BQ47" s="71">
        <f t="shared" si="203"/>
        <v>25.546100000000003</v>
      </c>
      <c r="BR47" s="71">
        <f t="shared" si="203"/>
        <v>28.102450000000001</v>
      </c>
      <c r="BS47" s="13">
        <f t="shared" ref="BS47:BS53" si="204">AW9/$BF$1</f>
        <v>30.658800000000003</v>
      </c>
      <c r="BT47" s="71">
        <f t="shared" si="191"/>
        <v>30.658800000000003</v>
      </c>
      <c r="BU47" s="71">
        <f t="shared" si="176"/>
        <v>30.658800000000003</v>
      </c>
      <c r="BV47" s="71">
        <f t="shared" si="176"/>
        <v>30.658800000000003</v>
      </c>
      <c r="BW47" s="13">
        <f t="shared" si="192"/>
        <v>30.658800000000003</v>
      </c>
      <c r="BX47" s="13"/>
      <c r="BY47" s="3"/>
      <c r="BZ47" s="66">
        <f t="shared" ref="BZ47:BZ75" si="205">BZ9+BG9</f>
        <v>2814.4388637369289</v>
      </c>
      <c r="CA47" s="66">
        <f t="shared" ref="CA47:CA75" si="206">CA9+BH9</f>
        <v>2705.307917710933</v>
      </c>
      <c r="CB47" s="66">
        <f t="shared" ref="CB47:CB75" si="207">CB9+BI9</f>
        <v>2641.575971684937</v>
      </c>
      <c r="CC47" s="66">
        <f t="shared" ref="CC47:CC75" si="208">CC9+BJ9</f>
        <v>2712.944025658941</v>
      </c>
      <c r="CD47" s="66">
        <f t="shared" ref="CD47:CD75" si="209">CD9+BK9</f>
        <v>2625.2630796329454</v>
      </c>
      <c r="CE47" s="66">
        <f t="shared" ref="CE47:CE75" si="210">CE9+BL9</f>
        <v>2683.9248092024795</v>
      </c>
      <c r="CF47" s="66">
        <f t="shared" ref="CF47:CF75" si="211">CF9+BM9</f>
        <v>2665.8375387720143</v>
      </c>
      <c r="CG47" s="66">
        <f t="shared" ref="CG47:CG75" si="212">CG9+BN9</f>
        <v>2593.7502683415491</v>
      </c>
      <c r="CH47" s="66">
        <f t="shared" ref="CH47:CH75" si="213">CH9+BO9</f>
        <v>2519.6389979110841</v>
      </c>
      <c r="CI47" s="66">
        <f t="shared" ref="CI47:CI75" si="214">CI9+BP9</f>
        <v>2619.5316426845156</v>
      </c>
      <c r="CJ47" s="66">
        <f t="shared" ref="CJ47:CJ75" si="215">CJ9+BQ9</f>
        <v>2660.800287457947</v>
      </c>
      <c r="CK47" s="66">
        <f t="shared" ref="CK47:CK75" si="216">CK9+BR9</f>
        <v>2516.9689322313789</v>
      </c>
      <c r="CL47" s="66">
        <f t="shared" ref="CL47:CL75" si="217">CL9+BS9</f>
        <v>2601.8435770048104</v>
      </c>
      <c r="CM47" s="66">
        <f t="shared" ref="CM47:CM75" si="218">CM9+BT9</f>
        <v>3160.1217298565725</v>
      </c>
      <c r="CN47" s="66">
        <f t="shared" ref="CN47:CN75" si="219">CN9+BU9</f>
        <v>3171.0058827083353</v>
      </c>
      <c r="CO47" s="66">
        <f t="shared" ref="CO47:CO75" si="220">CO9+BV9</f>
        <v>3050.7900355600982</v>
      </c>
      <c r="CP47" s="66" t="e">
        <f t="shared" ref="CP47:CP75" si="221">CP9+BW9</f>
        <v>#VALUE!</v>
      </c>
      <c r="CQ47" s="3"/>
      <c r="CR47" s="59">
        <f t="shared" ref="CR47:DD49" si="222">DN9/(1+DN9)</f>
        <v>0.43435895451751971</v>
      </c>
      <c r="CS47" s="59">
        <f t="shared" si="222"/>
        <v>0.37917326747776792</v>
      </c>
      <c r="CT47" s="59">
        <f t="shared" si="222"/>
        <v>0.40123679496467274</v>
      </c>
      <c r="CU47" s="59">
        <f t="shared" si="222"/>
        <v>0.44744041880134516</v>
      </c>
      <c r="CV47" s="59">
        <f t="shared" si="222"/>
        <v>0.43943024891736832</v>
      </c>
      <c r="CW47" s="59">
        <f t="shared" si="222"/>
        <v>0.42774221964527959</v>
      </c>
      <c r="CX47" s="59">
        <f t="shared" si="222"/>
        <v>0.43471638130028767</v>
      </c>
      <c r="CY47" s="59">
        <f t="shared" si="222"/>
        <v>0.43733737706238551</v>
      </c>
      <c r="CZ47" s="59">
        <f t="shared" si="222"/>
        <v>0.40345499811515767</v>
      </c>
      <c r="DA47" s="59">
        <f t="shared" si="222"/>
        <v>0.38176100507565236</v>
      </c>
      <c r="DB47" s="59">
        <f t="shared" si="222"/>
        <v>0.36789189190335081</v>
      </c>
      <c r="DC47" s="59">
        <f t="shared" si="222"/>
        <v>0.33044069932523878</v>
      </c>
      <c r="DD47" s="59">
        <f t="shared" si="222"/>
        <v>0.33639213682268343</v>
      </c>
      <c r="DE47" s="59">
        <f t="shared" ref="DE47:DE75" si="223">EA9/(1+EA9)</f>
        <v>0.38058386934202032</v>
      </c>
      <c r="DF47" s="59">
        <f t="shared" ref="DF47:DF75" si="224">EB9/(1+EB9)</f>
        <v>0.40060533231053486</v>
      </c>
      <c r="DG47" s="59">
        <f t="shared" ref="DG47:DG75" si="225">EC9/(1+EC9)</f>
        <v>0.4076958415853516</v>
      </c>
      <c r="DH47" s="59" t="e">
        <f t="shared" ref="DH47:DH75" si="226">ED9/(1+ED9)</f>
        <v>#VALUE!</v>
      </c>
      <c r="DI47" s="59"/>
      <c r="DJ47" s="59">
        <f t="shared" si="193"/>
        <v>0.4016443379945161</v>
      </c>
      <c r="DK47" s="3"/>
      <c r="DL47" s="3"/>
      <c r="DM47" s="3"/>
      <c r="DN47" s="66">
        <f>'(2018 Bloom Raw Data)'!CS9+'Clean data, inputs, calc.'!BG9</f>
        <v>6480.7180637369293</v>
      </c>
      <c r="DO47" s="66">
        <f>'(2018 Bloom Raw Data)'!CT9+'Clean data, inputs, calc.'!BH9</f>
        <v>7135.8538177109331</v>
      </c>
      <c r="DP47" s="66">
        <f>'(2018 Bloom Raw Data)'!CU9+'Clean data, inputs, calc.'!BI9</f>
        <v>6584.6835716849373</v>
      </c>
      <c r="DQ47" s="66">
        <f>'(2018 Bloom Raw Data)'!CV9+'Clean data, inputs, calc.'!BJ9</f>
        <v>6064.3520256589409</v>
      </c>
      <c r="DR47" s="66">
        <f>'(2018 Bloom Raw Data)'!CW9+'Clean data, inputs, calc.'!BK9</f>
        <v>5976.1499796329445</v>
      </c>
      <c r="DS47" s="66">
        <f>'(2018 Bloom Raw Data)'!CX9+'Clean data, inputs, calc.'!BL9</f>
        <v>6276.3315092024795</v>
      </c>
      <c r="DT47" s="66">
        <f>'(2018 Bloom Raw Data)'!CY9+'Clean data, inputs, calc.'!BM9</f>
        <v>6134.1604387720145</v>
      </c>
      <c r="DU47" s="66">
        <f>'(2018 Bloom Raw Data)'!CZ9+'Clean data, inputs, calc.'!BN9</f>
        <v>5932.7765683415491</v>
      </c>
      <c r="DV47" s="66">
        <f>'(2018 Bloom Raw Data)'!DA9+'Clean data, inputs, calc.'!BO9</f>
        <v>6247.1479979110836</v>
      </c>
      <c r="DW47" s="66">
        <f>'(2018 Bloom Raw Data)'!DB9+'Clean data, inputs, calc.'!BP9</f>
        <v>6864.0056426845158</v>
      </c>
      <c r="DX47" s="66">
        <f>'(2018 Bloom Raw Data)'!DC9+'Clean data, inputs, calc.'!BQ9</f>
        <v>7825.6602874579467</v>
      </c>
      <c r="DY47" s="66">
        <f>'(2018 Bloom Raw Data)'!DD9+'Clean data, inputs, calc.'!BR9</f>
        <v>8210.5064322313774</v>
      </c>
      <c r="DZ47" s="66">
        <f>'(2018 Bloom Raw Data)'!DE9+'Clean data, inputs, calc.'!BS9</f>
        <v>8328.48927700481</v>
      </c>
      <c r="EA47" s="66">
        <f>'(2018 Bloom Raw Data)'!DF9+'Clean data, inputs, calc.'!BT9</f>
        <v>8305.5517298565719</v>
      </c>
      <c r="EB47" s="66">
        <f>'(2018 Bloom Raw Data)'!DG9+'Clean data, inputs, calc.'!BU9</f>
        <v>7917.7358827083353</v>
      </c>
      <c r="EC47" s="66">
        <f>'(2018 Bloom Raw Data)'!DH9+'Clean data, inputs, calc.'!BV9</f>
        <v>7485.5050355600979</v>
      </c>
      <c r="ED47" s="66" t="e">
        <f>'(2018 Bloom Raw Data)'!DI9+'Clean data, inputs, calc.'!BW9</f>
        <v>#VALUE!</v>
      </c>
      <c r="EE47" s="3"/>
      <c r="EF47" s="13">
        <f t="shared" ref="EF47:EO49" si="227">EF9+BG47</f>
        <v>1210.0532000000001</v>
      </c>
      <c r="EG47" s="13">
        <f t="shared" si="227"/>
        <v>1233.8132249999999</v>
      </c>
      <c r="EH47" s="13">
        <f t="shared" si="227"/>
        <v>1254.0732499999999</v>
      </c>
      <c r="EI47" s="13">
        <f t="shared" si="227"/>
        <v>1225.6332749999999</v>
      </c>
      <c r="EJ47" s="13">
        <f t="shared" si="227"/>
        <v>1385.7753000000002</v>
      </c>
      <c r="EK47" s="13">
        <f t="shared" si="227"/>
        <v>1385.835325</v>
      </c>
      <c r="EL47" s="13">
        <f t="shared" si="227"/>
        <v>1396.1953499999997</v>
      </c>
      <c r="EM47" s="13">
        <f t="shared" si="227"/>
        <v>1432.5553749999999</v>
      </c>
      <c r="EN47" s="13">
        <f t="shared" si="227"/>
        <v>1372.3033999999998</v>
      </c>
      <c r="EO47" s="13">
        <f t="shared" si="227"/>
        <v>1379.95975</v>
      </c>
      <c r="EP47" s="13">
        <f t="shared" ref="EP47:EV49" si="228">EP9+BQ47</f>
        <v>1412.6161000000002</v>
      </c>
      <c r="EQ47" s="13">
        <f t="shared" si="228"/>
        <v>1409.8724500000001</v>
      </c>
      <c r="ER47" s="13">
        <f t="shared" si="228"/>
        <v>1428.0067999999999</v>
      </c>
      <c r="ES47" s="13">
        <f t="shared" si="228"/>
        <v>1437.5067999999999</v>
      </c>
      <c r="ET47" s="13">
        <f t="shared" si="228"/>
        <v>1436.6068</v>
      </c>
      <c r="EU47" s="13">
        <f t="shared" si="228"/>
        <v>1416.3059605650042</v>
      </c>
      <c r="EV47" s="13" t="e">
        <f t="shared" si="228"/>
        <v>#VALUE!</v>
      </c>
      <c r="EW47" s="3"/>
      <c r="EX47" s="3"/>
      <c r="EY47" s="3"/>
      <c r="EZ47" s="3"/>
      <c r="FA47" s="3"/>
      <c r="FB47" s="3"/>
      <c r="FC47" s="3"/>
      <c r="FD47" s="3"/>
      <c r="FE47" s="3"/>
      <c r="FF47" s="3"/>
      <c r="FG47" s="3"/>
      <c r="FH47" s="3"/>
      <c r="FI47" s="3"/>
      <c r="FJ47" s="3"/>
      <c r="FK47" s="3"/>
      <c r="FL47" s="3"/>
      <c r="FM47" s="3"/>
      <c r="FN47" s="3"/>
      <c r="FO47" s="38"/>
      <c r="FP47" s="3"/>
      <c r="FQ47" s="38"/>
      <c r="FR47" s="3"/>
      <c r="FS47" s="3"/>
      <c r="FT47" s="6">
        <f t="shared" ref="FT47:GC49" si="229">BZ47/EF47</f>
        <v>2.3258802701707073</v>
      </c>
      <c r="FU47" s="6">
        <f t="shared" si="229"/>
        <v>2.1926397471634602</v>
      </c>
      <c r="FV47" s="6">
        <f t="shared" si="229"/>
        <v>2.1063968724992237</v>
      </c>
      <c r="FW47" s="6">
        <f t="shared" si="229"/>
        <v>2.2135038930457736</v>
      </c>
      <c r="FX47" s="6">
        <f t="shared" si="229"/>
        <v>1.894436334399195</v>
      </c>
      <c r="FY47" s="6">
        <f t="shared" si="229"/>
        <v>1.9366837897586999</v>
      </c>
      <c r="FZ47" s="6">
        <f t="shared" si="229"/>
        <v>1.9093585570042293</v>
      </c>
      <c r="GA47" s="6">
        <f t="shared" si="229"/>
        <v>1.8105759216055082</v>
      </c>
      <c r="GB47" s="6">
        <f t="shared" si="229"/>
        <v>1.8360655507456183</v>
      </c>
      <c r="GC47" s="6">
        <f t="shared" si="229"/>
        <v>1.8982667013907584</v>
      </c>
      <c r="GD47" s="6">
        <f t="shared" ref="GD47:GJ49" si="230">CJ47/EP47</f>
        <v>1.883597594178593</v>
      </c>
      <c r="GE47" s="6">
        <f t="shared" si="230"/>
        <v>1.7852458442119206</v>
      </c>
      <c r="GF47" s="6">
        <f t="shared" si="230"/>
        <v>1.8220106353868977</v>
      </c>
      <c r="GG47" s="6">
        <f t="shared" si="230"/>
        <v>2.1983351521235051</v>
      </c>
      <c r="GH47" s="6">
        <f t="shared" si="230"/>
        <v>2.2072886489945165</v>
      </c>
      <c r="GI47" s="6">
        <f t="shared" si="230"/>
        <v>2.1540473036935128</v>
      </c>
      <c r="GJ47" s="6" t="e">
        <f t="shared" si="230"/>
        <v>#VALUE!</v>
      </c>
      <c r="GK47" s="6"/>
      <c r="GL47" s="14">
        <f t="shared" ref="GL47:GL75" si="231">AVERAGE(FW47:GI47)</f>
        <v>1.9653396866568253</v>
      </c>
      <c r="GM47" s="14">
        <f t="shared" si="194"/>
        <v>1.9703585931969683</v>
      </c>
      <c r="GN47" s="6">
        <f t="shared" ref="GN47:GN53" si="232">GF47-GF9</f>
        <v>0.1605018344296556</v>
      </c>
      <c r="GO47" s="59">
        <f t="shared" ref="GO47:GO53" si="233">GN47/GF9</f>
        <v>9.6600050711248692E-2</v>
      </c>
      <c r="GP47" s="14">
        <f t="shared" si="195"/>
        <v>0.10511180672237663</v>
      </c>
      <c r="GQ47" s="59">
        <f t="shared" si="196"/>
        <v>5.6352761192015308E-2</v>
      </c>
      <c r="GR47" s="59"/>
      <c r="GS47" s="3"/>
      <c r="GT47" s="14">
        <f t="shared" ref="GT47:HC49" si="234">GT9/EF47</f>
        <v>0.84133904195286624</v>
      </c>
      <c r="GU47" s="14">
        <f t="shared" si="234"/>
        <v>0.89859630091094234</v>
      </c>
      <c r="GV47" s="14">
        <f t="shared" si="234"/>
        <v>0.9443626997067357</v>
      </c>
      <c r="GW47" s="14">
        <f t="shared" si="234"/>
        <v>0.93119208108967177</v>
      </c>
      <c r="GX47" s="14">
        <f t="shared" si="234"/>
        <v>0.65607750405134213</v>
      </c>
      <c r="GY47" s="14">
        <f t="shared" si="234"/>
        <v>7.8508606352634278E-2</v>
      </c>
      <c r="GZ47" s="14">
        <f t="shared" si="234"/>
        <v>9.83386744555481E-2</v>
      </c>
      <c r="HA47" s="14">
        <f t="shared" si="234"/>
        <v>4.7118597422455659E-2</v>
      </c>
      <c r="HB47" s="14">
        <f t="shared" si="234"/>
        <v>0.33335193952007991</v>
      </c>
      <c r="HC47" s="14">
        <f t="shared" si="234"/>
        <v>3.898664435683722E-2</v>
      </c>
      <c r="HD47" s="14">
        <f t="shared" ref="HD47:HJ49" si="235">HD9/EP47</f>
        <v>3.2776067043268152E-2</v>
      </c>
      <c r="HE47" s="14">
        <f t="shared" si="235"/>
        <v>0.19313803883464778</v>
      </c>
      <c r="HF47" s="14">
        <f t="shared" si="235"/>
        <v>0.14172901697666987</v>
      </c>
      <c r="HG47" s="14">
        <f t="shared" si="235"/>
        <v>3.9512856565269816E-2</v>
      </c>
      <c r="HH47" s="14">
        <f t="shared" si="235"/>
        <v>4.4340594796015168E-2</v>
      </c>
      <c r="HI47" s="14">
        <f t="shared" si="235"/>
        <v>3.5091287747015677E-2</v>
      </c>
      <c r="HJ47" s="14" t="e">
        <f t="shared" si="235"/>
        <v>#VALUE!</v>
      </c>
      <c r="HK47" s="14"/>
      <c r="HL47" s="14">
        <f t="shared" ref="HL47:HL75" si="236">AVERAGE(GW47:HI47)</f>
        <v>0.2053970699393427</v>
      </c>
      <c r="HM47" s="14">
        <f t="shared" si="197"/>
        <v>3.5091287747015677E-2</v>
      </c>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row>
    <row r="48" spans="1:262" s="439" customFormat="1">
      <c r="A48" s="405" t="s">
        <v>127</v>
      </c>
      <c r="B48" s="405" t="s">
        <v>123</v>
      </c>
      <c r="C48" s="405"/>
      <c r="D48" s="405"/>
      <c r="E48" s="405"/>
      <c r="F48" s="405"/>
      <c r="G48" s="441"/>
      <c r="H48" s="441"/>
      <c r="I48" s="441"/>
      <c r="J48" s="405"/>
      <c r="K48" s="405"/>
      <c r="L48" s="405"/>
      <c r="M48" s="405"/>
      <c r="N48" s="441"/>
      <c r="O48" s="441"/>
      <c r="P48" s="441"/>
      <c r="Q48" s="441"/>
      <c r="R48" s="441"/>
      <c r="S48" s="441"/>
      <c r="T48" s="441"/>
      <c r="U48" s="441"/>
      <c r="V48" s="441"/>
      <c r="W48" s="441"/>
      <c r="X48" s="441"/>
      <c r="Y48" s="441"/>
      <c r="Z48" s="441"/>
      <c r="AA48" s="441"/>
      <c r="AB48" s="441"/>
      <c r="AC48" s="441"/>
      <c r="AD48" s="441"/>
      <c r="AE48" s="405"/>
      <c r="AF48" s="38"/>
      <c r="AG48" s="525"/>
      <c r="AH48" s="394" t="s">
        <v>551</v>
      </c>
      <c r="AI48" s="394" t="s">
        <v>552</v>
      </c>
      <c r="AJ48" s="441"/>
      <c r="AK48" s="441"/>
      <c r="AL48" s="441"/>
      <c r="AM48" s="441"/>
      <c r="AN48" s="543"/>
      <c r="AO48" s="543"/>
      <c r="AP48" s="543"/>
      <c r="AQ48" s="549"/>
      <c r="AR48" s="549"/>
      <c r="AS48" s="549"/>
      <c r="AT48" s="441"/>
      <c r="AU48" s="441"/>
      <c r="AV48" s="441"/>
      <c r="AW48" s="441"/>
      <c r="AX48" s="441"/>
      <c r="AY48" s="441"/>
      <c r="AZ48" s="406" t="s">
        <v>218</v>
      </c>
      <c r="BA48" s="407">
        <v>2.8347500000000001E-2</v>
      </c>
      <c r="BB48" s="408">
        <v>3.7589999999999998E-2</v>
      </c>
      <c r="BC48" s="408">
        <v>2.3399999999999997E-2</v>
      </c>
      <c r="BD48" s="408">
        <v>2.0499999999999997E-2</v>
      </c>
      <c r="BE48" s="409">
        <v>2.5649999999999999E-2</v>
      </c>
      <c r="BF48" s="442"/>
      <c r="BG48" s="430">
        <f t="shared" si="198"/>
        <v>681.5</v>
      </c>
      <c r="BH48" s="430">
        <f t="shared" si="199"/>
        <v>580.47500000000002</v>
      </c>
      <c r="BI48" s="430">
        <f t="shared" si="199"/>
        <v>479.45</v>
      </c>
      <c r="BJ48" s="430">
        <f t="shared" si="199"/>
        <v>378.42499999999995</v>
      </c>
      <c r="BK48" s="430">
        <f t="shared" si="200"/>
        <v>277.39999999999998</v>
      </c>
      <c r="BL48" s="430">
        <f t="shared" si="201"/>
        <v>277.34999999999997</v>
      </c>
      <c r="BM48" s="430">
        <f t="shared" si="201"/>
        <v>277.29999999999995</v>
      </c>
      <c r="BN48" s="430">
        <f t="shared" si="201"/>
        <v>277.25</v>
      </c>
      <c r="BO48" s="430">
        <f t="shared" si="202"/>
        <v>277.2</v>
      </c>
      <c r="BP48" s="430">
        <f t="shared" si="203"/>
        <v>269.77499999999998</v>
      </c>
      <c r="BQ48" s="430">
        <f t="shared" si="203"/>
        <v>262.35000000000002</v>
      </c>
      <c r="BR48" s="430">
        <f t="shared" si="203"/>
        <v>254.92500000000001</v>
      </c>
      <c r="BS48" s="430">
        <f t="shared" si="204"/>
        <v>247.5</v>
      </c>
      <c r="BT48" s="430">
        <f t="shared" si="191"/>
        <v>247.5</v>
      </c>
      <c r="BU48" s="430">
        <f t="shared" si="176"/>
        <v>247.5</v>
      </c>
      <c r="BV48" s="430">
        <f t="shared" si="176"/>
        <v>247.5</v>
      </c>
      <c r="BW48" s="430">
        <f t="shared" si="192"/>
        <v>247.5</v>
      </c>
      <c r="BX48" s="430"/>
      <c r="BY48" s="405"/>
      <c r="BZ48" s="430">
        <f t="shared" si="205"/>
        <v>3748</v>
      </c>
      <c r="CA48" s="430">
        <f t="shared" si="206"/>
        <v>1410</v>
      </c>
      <c r="CB48" s="430">
        <f t="shared" si="207"/>
        <v>4037</v>
      </c>
      <c r="CC48" s="430">
        <f t="shared" si="208"/>
        <v>3077</v>
      </c>
      <c r="CD48" s="430">
        <f t="shared" si="209"/>
        <v>1011</v>
      </c>
      <c r="CE48" s="430">
        <f t="shared" si="210"/>
        <v>1235</v>
      </c>
      <c r="CF48" s="430">
        <f t="shared" si="211"/>
        <v>4880</v>
      </c>
      <c r="CG48" s="430">
        <f t="shared" si="212"/>
        <v>4452</v>
      </c>
      <c r="CH48" s="430">
        <f t="shared" si="213"/>
        <v>2840</v>
      </c>
      <c r="CI48" s="430">
        <f t="shared" si="214"/>
        <v>2464</v>
      </c>
      <c r="CJ48" s="430">
        <f t="shared" si="215"/>
        <v>7593</v>
      </c>
      <c r="CK48" s="430">
        <f t="shared" si="216"/>
        <v>6418</v>
      </c>
      <c r="CL48" s="430">
        <f t="shared" si="217"/>
        <v>6397</v>
      </c>
      <c r="CM48" s="430">
        <f t="shared" si="218"/>
        <v>5988</v>
      </c>
      <c r="CN48" s="430">
        <f t="shared" si="219"/>
        <v>4368</v>
      </c>
      <c r="CO48" s="430">
        <f t="shared" si="220"/>
        <v>4368</v>
      </c>
      <c r="CP48" s="430" t="e">
        <f t="shared" si="221"/>
        <v>#VALUE!</v>
      </c>
      <c r="CQ48" s="405"/>
      <c r="CR48" s="437">
        <f t="shared" si="222"/>
        <v>4.8490176962675553E-2</v>
      </c>
      <c r="CS48" s="437">
        <f t="shared" si="222"/>
        <v>2.1315378443727852E-2</v>
      </c>
      <c r="CT48" s="437">
        <f t="shared" si="222"/>
        <v>0.11775359074363553</v>
      </c>
      <c r="CU48" s="437">
        <f t="shared" si="222"/>
        <v>4.4494977743986662E-2</v>
      </c>
      <c r="CV48" s="437">
        <f t="shared" si="222"/>
        <v>1.2817549024396061E-2</v>
      </c>
      <c r="CW48" s="437">
        <f t="shared" si="222"/>
        <v>1.5643778016066787E-2</v>
      </c>
      <c r="CX48" s="437">
        <f t="shared" si="222"/>
        <v>6.7592129890964969E-2</v>
      </c>
      <c r="CY48" s="437">
        <f t="shared" si="222"/>
        <v>5.7855429218649709E-2</v>
      </c>
      <c r="CZ48" s="437">
        <f t="shared" si="222"/>
        <v>3.4038403382761463E-2</v>
      </c>
      <c r="DA48" s="437">
        <f t="shared" si="222"/>
        <v>2.7721833858218619E-2</v>
      </c>
      <c r="DB48" s="437">
        <f t="shared" si="222"/>
        <v>8.2752350817131518E-2</v>
      </c>
      <c r="DC48" s="437">
        <f t="shared" si="222"/>
        <v>7.1170811221085511E-2</v>
      </c>
      <c r="DD48" s="437">
        <f t="shared" si="222"/>
        <v>6.9402218673821167E-2</v>
      </c>
      <c r="DE48" s="437">
        <f t="shared" si="223"/>
        <v>6.343172214195554E-2</v>
      </c>
      <c r="DF48" s="437">
        <f t="shared" si="224"/>
        <v>5.223054525367439E-2</v>
      </c>
      <c r="DG48" s="437">
        <f t="shared" si="225"/>
        <v>5.1561119850295975E-2</v>
      </c>
      <c r="DH48" s="437" t="e">
        <f t="shared" si="226"/>
        <v>#VALUE!</v>
      </c>
      <c r="DI48" s="437"/>
      <c r="DJ48" s="437">
        <f t="shared" si="193"/>
        <v>5.1619125230547798E-2</v>
      </c>
      <c r="DK48" s="405"/>
      <c r="DL48" s="405"/>
      <c r="DM48" s="405"/>
      <c r="DN48" s="430">
        <f>'(2018 Bloom Raw Data)'!CS10+'Clean data, inputs, calc.'!BG10</f>
        <v>77294.005399999995</v>
      </c>
      <c r="DO48" s="430">
        <f>'(2018 Bloom Raw Data)'!CT10+'Clean data, inputs, calc.'!BH10</f>
        <v>66149.423699999999</v>
      </c>
      <c r="DP48" s="430">
        <f>'(2018 Bloom Raw Data)'!CU10+'Clean data, inputs, calc.'!BI10</f>
        <v>34283.455600000001</v>
      </c>
      <c r="DQ48" s="430">
        <f>'(2018 Bloom Raw Data)'!CV10+'Clean data, inputs, calc.'!BJ10</f>
        <v>69153.872099999993</v>
      </c>
      <c r="DR48" s="430">
        <f>'(2018 Bloom Raw Data)'!CW10+'Clean data, inputs, calc.'!BK10</f>
        <v>78876.234299999996</v>
      </c>
      <c r="DS48" s="430">
        <f>'(2018 Bloom Raw Data)'!CX10+'Clean data, inputs, calc.'!BL10</f>
        <v>78945.124299999996</v>
      </c>
      <c r="DT48" s="430">
        <f>'(2018 Bloom Raw Data)'!CY10+'Clean data, inputs, calc.'!BM10</f>
        <v>72197.754499999995</v>
      </c>
      <c r="DU48" s="430">
        <f>'(2018 Bloom Raw Data)'!CZ10+'Clean data, inputs, calc.'!BN10</f>
        <v>76951.427299999996</v>
      </c>
      <c r="DV48" s="430">
        <f>'(2018 Bloom Raw Data)'!DA10+'Clean data, inputs, calc.'!BO10</f>
        <v>83436.170800000007</v>
      </c>
      <c r="DW48" s="430">
        <f>'(2018 Bloom Raw Data)'!DB10+'Clean data, inputs, calc.'!BP10</f>
        <v>88884.008700000006</v>
      </c>
      <c r="DX48" s="430">
        <f>'(2018 Bloom Raw Data)'!DC10+'Clean data, inputs, calc.'!BQ10</f>
        <v>91759.701499999996</v>
      </c>
      <c r="DY48" s="430">
        <f>'(2018 Bloom Raw Data)'!DD10+'Clean data, inputs, calc.'!BR10</f>
        <v>90177.418099999995</v>
      </c>
      <c r="DZ48" s="430">
        <f>'(2018 Bloom Raw Data)'!DE10+'Clean data, inputs, calc.'!BS10</f>
        <v>92172.845799999996</v>
      </c>
      <c r="EA48" s="430">
        <f>'(2018 Bloom Raw Data)'!DF10+'Clean data, inputs, calc.'!BT10</f>
        <v>94399.716199999995</v>
      </c>
      <c r="EB48" s="430">
        <f>'(2018 Bloom Raw Data)'!DG10+'Clean data, inputs, calc.'!BU10</f>
        <v>83627.224600000001</v>
      </c>
      <c r="EC48" s="430">
        <f>'(2018 Bloom Raw Data)'!DH10+'Clean data, inputs, calc.'!BV10</f>
        <v>83693.130851139998</v>
      </c>
      <c r="ED48" s="430" t="e">
        <f>'(2018 Bloom Raw Data)'!DI10+'Clean data, inputs, calc.'!BW10</f>
        <v>#VALUE!</v>
      </c>
      <c r="EE48" s="405"/>
      <c r="EF48" s="430">
        <f t="shared" si="227"/>
        <v>8695.5</v>
      </c>
      <c r="EG48" s="430">
        <f t="shared" si="227"/>
        <v>9443.4750000000004</v>
      </c>
      <c r="EH48" s="430">
        <f t="shared" si="227"/>
        <v>10718.45</v>
      </c>
      <c r="EI48" s="430">
        <f t="shared" si="227"/>
        <v>11187.424999999999</v>
      </c>
      <c r="EJ48" s="430">
        <f t="shared" si="227"/>
        <v>11436.4</v>
      </c>
      <c r="EK48" s="430">
        <f t="shared" si="227"/>
        <v>11542.35</v>
      </c>
      <c r="EL48" s="430">
        <f t="shared" si="227"/>
        <v>10504.3</v>
      </c>
      <c r="EM48" s="430">
        <f t="shared" si="227"/>
        <v>10578.25</v>
      </c>
      <c r="EN48" s="430">
        <f t="shared" si="227"/>
        <v>10575.2</v>
      </c>
      <c r="EO48" s="430">
        <f t="shared" si="227"/>
        <v>10614.775</v>
      </c>
      <c r="EP48" s="430">
        <f t="shared" si="228"/>
        <v>10717.35</v>
      </c>
      <c r="EQ48" s="430">
        <f t="shared" si="228"/>
        <v>10653.924999999999</v>
      </c>
      <c r="ER48" s="430">
        <f t="shared" si="228"/>
        <v>10752.5</v>
      </c>
      <c r="ES48" s="430">
        <f t="shared" si="228"/>
        <v>10317.5</v>
      </c>
      <c r="ET48" s="430">
        <f t="shared" si="228"/>
        <v>10415.5</v>
      </c>
      <c r="EU48" s="430" t="e">
        <f t="shared" si="228"/>
        <v>#VALUE!</v>
      </c>
      <c r="EV48" s="430" t="e">
        <f t="shared" si="228"/>
        <v>#VALUE!</v>
      </c>
      <c r="EW48" s="405"/>
      <c r="EX48" s="405"/>
      <c r="EY48" s="405"/>
      <c r="EZ48" s="405"/>
      <c r="FA48" s="405"/>
      <c r="FB48" s="405"/>
      <c r="FC48" s="405"/>
      <c r="FD48" s="405"/>
      <c r="FE48" s="405"/>
      <c r="FF48" s="405"/>
      <c r="FG48" s="405"/>
      <c r="FH48" s="405"/>
      <c r="FI48" s="405"/>
      <c r="FJ48" s="405"/>
      <c r="FK48" s="405"/>
      <c r="FL48" s="405"/>
      <c r="FM48" s="405"/>
      <c r="FN48" s="405"/>
      <c r="FO48" s="441"/>
      <c r="FP48" s="405"/>
      <c r="FQ48" s="441"/>
      <c r="FR48" s="405"/>
      <c r="FS48" s="405"/>
      <c r="FT48" s="438">
        <f t="shared" si="229"/>
        <v>0.43102754298200219</v>
      </c>
      <c r="FU48" s="438">
        <f t="shared" si="229"/>
        <v>0.14930944382232175</v>
      </c>
      <c r="FV48" s="438">
        <f t="shared" si="229"/>
        <v>0.376640279144839</v>
      </c>
      <c r="FW48" s="438">
        <f t="shared" si="229"/>
        <v>0.27504094999519552</v>
      </c>
      <c r="FX48" s="438">
        <f t="shared" si="229"/>
        <v>8.8401944667902493E-2</v>
      </c>
      <c r="FY48" s="438">
        <f t="shared" si="229"/>
        <v>0.10699727525157356</v>
      </c>
      <c r="FZ48" s="438">
        <f t="shared" si="229"/>
        <v>0.464571651609341</v>
      </c>
      <c r="GA48" s="438">
        <f t="shared" si="229"/>
        <v>0.42086356438919481</v>
      </c>
      <c r="GB48" s="438">
        <f t="shared" si="229"/>
        <v>0.26855284060821544</v>
      </c>
      <c r="GC48" s="438">
        <f t="shared" si="229"/>
        <v>0.23212927264120059</v>
      </c>
      <c r="GD48" s="438">
        <f t="shared" si="230"/>
        <v>0.7084773754706154</v>
      </c>
      <c r="GE48" s="438">
        <f t="shared" si="230"/>
        <v>0.60240709409912319</v>
      </c>
      <c r="GF48" s="438">
        <f t="shared" si="230"/>
        <v>0.59493141129969773</v>
      </c>
      <c r="GG48" s="438">
        <f t="shared" si="230"/>
        <v>0.58037315241095222</v>
      </c>
      <c r="GH48" s="438">
        <f t="shared" si="230"/>
        <v>0.41937496999663965</v>
      </c>
      <c r="GI48" s="438" t="e">
        <f t="shared" si="230"/>
        <v>#VALUE!</v>
      </c>
      <c r="GJ48" s="438" t="e">
        <f t="shared" si="230"/>
        <v>#VALUE!</v>
      </c>
      <c r="GK48" s="438"/>
      <c r="GL48" s="177" t="e">
        <f t="shared" si="231"/>
        <v>#VALUE!</v>
      </c>
      <c r="GM48" s="438">
        <f t="shared" si="194"/>
        <v>0.36302697276778634</v>
      </c>
      <c r="GN48" s="438">
        <f t="shared" si="232"/>
        <v>-1.4016708643186604E-2</v>
      </c>
      <c r="GO48" s="437">
        <f t="shared" si="233"/>
        <v>-2.3017902813299247E-2</v>
      </c>
      <c r="GP48" s="438">
        <f t="shared" si="195"/>
        <v>-3.4298924840317935E-2</v>
      </c>
      <c r="GQ48" s="437">
        <f t="shared" si="196"/>
        <v>-8.6324412898320824E-2</v>
      </c>
      <c r="GR48" s="437"/>
      <c r="GS48" s="405"/>
      <c r="GT48" s="438">
        <f t="shared" si="234"/>
        <v>0.37444655281467426</v>
      </c>
      <c r="GU48" s="438">
        <f t="shared" si="234"/>
        <v>0.59183722093826685</v>
      </c>
      <c r="GV48" s="438">
        <f t="shared" si="234"/>
        <v>0.27653252102682757</v>
      </c>
      <c r="GW48" s="438">
        <f t="shared" si="234"/>
        <v>0.35075095475500395</v>
      </c>
      <c r="GX48" s="438">
        <f t="shared" si="234"/>
        <v>0.17225700395229268</v>
      </c>
      <c r="GY48" s="438">
        <f t="shared" si="234"/>
        <v>0.49807881410631283</v>
      </c>
      <c r="GZ48" s="438">
        <f t="shared" si="234"/>
        <v>0.29464124215797344</v>
      </c>
      <c r="HA48" s="438">
        <f t="shared" si="234"/>
        <v>0.33313638834400777</v>
      </c>
      <c r="HB48" s="438">
        <f t="shared" si="234"/>
        <v>0.39119827520992506</v>
      </c>
      <c r="HC48" s="438">
        <f t="shared" si="234"/>
        <v>0.61386133950083732</v>
      </c>
      <c r="HD48" s="438">
        <f t="shared" si="235"/>
        <v>0.26909637177100681</v>
      </c>
      <c r="HE48" s="438">
        <f t="shared" si="235"/>
        <v>0.38192497131338921</v>
      </c>
      <c r="HF48" s="438">
        <f t="shared" si="235"/>
        <v>0.38019065333643337</v>
      </c>
      <c r="HG48" s="438">
        <f t="shared" si="235"/>
        <v>0.43750908650351344</v>
      </c>
      <c r="HH48" s="438">
        <f t="shared" si="235"/>
        <v>0.70299073496231579</v>
      </c>
      <c r="HI48" s="438" t="e">
        <f t="shared" si="235"/>
        <v>#VALUE!</v>
      </c>
      <c r="HJ48" s="438" t="e">
        <f t="shared" si="235"/>
        <v>#VALUE!</v>
      </c>
      <c r="HK48" s="438"/>
      <c r="HL48" s="177" t="e">
        <f t="shared" si="236"/>
        <v>#VALUE!</v>
      </c>
      <c r="HM48" s="177" t="e">
        <f t="shared" si="197"/>
        <v>#VALUE!</v>
      </c>
      <c r="HN48" s="405"/>
      <c r="HO48" s="405"/>
      <c r="HP48" s="405"/>
      <c r="HQ48" s="405"/>
      <c r="HR48" s="405"/>
      <c r="HS48" s="405"/>
      <c r="HT48" s="405"/>
      <c r="HU48" s="405"/>
      <c r="HV48" s="405"/>
      <c r="HW48" s="405"/>
      <c r="HX48" s="405"/>
      <c r="HY48" s="405"/>
      <c r="HZ48" s="405"/>
      <c r="IA48" s="405"/>
      <c r="IB48" s="405"/>
      <c r="IC48" s="405"/>
      <c r="ID48" s="405"/>
      <c r="IE48" s="405"/>
      <c r="IF48" s="405"/>
      <c r="IG48" s="405"/>
      <c r="IH48" s="405"/>
      <c r="II48" s="405"/>
      <c r="IJ48" s="405"/>
      <c r="IK48" s="405"/>
      <c r="IL48" s="405"/>
      <c r="IM48" s="405"/>
      <c r="IN48" s="405"/>
      <c r="IO48" s="405"/>
      <c r="IP48" s="405"/>
      <c r="IQ48" s="405"/>
      <c r="IR48" s="405"/>
      <c r="IS48" s="405"/>
      <c r="IT48" s="405"/>
      <c r="IU48" s="405"/>
      <c r="IV48" s="405"/>
      <c r="IW48" s="405"/>
      <c r="IX48" s="405"/>
      <c r="IY48" s="405"/>
      <c r="IZ48" s="405"/>
      <c r="JA48" s="405"/>
      <c r="JB48" s="405"/>
    </row>
    <row r="49" spans="1:262">
      <c r="A49" s="4" t="s">
        <v>74</v>
      </c>
      <c r="B49" s="4" t="s">
        <v>9</v>
      </c>
      <c r="C49" s="3"/>
      <c r="D49" s="3"/>
      <c r="E49" s="3"/>
      <c r="F49" s="3"/>
      <c r="G49" s="38"/>
      <c r="H49" s="38"/>
      <c r="I49" s="38"/>
      <c r="J49" s="4"/>
      <c r="K49" s="4"/>
      <c r="L49" s="4"/>
      <c r="M49" s="4"/>
      <c r="N49" s="38"/>
      <c r="O49" s="38"/>
      <c r="P49" s="38"/>
      <c r="Q49" s="38"/>
      <c r="R49" s="38"/>
      <c r="S49" s="38"/>
      <c r="T49" s="38"/>
      <c r="U49" s="38"/>
      <c r="V49" s="38"/>
      <c r="W49" s="38"/>
      <c r="X49" s="38"/>
      <c r="Y49" s="38"/>
      <c r="Z49" s="38"/>
      <c r="AA49" s="38"/>
      <c r="AB49" s="38"/>
      <c r="AC49" s="38"/>
      <c r="AD49" s="38"/>
      <c r="AE49" s="3"/>
      <c r="AF49" s="525"/>
      <c r="AG49" s="525" t="s">
        <v>373</v>
      </c>
      <c r="AH49" s="475">
        <f>AE6/1000</f>
        <v>8.8241762999999995</v>
      </c>
      <c r="AI49" s="475">
        <f>AI6/1000</f>
        <v>7.620304255490769</v>
      </c>
      <c r="AJ49" s="38"/>
      <c r="AK49" s="38"/>
      <c r="AL49" s="38"/>
      <c r="AM49" s="38"/>
      <c r="AN49" s="524"/>
      <c r="AO49" s="524"/>
      <c r="AP49" s="524"/>
      <c r="AQ49" s="547"/>
      <c r="AR49" s="547"/>
      <c r="AS49" s="547"/>
      <c r="AT49" s="38"/>
      <c r="AU49" s="38"/>
      <c r="AV49" s="38"/>
      <c r="AW49" s="38"/>
      <c r="AX49" s="328"/>
      <c r="AY49" s="38"/>
      <c r="AZ49" s="406" t="s">
        <v>224</v>
      </c>
      <c r="BA49" s="407">
        <v>3.1545000000000004E-2</v>
      </c>
      <c r="BB49" s="408">
        <v>4.3013333333333327E-2</v>
      </c>
      <c r="BC49" s="408">
        <v>2.7300000000000001E-2</v>
      </c>
      <c r="BD49" s="408">
        <v>2.1700000000000001E-2</v>
      </c>
      <c r="BE49" s="409">
        <v>2.7999999999999997E-2</v>
      </c>
      <c r="BF49" s="117"/>
      <c r="BG49" s="13">
        <f t="shared" si="198"/>
        <v>738.6</v>
      </c>
      <c r="BH49" s="71">
        <f t="shared" si="199"/>
        <v>728.22500000000002</v>
      </c>
      <c r="BI49" s="71">
        <f t="shared" si="199"/>
        <v>717.85</v>
      </c>
      <c r="BJ49" s="71">
        <f t="shared" si="199"/>
        <v>707.47500000000002</v>
      </c>
      <c r="BK49" s="13">
        <f t="shared" si="200"/>
        <v>697.1</v>
      </c>
      <c r="BL49" s="71">
        <f t="shared" si="201"/>
        <v>689.07500000000005</v>
      </c>
      <c r="BM49" s="71">
        <f t="shared" si="201"/>
        <v>681.05</v>
      </c>
      <c r="BN49" s="71">
        <f t="shared" si="201"/>
        <v>673.02499999999998</v>
      </c>
      <c r="BO49" s="13">
        <f t="shared" si="202"/>
        <v>665</v>
      </c>
      <c r="BP49" s="71">
        <f t="shared" si="203"/>
        <v>654.20000000000005</v>
      </c>
      <c r="BQ49" s="71">
        <f t="shared" si="203"/>
        <v>643.4</v>
      </c>
      <c r="BR49" s="71">
        <f t="shared" si="203"/>
        <v>632.59999999999991</v>
      </c>
      <c r="BS49" s="13">
        <f t="shared" si="204"/>
        <v>621.79999999999995</v>
      </c>
      <c r="BT49" s="71">
        <f t="shared" si="191"/>
        <v>621.79999999999995</v>
      </c>
      <c r="BU49" s="71">
        <f t="shared" si="176"/>
        <v>621.79999999999995</v>
      </c>
      <c r="BV49" s="71">
        <f t="shared" si="176"/>
        <v>621.79999999999995</v>
      </c>
      <c r="BW49" s="13">
        <f t="shared" si="192"/>
        <v>621.79999999999995</v>
      </c>
      <c r="BX49" s="13"/>
      <c r="BY49" s="3"/>
      <c r="BZ49" s="66">
        <f t="shared" si="205"/>
        <v>40394.266857419236</v>
      </c>
      <c r="CA49" s="66">
        <f t="shared" si="206"/>
        <v>35608.74764023874</v>
      </c>
      <c r="CB49" s="66">
        <f t="shared" si="207"/>
        <v>34886.228423058252</v>
      </c>
      <c r="CC49" s="66">
        <f t="shared" si="208"/>
        <v>33954.709205877763</v>
      </c>
      <c r="CD49" s="66">
        <f t="shared" si="209"/>
        <v>33116.189988697268</v>
      </c>
      <c r="CE49" s="66">
        <f t="shared" si="210"/>
        <v>32510.161491961127</v>
      </c>
      <c r="CF49" s="66">
        <f t="shared" si="211"/>
        <v>31518.132995224983</v>
      </c>
      <c r="CG49" s="66">
        <f t="shared" si="212"/>
        <v>30854.104498488843</v>
      </c>
      <c r="CH49" s="66">
        <f t="shared" si="213"/>
        <v>28488.076001752699</v>
      </c>
      <c r="CI49" s="66">
        <f t="shared" si="214"/>
        <v>28036.277756481111</v>
      </c>
      <c r="CJ49" s="66">
        <f t="shared" si="215"/>
        <v>27237.479511209527</v>
      </c>
      <c r="CK49" s="66">
        <f t="shared" si="216"/>
        <v>26327.681265937939</v>
      </c>
      <c r="CL49" s="66">
        <f t="shared" si="217"/>
        <v>25771.883020666352</v>
      </c>
      <c r="CM49" s="66">
        <f t="shared" si="218"/>
        <v>25459.950104180047</v>
      </c>
      <c r="CN49" s="66">
        <f t="shared" si="219"/>
        <v>42659.017187693738</v>
      </c>
      <c r="CO49" s="66">
        <f t="shared" si="220"/>
        <v>42114.084271207437</v>
      </c>
      <c r="CP49" s="66" t="e">
        <f t="shared" si="221"/>
        <v>#VALUE!</v>
      </c>
      <c r="CQ49" s="3"/>
      <c r="CR49" s="59">
        <f t="shared" si="222"/>
        <v>0.51297546612765355</v>
      </c>
      <c r="CS49" s="59">
        <f t="shared" si="222"/>
        <v>0.46825059644806566</v>
      </c>
      <c r="CT49" s="59">
        <f t="shared" si="222"/>
        <v>0.47003341955640343</v>
      </c>
      <c r="CU49" s="59">
        <f t="shared" si="222"/>
        <v>0.55205791561047834</v>
      </c>
      <c r="CV49" s="59">
        <f t="shared" si="222"/>
        <v>0.54252486890880292</v>
      </c>
      <c r="CW49" s="59">
        <f t="shared" si="222"/>
        <v>0.55848774186826067</v>
      </c>
      <c r="CX49" s="59">
        <f t="shared" si="222"/>
        <v>0.54620897508529753</v>
      </c>
      <c r="CY49" s="59">
        <f t="shared" si="222"/>
        <v>0.49671698855357233</v>
      </c>
      <c r="CZ49" s="59">
        <f t="shared" si="222"/>
        <v>0.49175708371169824</v>
      </c>
      <c r="DA49" s="59">
        <f t="shared" si="222"/>
        <v>0.49281053015927628</v>
      </c>
      <c r="DB49" s="59">
        <f t="shared" si="222"/>
        <v>0.47270771069528222</v>
      </c>
      <c r="DC49" s="59">
        <f t="shared" si="222"/>
        <v>0.46777854862090584</v>
      </c>
      <c r="DD49" s="59">
        <f t="shared" si="222"/>
        <v>0.45426262973813175</v>
      </c>
      <c r="DE49" s="59">
        <f t="shared" si="223"/>
        <v>0.38784068125209642</v>
      </c>
      <c r="DF49" s="59">
        <f t="shared" si="224"/>
        <v>0.51156686517872074</v>
      </c>
      <c r="DG49" s="59">
        <f t="shared" si="225"/>
        <v>0.50835404012266283</v>
      </c>
      <c r="DH49" s="59" t="e">
        <f t="shared" si="226"/>
        <v>#VALUE!</v>
      </c>
      <c r="DI49" s="59"/>
      <c r="DJ49" s="59">
        <f t="shared" si="193"/>
        <v>0.50204403654490981</v>
      </c>
      <c r="DK49" s="3"/>
      <c r="DL49" s="3"/>
      <c r="DM49" s="3"/>
      <c r="DN49" s="66">
        <f>'(2018 Bloom Raw Data)'!CS11+'Clean data, inputs, calc.'!BG11</f>
        <v>78849.026857419231</v>
      </c>
      <c r="DO49" s="66">
        <f>'(2018 Bloom Raw Data)'!CT11+'Clean data, inputs, calc.'!BH11</f>
        <v>76149.347640238746</v>
      </c>
      <c r="DP49" s="66">
        <f>'(2018 Bloom Raw Data)'!CU11+'Clean data, inputs, calc.'!BI11</f>
        <v>74321.740423058247</v>
      </c>
      <c r="DQ49" s="66">
        <f>'(2018 Bloom Raw Data)'!CV11+'Clean data, inputs, calc.'!BJ11</f>
        <v>61607.701205877762</v>
      </c>
      <c r="DR49" s="66">
        <f>'(2018 Bloom Raw Data)'!CW11+'Clean data, inputs, calc.'!BK11</f>
        <v>61067.869988697268</v>
      </c>
      <c r="DS49" s="66">
        <f>'(2018 Bloom Raw Data)'!CX11+'Clean data, inputs, calc.'!BL11</f>
        <v>58236.056491961121</v>
      </c>
      <c r="DT49" s="66">
        <f>'(2018 Bloom Raw Data)'!CY11+'Clean data, inputs, calc.'!BM11</f>
        <v>57724.43299522499</v>
      </c>
      <c r="DU49" s="66">
        <f>'(2018 Bloom Raw Data)'!CZ11+'Clean data, inputs, calc.'!BN11</f>
        <v>62137.064498488842</v>
      </c>
      <c r="DV49" s="66">
        <f>'(2018 Bloom Raw Data)'!DA11+'Clean data, inputs, calc.'!BO11</f>
        <v>57932.196001752702</v>
      </c>
      <c r="DW49" s="66">
        <f>'(2018 Bloom Raw Data)'!DB11+'Clean data, inputs, calc.'!BP11</f>
        <v>56891.581756481108</v>
      </c>
      <c r="DX49" s="66">
        <f>'(2018 Bloom Raw Data)'!DC11+'Clean data, inputs, calc.'!BQ11</f>
        <v>57621.129511209525</v>
      </c>
      <c r="DY49" s="66">
        <f>'(2018 Bloom Raw Data)'!DD11+'Clean data, inputs, calc.'!BR11</f>
        <v>61835.361265937943</v>
      </c>
      <c r="DZ49" s="66">
        <f>'(2018 Bloom Raw Data)'!DE11+'Clean data, inputs, calc.'!BS11</f>
        <v>56734.443020666353</v>
      </c>
      <c r="EA49" s="66">
        <f>'(2018 Bloom Raw Data)'!DF11+'Clean data, inputs, calc.'!BT11</f>
        <v>71199.383104180044</v>
      </c>
      <c r="EB49" s="66">
        <f>'(2018 Bloom Raw Data)'!DG11+'Clean data, inputs, calc.'!BU11</f>
        <v>83390.937187693737</v>
      </c>
      <c r="EC49" s="66">
        <f>'(2018 Bloom Raw Data)'!DH11+'Clean data, inputs, calc.'!BV11</f>
        <v>82841.931279207434</v>
      </c>
      <c r="ED49" s="66" t="e">
        <f>'(2018 Bloom Raw Data)'!DI11+'Clean data, inputs, calc.'!BW11</f>
        <v>#VALUE!</v>
      </c>
      <c r="EE49" s="3"/>
      <c r="EF49" s="13">
        <f t="shared" si="227"/>
        <v>9231.6</v>
      </c>
      <c r="EG49" s="13">
        <f t="shared" si="227"/>
        <v>9346.2250000000004</v>
      </c>
      <c r="EH49" s="13">
        <f t="shared" si="227"/>
        <v>9300.85</v>
      </c>
      <c r="EI49" s="13">
        <f t="shared" si="227"/>
        <v>9370.4750000000004</v>
      </c>
      <c r="EJ49" s="13">
        <f t="shared" si="227"/>
        <v>5173.1000000000004</v>
      </c>
      <c r="EK49" s="13">
        <f t="shared" si="227"/>
        <v>4830.0749999999998</v>
      </c>
      <c r="EL49" s="13">
        <f t="shared" si="227"/>
        <v>4624.05</v>
      </c>
      <c r="EM49" s="13">
        <f t="shared" si="227"/>
        <v>4324.0249999999996</v>
      </c>
      <c r="EN49" s="13">
        <f t="shared" si="227"/>
        <v>8814</v>
      </c>
      <c r="EO49" s="13">
        <f t="shared" si="227"/>
        <v>8914.2000000000007</v>
      </c>
      <c r="EP49" s="13">
        <f t="shared" si="228"/>
        <v>8934.4</v>
      </c>
      <c r="EQ49" s="13">
        <f t="shared" si="228"/>
        <v>8768.6</v>
      </c>
      <c r="ER49" s="13">
        <f t="shared" si="228"/>
        <v>8570.7999999999993</v>
      </c>
      <c r="ES49" s="13">
        <f t="shared" si="228"/>
        <v>8473.7999999999993</v>
      </c>
      <c r="ET49" s="13">
        <f t="shared" si="228"/>
        <v>8424.7999999999993</v>
      </c>
      <c r="EU49" s="13">
        <f t="shared" si="228"/>
        <v>8157.8</v>
      </c>
      <c r="EV49" s="13" t="e">
        <f t="shared" si="228"/>
        <v>#VALUE!</v>
      </c>
      <c r="EW49" s="3"/>
      <c r="EX49" s="3"/>
      <c r="EY49" s="3"/>
      <c r="EZ49" s="3"/>
      <c r="FA49" s="3"/>
      <c r="FB49" s="3"/>
      <c r="FC49" s="3"/>
      <c r="FD49" s="3"/>
      <c r="FE49" s="3"/>
      <c r="FF49" s="3"/>
      <c r="FG49" s="3"/>
      <c r="FH49" s="3"/>
      <c r="FI49" s="3"/>
      <c r="FJ49" s="3"/>
      <c r="FK49" s="3"/>
      <c r="FL49" s="3"/>
      <c r="FM49" s="3"/>
      <c r="FN49" s="3"/>
      <c r="FO49" s="38"/>
      <c r="FP49" s="3"/>
      <c r="FQ49" s="38"/>
      <c r="FR49" s="3"/>
      <c r="FS49" s="3"/>
      <c r="FT49" s="6">
        <f t="shared" si="229"/>
        <v>4.3756517675613367</v>
      </c>
      <c r="FU49" s="6">
        <f t="shared" si="229"/>
        <v>3.8099604535776463</v>
      </c>
      <c r="FV49" s="6">
        <f t="shared" si="229"/>
        <v>3.7508645363658428</v>
      </c>
      <c r="FW49" s="6">
        <f t="shared" si="229"/>
        <v>3.6235846321427423</v>
      </c>
      <c r="FX49" s="6">
        <f t="shared" si="229"/>
        <v>6.4016141170086147</v>
      </c>
      <c r="FY49" s="6">
        <f t="shared" si="229"/>
        <v>6.7307777812893441</v>
      </c>
      <c r="FZ49" s="6">
        <f t="shared" si="229"/>
        <v>6.8161315286869693</v>
      </c>
      <c r="GA49" s="6">
        <f t="shared" si="229"/>
        <v>7.1355055760521378</v>
      </c>
      <c r="GB49" s="6">
        <f t="shared" si="229"/>
        <v>3.2321393240018947</v>
      </c>
      <c r="GC49" s="6">
        <f t="shared" si="229"/>
        <v>3.1451255027350866</v>
      </c>
      <c r="GD49" s="6">
        <f t="shared" si="230"/>
        <v>3.048607574231009</v>
      </c>
      <c r="GE49" s="6">
        <f t="shared" si="230"/>
        <v>3.002495411575159</v>
      </c>
      <c r="GF49" s="6">
        <f t="shared" si="230"/>
        <v>3.0069401946920187</v>
      </c>
      <c r="GG49" s="6">
        <f t="shared" si="230"/>
        <v>3.0045493290117831</v>
      </c>
      <c r="GH49" s="6">
        <f t="shared" si="230"/>
        <v>5.0635050312997034</v>
      </c>
      <c r="GI49" s="6">
        <f t="shared" si="230"/>
        <v>5.1624315711598028</v>
      </c>
      <c r="GJ49" s="6" t="e">
        <f t="shared" si="230"/>
        <v>#VALUE!</v>
      </c>
      <c r="GK49" s="6"/>
      <c r="GL49" s="14">
        <f t="shared" si="231"/>
        <v>4.5671851979912512</v>
      </c>
      <c r="GM49" s="14">
        <f t="shared" si="194"/>
        <v>4.4676460307630617</v>
      </c>
      <c r="GN49" s="6">
        <f t="shared" si="232"/>
        <v>0.47001731131046132</v>
      </c>
      <c r="GO49" s="59">
        <f t="shared" si="233"/>
        <v>0.18527063411717035</v>
      </c>
      <c r="GP49" s="14">
        <f t="shared" si="195"/>
        <v>0.40003541515793728</v>
      </c>
      <c r="GQ49" s="59">
        <f t="shared" si="196"/>
        <v>9.8346536323616465E-2</v>
      </c>
      <c r="GR49" s="59"/>
      <c r="GS49" s="3"/>
      <c r="GT49" s="14">
        <f t="shared" si="234"/>
        <v>0.5141037306642402</v>
      </c>
      <c r="GU49" s="14">
        <f t="shared" si="234"/>
        <v>3.4987387956099923E-2</v>
      </c>
      <c r="GV49" s="14">
        <f t="shared" si="234"/>
        <v>6.3757613551449599E-2</v>
      </c>
      <c r="GW49" s="14">
        <f t="shared" si="234"/>
        <v>0.1018091398781812</v>
      </c>
      <c r="GX49" s="14">
        <f t="shared" si="234"/>
        <v>7.0170690688368675E-2</v>
      </c>
      <c r="GY49" s="14">
        <f t="shared" si="234"/>
        <v>0.11883873438818238</v>
      </c>
      <c r="GZ49" s="14">
        <f t="shared" si="234"/>
        <v>0.26643310517836094</v>
      </c>
      <c r="HA49" s="14">
        <f t="shared" si="234"/>
        <v>0.45466897161787923</v>
      </c>
      <c r="HB49" s="14">
        <f t="shared" si="234"/>
        <v>0.19140004538234626</v>
      </c>
      <c r="HC49" s="14">
        <f t="shared" si="234"/>
        <v>0.22581947903345223</v>
      </c>
      <c r="HD49" s="14">
        <f t="shared" si="235"/>
        <v>0.2849659742120344</v>
      </c>
      <c r="HE49" s="14">
        <f t="shared" si="235"/>
        <v>0.16011678032981319</v>
      </c>
      <c r="HF49" s="14">
        <f t="shared" si="235"/>
        <v>0.20616511877537688</v>
      </c>
      <c r="HG49" s="14">
        <f t="shared" si="235"/>
        <v>0.16108475536359132</v>
      </c>
      <c r="HH49" s="14">
        <f t="shared" si="235"/>
        <v>0.15371284778273669</v>
      </c>
      <c r="HI49" s="14">
        <f t="shared" si="235"/>
        <v>0.15874377896001374</v>
      </c>
      <c r="HJ49" s="14" t="e">
        <f t="shared" si="235"/>
        <v>#VALUE!</v>
      </c>
      <c r="HK49" s="14"/>
      <c r="HL49" s="14">
        <f t="shared" si="236"/>
        <v>0.19645610935310284</v>
      </c>
      <c r="HM49" s="14">
        <f t="shared" si="197"/>
        <v>0.15874377896001374</v>
      </c>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row>
    <row r="50" spans="1:262" s="431" customFormat="1">
      <c r="A50" s="127" t="s">
        <v>23</v>
      </c>
      <c r="B50" s="127" t="s">
        <v>99</v>
      </c>
      <c r="C50" s="126"/>
      <c r="D50" s="126"/>
      <c r="E50" s="126"/>
      <c r="F50" s="126"/>
      <c r="G50" s="444"/>
      <c r="H50" s="444"/>
      <c r="I50" s="444"/>
      <c r="J50" s="126"/>
      <c r="K50" s="126"/>
      <c r="L50" s="126"/>
      <c r="M50" s="126"/>
      <c r="N50" s="444"/>
      <c r="O50" s="444"/>
      <c r="P50" s="444"/>
      <c r="Q50" s="444"/>
      <c r="R50" s="444"/>
      <c r="S50" s="444"/>
      <c r="T50" s="444"/>
      <c r="U50" s="444"/>
      <c r="V50" s="444"/>
      <c r="W50" s="444"/>
      <c r="X50" s="444"/>
      <c r="Y50" s="444"/>
      <c r="Z50" s="444"/>
      <c r="AA50" s="444"/>
      <c r="AB50" s="444"/>
      <c r="AC50" s="444"/>
      <c r="AD50" s="444"/>
      <c r="AE50" s="444"/>
      <c r="AF50" s="525"/>
      <c r="AG50" s="525" t="s">
        <v>19</v>
      </c>
      <c r="AH50" s="475">
        <f>AE7/1000</f>
        <v>6.8326039000000005</v>
      </c>
      <c r="AI50" s="475">
        <f>AI7/1000</f>
        <v>4.7623800000000003</v>
      </c>
      <c r="AJ50" s="444"/>
      <c r="AK50" s="444"/>
      <c r="AL50" s="444"/>
      <c r="AM50" s="444"/>
      <c r="AN50" s="543"/>
      <c r="AO50" s="543"/>
      <c r="AP50" s="543"/>
      <c r="AQ50" s="549"/>
      <c r="AR50" s="549"/>
      <c r="AS50" s="549"/>
      <c r="AT50" s="444"/>
      <c r="AU50" s="444"/>
      <c r="AV50" s="444"/>
      <c r="AW50" s="444"/>
      <c r="AX50" s="451"/>
      <c r="AY50" s="444"/>
      <c r="AZ50" s="406" t="s">
        <v>299</v>
      </c>
      <c r="BA50" s="407">
        <v>4.5842500000000001E-2</v>
      </c>
      <c r="BB50" s="408">
        <v>5.392333333333333E-2</v>
      </c>
      <c r="BC50" s="408">
        <v>3.585E-2</v>
      </c>
      <c r="BD50" s="408">
        <v>3.3349999999999998E-2</v>
      </c>
      <c r="BE50" s="409">
        <v>3.9800000000000002E-2</v>
      </c>
      <c r="BF50" s="172"/>
      <c r="BG50" s="178">
        <f t="shared" si="198"/>
        <v>11.517100000000001</v>
      </c>
      <c r="BH50" s="430">
        <f t="shared" si="199"/>
        <v>12.01915</v>
      </c>
      <c r="BI50" s="430">
        <f t="shared" si="199"/>
        <v>12.5212</v>
      </c>
      <c r="BJ50" s="430">
        <f t="shared" si="199"/>
        <v>13.023249999999999</v>
      </c>
      <c r="BK50" s="178">
        <f t="shared" si="200"/>
        <v>13.525299999999998</v>
      </c>
      <c r="BL50" s="430">
        <f t="shared" si="201"/>
        <v>13.335149999999999</v>
      </c>
      <c r="BM50" s="430">
        <f t="shared" si="201"/>
        <v>13.145</v>
      </c>
      <c r="BN50" s="430">
        <f t="shared" si="201"/>
        <v>12.95485</v>
      </c>
      <c r="BO50" s="178">
        <f t="shared" si="202"/>
        <v>12.764700000000001</v>
      </c>
      <c r="BP50" s="430">
        <f t="shared" si="203"/>
        <v>12.563750000000001</v>
      </c>
      <c r="BQ50" s="430">
        <f t="shared" si="203"/>
        <v>12.3628</v>
      </c>
      <c r="BR50" s="430">
        <f t="shared" si="203"/>
        <v>12.161849999999999</v>
      </c>
      <c r="BS50" s="178">
        <f t="shared" si="204"/>
        <v>11.960899999999999</v>
      </c>
      <c r="BT50" s="430">
        <f t="shared" si="191"/>
        <v>11.960899999999999</v>
      </c>
      <c r="BU50" s="430">
        <f t="shared" si="176"/>
        <v>11.960899999999999</v>
      </c>
      <c r="BV50" s="430">
        <f t="shared" si="176"/>
        <v>11.960899999999999</v>
      </c>
      <c r="BW50" s="178">
        <f t="shared" si="192"/>
        <v>11.960899999999999</v>
      </c>
      <c r="BX50" s="178"/>
      <c r="BY50" s="126"/>
      <c r="BZ50" s="178">
        <f t="shared" si="205"/>
        <v>582.1619973028204</v>
      </c>
      <c r="CA50" s="178">
        <f t="shared" si="206"/>
        <v>518.65819571621648</v>
      </c>
      <c r="CB50" s="178">
        <f t="shared" si="207"/>
        <v>556.67539412961253</v>
      </c>
      <c r="CC50" s="178">
        <f t="shared" si="208"/>
        <v>543.99259254300864</v>
      </c>
      <c r="CD50" s="178">
        <f t="shared" si="209"/>
        <v>529.07279095640467</v>
      </c>
      <c r="CE50" s="178">
        <f t="shared" si="210"/>
        <v>500.24686441098163</v>
      </c>
      <c r="CF50" s="178">
        <f t="shared" si="211"/>
        <v>529.0839378655586</v>
      </c>
      <c r="CG50" s="178">
        <f t="shared" si="212"/>
        <v>489.42101132013556</v>
      </c>
      <c r="CH50" s="178">
        <f t="shared" si="213"/>
        <v>437.85308477471256</v>
      </c>
      <c r="CI50" s="178">
        <f t="shared" si="214"/>
        <v>428.69904150578066</v>
      </c>
      <c r="CJ50" s="178">
        <f t="shared" si="215"/>
        <v>470.88499823684867</v>
      </c>
      <c r="CK50" s="178">
        <f t="shared" si="216"/>
        <v>412.91195496791676</v>
      </c>
      <c r="CL50" s="178">
        <f t="shared" si="217"/>
        <v>413.46091169898477</v>
      </c>
      <c r="CM50" s="178">
        <f t="shared" si="218"/>
        <v>412.68452218095558</v>
      </c>
      <c r="CN50" s="178">
        <f t="shared" si="219"/>
        <v>526.93813266292648</v>
      </c>
      <c r="CO50" s="178">
        <f t="shared" si="220"/>
        <v>496.65574314489731</v>
      </c>
      <c r="CP50" s="178" t="e">
        <f t="shared" si="221"/>
        <v>#VALUE!</v>
      </c>
      <c r="CQ50" s="126"/>
      <c r="CR50" s="175"/>
      <c r="CS50" s="175"/>
      <c r="CT50" s="175"/>
      <c r="CU50" s="175"/>
      <c r="CV50" s="175"/>
      <c r="CW50" s="175"/>
      <c r="CX50" s="175"/>
      <c r="CY50" s="175"/>
      <c r="CZ50" s="175">
        <f t="shared" ref="CZ50:CZ75" si="237">DV12/(1+DV12)</f>
        <v>0.24588354401711757</v>
      </c>
      <c r="DA50" s="175">
        <f t="shared" ref="DA50:DA75" si="238">DW12/(1+DW12)</f>
        <v>0.2220843015096215</v>
      </c>
      <c r="DB50" s="175">
        <f t="shared" ref="DB50:DB75" si="239">DX12/(1+DX12)</f>
        <v>0.20425929489518058</v>
      </c>
      <c r="DC50" s="175">
        <f t="shared" ref="DC50:DC75" si="240">DY12/(1+DY12)</f>
        <v>0.17520925861302306</v>
      </c>
      <c r="DD50" s="175">
        <f t="shared" ref="DD50:DD75" si="241">DZ12/(1+DZ12)</f>
        <v>0.16672676780489681</v>
      </c>
      <c r="DE50" s="175">
        <f t="shared" si="223"/>
        <v>0.15032975390839165</v>
      </c>
      <c r="DF50" s="175">
        <f t="shared" si="224"/>
        <v>0.1628658153388754</v>
      </c>
      <c r="DG50" s="175">
        <f t="shared" si="225"/>
        <v>0.16330373133756479</v>
      </c>
      <c r="DH50" s="175" t="e">
        <f t="shared" si="226"/>
        <v>#VALUE!</v>
      </c>
      <c r="DI50" s="175"/>
      <c r="DJ50" s="175">
        <f t="shared" si="193"/>
        <v>0.20283263336796792</v>
      </c>
      <c r="DK50" s="126"/>
      <c r="DL50" s="126"/>
      <c r="DM50" s="126"/>
      <c r="DN50" s="178">
        <f>'(2018 Bloom Raw Data)'!CS12+'Clean data, inputs, calc.'!BG12</f>
        <v>102.94099730282036</v>
      </c>
      <c r="DO50" s="178">
        <f>'(2018 Bloom Raw Data)'!CT12+'Clean data, inputs, calc.'!BH12</f>
        <v>106.45819571621645</v>
      </c>
      <c r="DP50" s="178">
        <f>'(2018 Bloom Raw Data)'!CU12+'Clean data, inputs, calc.'!BI12</f>
        <v>109.97539412961254</v>
      </c>
      <c r="DQ50" s="178">
        <f>'(2018 Bloom Raw Data)'!CV12+'Clean data, inputs, calc.'!BJ12</f>
        <v>113.49259254300863</v>
      </c>
      <c r="DR50" s="178">
        <f>'(2018 Bloom Raw Data)'!CW12+'Clean data, inputs, calc.'!BK12</f>
        <v>117.00979095640471</v>
      </c>
      <c r="DS50" s="178">
        <f>'(2018 Bloom Raw Data)'!CX12+'Clean data, inputs, calc.'!BL12</f>
        <v>116.84686441098168</v>
      </c>
      <c r="DT50" s="178">
        <f>'(2018 Bloom Raw Data)'!CY12+'Clean data, inputs, calc.'!BM12</f>
        <v>116.68393786555865</v>
      </c>
      <c r="DU50" s="178">
        <f>'(2018 Bloom Raw Data)'!CZ12+'Clean data, inputs, calc.'!BN12</f>
        <v>116.52101132013561</v>
      </c>
      <c r="DV50" s="178">
        <f>'(2018 Bloom Raw Data)'!DA12+'Clean data, inputs, calc.'!BO12</f>
        <v>1780.7335847747127</v>
      </c>
      <c r="DW50" s="178">
        <f>'(2018 Bloom Raw Data)'!DB12+'Clean data, inputs, calc.'!BP12</f>
        <v>1930.3437415057806</v>
      </c>
      <c r="DX50" s="178">
        <f>'(2018 Bloom Raw Data)'!DC12+'Clean data, inputs, calc.'!BQ12</f>
        <v>2305.3295982368486</v>
      </c>
      <c r="DY50" s="178">
        <f>'(2018 Bloom Raw Data)'!DD12+'Clean data, inputs, calc.'!BR12</f>
        <v>2356.6788549679168</v>
      </c>
      <c r="DZ50" s="178">
        <f>'(2018 Bloom Raw Data)'!DE12+'Clean data, inputs, calc.'!BS12</f>
        <v>2479.8712116989846</v>
      </c>
      <c r="EA50" s="178">
        <f>'(2018 Bloom Raw Data)'!DF12+'Clean data, inputs, calc.'!BT12</f>
        <v>2745.1952221809556</v>
      </c>
      <c r="EB50" s="178">
        <f>'(2018 Bloom Raw Data)'!DG12+'Clean data, inputs, calc.'!BU12</f>
        <v>3235.4127326629264</v>
      </c>
      <c r="EC50" s="178">
        <f>'(2018 Bloom Raw Data)'!DH12+'Clean data, inputs, calc.'!BV12</f>
        <v>3041.3006431448971</v>
      </c>
      <c r="ED50" s="178" t="e">
        <f>'(2018 Bloom Raw Data)'!DI12+'Clean data, inputs, calc.'!BW12</f>
        <v>#VALUE!</v>
      </c>
      <c r="EE50" s="126"/>
      <c r="EF50" s="178"/>
      <c r="EG50" s="178"/>
      <c r="EH50" s="178"/>
      <c r="EI50" s="178"/>
      <c r="EJ50" s="178"/>
      <c r="EK50" s="178"/>
      <c r="EL50" s="178"/>
      <c r="EM50" s="178"/>
      <c r="EN50" s="178">
        <f t="shared" ref="EN50:EN75" si="242">EN12+BO50</f>
        <v>357.31970000000001</v>
      </c>
      <c r="EO50" s="178">
        <f t="shared" ref="EO50:EO75" si="243">EO12+BP50</f>
        <v>362.94675000000007</v>
      </c>
      <c r="EP50" s="178">
        <f t="shared" ref="EP50:EP75" si="244">EP12+BQ50</f>
        <v>371.77980000000002</v>
      </c>
      <c r="EQ50" s="178">
        <f t="shared" ref="EQ50:EQ75" si="245">EQ12+BR50</f>
        <v>377.83385000000004</v>
      </c>
      <c r="ER50" s="178">
        <f t="shared" ref="ER50:ER75" si="246">ER12+BS50</f>
        <v>283.73290000000003</v>
      </c>
      <c r="ES50" s="178">
        <f>ES12+BT50</f>
        <v>288.45490000000001</v>
      </c>
      <c r="ET50" s="178">
        <f>ET12+BU50</f>
        <v>293.4239</v>
      </c>
      <c r="EU50" s="178">
        <f>EU12+BV50</f>
        <v>297.15590000000003</v>
      </c>
      <c r="EV50" s="178" t="e">
        <f>EV12+BW50</f>
        <v>#VALUE!</v>
      </c>
      <c r="EW50" s="126"/>
      <c r="EX50" s="126"/>
      <c r="EY50" s="126"/>
      <c r="EZ50" s="126"/>
      <c r="FA50" s="126"/>
      <c r="FB50" s="126"/>
      <c r="FC50" s="126"/>
      <c r="FD50" s="126"/>
      <c r="FE50" s="126"/>
      <c r="FF50" s="126"/>
      <c r="FG50" s="126"/>
      <c r="FH50" s="126"/>
      <c r="FI50" s="126"/>
      <c r="FJ50" s="126"/>
      <c r="FK50" s="126"/>
      <c r="FL50" s="126"/>
      <c r="FM50" s="126"/>
      <c r="FN50" s="126"/>
      <c r="FO50" s="444"/>
      <c r="FP50" s="126"/>
      <c r="FQ50" s="444"/>
      <c r="FR50" s="126"/>
      <c r="FS50" s="126"/>
      <c r="FT50" s="176"/>
      <c r="FU50" s="176"/>
      <c r="FV50" s="176"/>
      <c r="FW50" s="176"/>
      <c r="FX50" s="176"/>
      <c r="FY50" s="176"/>
      <c r="FZ50" s="176"/>
      <c r="GA50" s="176"/>
      <c r="GB50" s="176">
        <f t="shared" ref="GB50:GJ53" si="247">CH50/EN50</f>
        <v>1.2253818772788416</v>
      </c>
      <c r="GC50" s="176">
        <f t="shared" si="247"/>
        <v>1.1811623647429839</v>
      </c>
      <c r="GD50" s="176">
        <f t="shared" si="247"/>
        <v>1.2665696152315125</v>
      </c>
      <c r="GE50" s="176">
        <f t="shared" si="247"/>
        <v>1.092840027350426</v>
      </c>
      <c r="GF50" s="176">
        <f t="shared" si="247"/>
        <v>1.457218784635073</v>
      </c>
      <c r="GG50" s="176">
        <f t="shared" si="247"/>
        <v>1.4306726014394471</v>
      </c>
      <c r="GH50" s="176">
        <f t="shared" si="247"/>
        <v>1.795825536580103</v>
      </c>
      <c r="GI50" s="176">
        <f t="shared" si="247"/>
        <v>1.6713642338748693</v>
      </c>
      <c r="GJ50" s="176" t="e">
        <f t="shared" si="247"/>
        <v>#VALUE!</v>
      </c>
      <c r="GK50" s="176"/>
      <c r="GL50" s="176">
        <f t="shared" si="231"/>
        <v>1.3901293801416572</v>
      </c>
      <c r="GM50" s="176">
        <f t="shared" si="194"/>
        <v>1.2446345338477673</v>
      </c>
      <c r="GN50" s="176">
        <f t="shared" si="232"/>
        <v>0.33800488474840362</v>
      </c>
      <c r="GO50" s="175">
        <f t="shared" si="233"/>
        <v>0.30200204338297593</v>
      </c>
      <c r="GP50" s="176">
        <f t="shared" si="195"/>
        <v>0.29054156119655006</v>
      </c>
      <c r="GQ50" s="175">
        <f t="shared" si="196"/>
        <v>0.30452122542019999</v>
      </c>
      <c r="GR50" s="175"/>
      <c r="GS50" s="126"/>
      <c r="GT50" s="176"/>
      <c r="GU50" s="176"/>
      <c r="GV50" s="176"/>
      <c r="GW50" s="176"/>
      <c r="GX50" s="176"/>
      <c r="GY50" s="176"/>
      <c r="GZ50" s="176"/>
      <c r="HA50" s="176"/>
      <c r="HB50" s="176">
        <f t="shared" ref="HB50:HJ53" si="248">HB12/EN50</f>
        <v>0.12940232514468136</v>
      </c>
      <c r="HC50" s="176">
        <f t="shared" si="248"/>
        <v>0.12236230245896951</v>
      </c>
      <c r="HD50" s="176">
        <f t="shared" si="248"/>
        <v>8.5219799461939555E-2</v>
      </c>
      <c r="HE50" s="176">
        <f t="shared" si="248"/>
        <v>0.18377389955929041</v>
      </c>
      <c r="HF50" s="176">
        <f t="shared" si="248"/>
        <v>8.3148623229805207E-2</v>
      </c>
      <c r="HG50" s="176">
        <f t="shared" si="248"/>
        <v>0.56115531405429409</v>
      </c>
      <c r="HH50" s="176">
        <f t="shared" si="248"/>
        <v>8.0344511813795663E-2</v>
      </c>
      <c r="HI50" s="176">
        <f t="shared" si="248"/>
        <v>6.6722552034134255E-2</v>
      </c>
      <c r="HJ50" s="176" t="e">
        <f t="shared" si="248"/>
        <v>#VALUE!</v>
      </c>
      <c r="HK50" s="176"/>
      <c r="HL50" s="176">
        <f t="shared" si="236"/>
        <v>0.16401616596961377</v>
      </c>
      <c r="HM50" s="176">
        <f t="shared" si="197"/>
        <v>6.6722552034134255E-2</v>
      </c>
      <c r="HN50" s="126"/>
      <c r="HO50" s="126"/>
      <c r="HP50" s="126"/>
      <c r="HQ50" s="126"/>
      <c r="HR50" s="126"/>
      <c r="HS50" s="126"/>
      <c r="HT50" s="126"/>
      <c r="HU50" s="126"/>
      <c r="HV50" s="126"/>
      <c r="HW50" s="126"/>
      <c r="HX50" s="126"/>
      <c r="HY50" s="126"/>
      <c r="HZ50" s="126"/>
      <c r="IA50" s="126"/>
      <c r="IB50" s="126"/>
      <c r="IC50" s="126"/>
      <c r="ID50" s="126"/>
      <c r="IE50" s="126"/>
      <c r="IF50" s="126"/>
      <c r="IG50" s="126"/>
      <c r="IH50" s="126"/>
      <c r="II50" s="126"/>
      <c r="IJ50" s="126"/>
      <c r="IK50" s="126"/>
      <c r="IL50" s="126"/>
      <c r="IM50" s="126"/>
      <c r="IN50" s="126"/>
      <c r="IO50" s="126"/>
      <c r="IP50" s="126"/>
      <c r="IQ50" s="126"/>
      <c r="IR50" s="126"/>
      <c r="IS50" s="126"/>
      <c r="IT50" s="126"/>
      <c r="IU50" s="126"/>
      <c r="IV50" s="126"/>
      <c r="IW50" s="126"/>
      <c r="IX50" s="126"/>
      <c r="IY50" s="126"/>
      <c r="IZ50" s="126"/>
      <c r="JA50" s="126"/>
      <c r="JB50" s="126"/>
    </row>
    <row r="51" spans="1:262" ht="13.8" thickBot="1">
      <c r="A51" s="4" t="s">
        <v>23</v>
      </c>
      <c r="B51" s="4" t="s">
        <v>121</v>
      </c>
      <c r="C51" s="3"/>
      <c r="D51" s="3"/>
      <c r="E51" s="3"/>
      <c r="F51" s="3"/>
      <c r="G51" s="38"/>
      <c r="H51" s="38"/>
      <c r="I51" s="38"/>
      <c r="J51" s="4"/>
      <c r="K51" s="4"/>
      <c r="L51" s="4"/>
      <c r="M51" s="4"/>
      <c r="N51" s="38"/>
      <c r="O51" s="38"/>
      <c r="P51" s="38"/>
      <c r="Q51" s="38"/>
      <c r="R51" s="38"/>
      <c r="S51" s="38"/>
      <c r="T51" s="38"/>
      <c r="U51" s="38"/>
      <c r="V51" s="38"/>
      <c r="W51" s="38"/>
      <c r="X51" s="38"/>
      <c r="Y51" s="38"/>
      <c r="Z51" s="38"/>
      <c r="AA51" s="38"/>
      <c r="AB51" s="38"/>
      <c r="AC51" s="38"/>
      <c r="AD51" s="38"/>
      <c r="AE51" s="38"/>
      <c r="AF51" s="525"/>
      <c r="AG51" s="525" t="s">
        <v>550</v>
      </c>
      <c r="AH51" s="475">
        <f>AE5/1000</f>
        <v>1.0502521999999999</v>
      </c>
      <c r="AI51" s="475">
        <f>AI5/1000</f>
        <v>1.0322058181818181</v>
      </c>
      <c r="AJ51" s="38"/>
      <c r="AK51" s="38"/>
      <c r="AL51" s="38"/>
      <c r="AM51" s="38"/>
      <c r="AN51" s="524"/>
      <c r="AO51" s="524"/>
      <c r="AP51" s="524"/>
      <c r="AQ51" s="547"/>
      <c r="AR51" s="547"/>
      <c r="AS51" s="547"/>
      <c r="AT51" s="38"/>
      <c r="AU51" s="38"/>
      <c r="AV51" s="38"/>
      <c r="AW51" s="38"/>
      <c r="AX51" s="328"/>
      <c r="AY51" s="38"/>
      <c r="AZ51" s="410" t="s">
        <v>238</v>
      </c>
      <c r="BA51" s="411">
        <v>6.0139999999999999E-2</v>
      </c>
      <c r="BB51" s="412">
        <v>6.483333333333334E-2</v>
      </c>
      <c r="BC51" s="412">
        <v>4.4400000000000002E-2</v>
      </c>
      <c r="BD51" s="412">
        <v>4.4999999999999998E-2</v>
      </c>
      <c r="BE51" s="413">
        <v>5.16E-2</v>
      </c>
      <c r="BF51" s="117"/>
      <c r="BG51" s="13">
        <f t="shared" si="198"/>
        <v>6.25</v>
      </c>
      <c r="BH51" s="71">
        <f t="shared" si="199"/>
        <v>7.1725000000000003</v>
      </c>
      <c r="BI51" s="71">
        <f t="shared" si="199"/>
        <v>8.0950000000000006</v>
      </c>
      <c r="BJ51" s="71">
        <f t="shared" si="199"/>
        <v>9.0175000000000018</v>
      </c>
      <c r="BK51" s="13">
        <f t="shared" si="200"/>
        <v>9.9400000000000013</v>
      </c>
      <c r="BL51" s="71">
        <f t="shared" si="201"/>
        <v>9.7800000000000011</v>
      </c>
      <c r="BM51" s="71">
        <f t="shared" si="201"/>
        <v>9.620000000000001</v>
      </c>
      <c r="BN51" s="71">
        <f t="shared" si="201"/>
        <v>9.4600000000000009</v>
      </c>
      <c r="BO51" s="13">
        <f t="shared" si="202"/>
        <v>9.3000000000000007</v>
      </c>
      <c r="BP51" s="71">
        <f t="shared" si="203"/>
        <v>9.1425000000000001</v>
      </c>
      <c r="BQ51" s="71">
        <f t="shared" si="203"/>
        <v>8.9849999999999994</v>
      </c>
      <c r="BR51" s="71">
        <f t="shared" si="203"/>
        <v>8.8275000000000006</v>
      </c>
      <c r="BS51" s="13">
        <f t="shared" si="204"/>
        <v>8.67</v>
      </c>
      <c r="BT51" s="71">
        <f t="shared" si="191"/>
        <v>8.67</v>
      </c>
      <c r="BU51" s="71">
        <f t="shared" si="176"/>
        <v>8.67</v>
      </c>
      <c r="BV51" s="71">
        <f t="shared" si="176"/>
        <v>8.67</v>
      </c>
      <c r="BW51" s="13">
        <f t="shared" si="192"/>
        <v>8.67</v>
      </c>
      <c r="BX51" s="13"/>
      <c r="BY51" s="3"/>
      <c r="BZ51" s="66">
        <f t="shared" si="205"/>
        <v>1058.5079056023087</v>
      </c>
      <c r="CA51" s="66">
        <f t="shared" si="206"/>
        <v>978.78258245823872</v>
      </c>
      <c r="CB51" s="66">
        <f t="shared" si="207"/>
        <v>1123.0572593141687</v>
      </c>
      <c r="CC51" s="66">
        <f t="shared" si="208"/>
        <v>1050.1319361700987</v>
      </c>
      <c r="CD51" s="66">
        <f t="shared" si="209"/>
        <v>1020.0066130260287</v>
      </c>
      <c r="CE51" s="66">
        <f t="shared" si="210"/>
        <v>960.50790248943008</v>
      </c>
      <c r="CF51" s="66">
        <f t="shared" si="211"/>
        <v>1111.7091919528316</v>
      </c>
      <c r="CG51" s="66">
        <f t="shared" si="212"/>
        <v>1053.4104814162329</v>
      </c>
      <c r="CH51" s="66">
        <f t="shared" si="213"/>
        <v>1171.0117708796342</v>
      </c>
      <c r="CI51" s="66">
        <f t="shared" si="214"/>
        <v>1098.1328956430318</v>
      </c>
      <c r="CJ51" s="66">
        <f t="shared" si="215"/>
        <v>1313.7540204064296</v>
      </c>
      <c r="CK51" s="66">
        <f t="shared" si="216"/>
        <v>1201.5751451698275</v>
      </c>
      <c r="CL51" s="66">
        <f t="shared" si="217"/>
        <v>1153.3962699332251</v>
      </c>
      <c r="CM51" s="66">
        <f t="shared" si="218"/>
        <v>1097.3839558903378</v>
      </c>
      <c r="CN51" s="66">
        <f t="shared" si="219"/>
        <v>1280.5716418474503</v>
      </c>
      <c r="CO51" s="66">
        <f t="shared" si="220"/>
        <v>1196.6593278045632</v>
      </c>
      <c r="CP51" s="66" t="e">
        <f t="shared" si="221"/>
        <v>#VALUE!</v>
      </c>
      <c r="CQ51" s="3"/>
      <c r="CR51" s="59">
        <f t="shared" ref="CR51:CR75" si="249">DN13/(1+DN13)</f>
        <v>0.22707990918376095</v>
      </c>
      <c r="CS51" s="59">
        <f t="shared" ref="CS51:CS75" si="250">DO13/(1+DO13)</f>
        <v>0.20778005501919011</v>
      </c>
      <c r="CT51" s="59">
        <f t="shared" ref="CT51:CT75" si="251">DP13/(1+DP13)</f>
        <v>0.19852042957261551</v>
      </c>
      <c r="CU51" s="59">
        <f t="shared" ref="CU51:CU75" si="252">DQ13/(1+DQ13)</f>
        <v>0.17890772085393561</v>
      </c>
      <c r="CV51" s="59">
        <f t="shared" ref="CV51:CV75" si="253">DR13/(1+DR13)</f>
        <v>0.15528861107207545</v>
      </c>
      <c r="CW51" s="59">
        <f t="shared" ref="CW51:CW75" si="254">DS13/(1+DS13)</f>
        <v>0.14973640484784523</v>
      </c>
      <c r="CX51" s="59">
        <f t="shared" ref="CX51:CX75" si="255">DT13/(1+DT13)</f>
        <v>0.1683751715706811</v>
      </c>
      <c r="CY51" s="59">
        <f t="shared" ref="CY51:CY75" si="256">DU13/(1+DU13)</f>
        <v>0.16737610950939499</v>
      </c>
      <c r="CZ51" s="59">
        <f t="shared" si="237"/>
        <v>0.19171593093798103</v>
      </c>
      <c r="DA51" s="59">
        <f t="shared" si="238"/>
        <v>0.17174551627059326</v>
      </c>
      <c r="DB51" s="59">
        <f t="shared" si="239"/>
        <v>0.19529894270137196</v>
      </c>
      <c r="DC51" s="59">
        <f t="shared" si="240"/>
        <v>0.17136083576152852</v>
      </c>
      <c r="DD51" s="59">
        <f t="shared" si="241"/>
        <v>0.17400306402145188</v>
      </c>
      <c r="DE51" s="59">
        <f t="shared" si="223"/>
        <v>0.15740232663277412</v>
      </c>
      <c r="DF51" s="59">
        <f t="shared" si="224"/>
        <v>0.16809066496403186</v>
      </c>
      <c r="DG51" s="59">
        <f t="shared" si="225"/>
        <v>0.17015468706903367</v>
      </c>
      <c r="DH51" s="59" t="e">
        <f t="shared" si="226"/>
        <v>#VALUE!</v>
      </c>
      <c r="DI51" s="59"/>
      <c r="DJ51" s="59">
        <f t="shared" si="193"/>
        <v>0.18132220779403274</v>
      </c>
      <c r="DK51" s="3"/>
      <c r="DL51" s="3"/>
      <c r="DM51" s="3"/>
      <c r="DN51" s="66">
        <f>'(2018 Bloom Raw Data)'!CS13+'Clean data, inputs, calc.'!BG13</f>
        <v>4661.9895056023088</v>
      </c>
      <c r="DO51" s="66">
        <f>'(2018 Bloom Raw Data)'!CT13+'Clean data, inputs, calc.'!BH13</f>
        <v>4711.3666824582388</v>
      </c>
      <c r="DP51" s="66">
        <f>'(2018 Bloom Raw Data)'!CU13+'Clean data, inputs, calc.'!BI13</f>
        <v>5657.4369593141691</v>
      </c>
      <c r="DQ51" s="66">
        <f>'(2018 Bloom Raw Data)'!CV13+'Clean data, inputs, calc.'!BJ13</f>
        <v>5870.0848361700992</v>
      </c>
      <c r="DR51" s="66">
        <f>'(2018 Bloom Raw Data)'!CW13+'Clean data, inputs, calc.'!BK13</f>
        <v>6568.9573130260287</v>
      </c>
      <c r="DS51" s="66">
        <f>'(2018 Bloom Raw Data)'!CX13+'Clean data, inputs, calc.'!BL13</f>
        <v>6415.2585024894297</v>
      </c>
      <c r="DT51" s="66">
        <f>'(2018 Bloom Raw Data)'!CY13+'Clean data, inputs, calc.'!BM13</f>
        <v>6602.8719919528312</v>
      </c>
      <c r="DU51" s="66">
        <f>'(2018 Bloom Raw Data)'!CZ13+'Clean data, inputs, calc.'!BN13</f>
        <v>6293.9728814162327</v>
      </c>
      <c r="DV51" s="66">
        <f>'(2018 Bloom Raw Data)'!DA13+'Clean data, inputs, calc.'!BO13</f>
        <v>6108.5566708796341</v>
      </c>
      <c r="DW51" s="66">
        <f>'(2018 Bloom Raw Data)'!DB13+'Clean data, inputs, calc.'!BP13</f>
        <v>6394.4537956430322</v>
      </c>
      <c r="DX51" s="66">
        <f>'(2018 Bloom Raw Data)'!DC13+'Clean data, inputs, calc.'!BQ13</f>
        <v>6726.9875204064301</v>
      </c>
      <c r="DY51" s="66">
        <f>'(2018 Bloom Raw Data)'!DD13+'Clean data, inputs, calc.'!BR13</f>
        <v>7012.058945169827</v>
      </c>
      <c r="DZ51" s="66">
        <f>'(2018 Bloom Raw Data)'!DE13+'Clean data, inputs, calc.'!BS13</f>
        <v>6628.697469933225</v>
      </c>
      <c r="EA51" s="66">
        <f>'(2018 Bloom Raw Data)'!DF13+'Clean data, inputs, calc.'!BT13</f>
        <v>6971.9407558903376</v>
      </c>
      <c r="EB51" s="66">
        <f>'(2018 Bloom Raw Data)'!DG13+'Clean data, inputs, calc.'!BU13</f>
        <v>7618.7388418474502</v>
      </c>
      <c r="EC51" s="66">
        <f>'(2018 Bloom Raw Data)'!DH13+'Clean data, inputs, calc.'!BV13</f>
        <v>7033.2732278045632</v>
      </c>
      <c r="ED51" s="66" t="e">
        <f>'(2018 Bloom Raw Data)'!DI13+'Clean data, inputs, calc.'!BW13</f>
        <v>#VALUE!</v>
      </c>
      <c r="EE51" s="3"/>
      <c r="EF51" s="13">
        <f t="shared" ref="EF51:EF75" si="257">EF13+BG51</f>
        <v>525.94999999999993</v>
      </c>
      <c r="EG51" s="13">
        <f t="shared" ref="EG51:EG75" si="258">EG13+BH51</f>
        <v>529.77250000000004</v>
      </c>
      <c r="EH51" s="13">
        <f t="shared" ref="EH51:EH75" si="259">EH13+BI51</f>
        <v>534.89499999999998</v>
      </c>
      <c r="EI51" s="13">
        <f t="shared" ref="EI51:EI75" si="260">EI13+BJ51</f>
        <v>538.51750000000004</v>
      </c>
      <c r="EJ51" s="13">
        <f t="shared" ref="EJ51:EJ75" si="261">EJ13+BK51</f>
        <v>535.34</v>
      </c>
      <c r="EK51" s="13">
        <f t="shared" ref="EK51:EK75" si="262">EK13+BL51</f>
        <v>542.78</v>
      </c>
      <c r="EL51" s="13">
        <f t="shared" ref="EL51:EL75" si="263">EL13+BM51</f>
        <v>545.12</v>
      </c>
      <c r="EM51" s="13">
        <f t="shared" ref="EM51:EM75" si="264">EM13+BN51</f>
        <v>554.36</v>
      </c>
      <c r="EN51" s="13">
        <f t="shared" si="242"/>
        <v>572.29999999999995</v>
      </c>
      <c r="EO51" s="13">
        <f t="shared" si="243"/>
        <v>579.24250000000006</v>
      </c>
      <c r="EP51" s="13">
        <f t="shared" si="244"/>
        <v>592.98500000000001</v>
      </c>
      <c r="EQ51" s="13">
        <f t="shared" si="245"/>
        <v>604.22750000000008</v>
      </c>
      <c r="ER51" s="13">
        <f t="shared" si="246"/>
        <v>616.46999999999991</v>
      </c>
      <c r="ES51" s="13">
        <f t="shared" ref="ES51:ES75" si="265">ES13+BT51</f>
        <v>626.16999999999996</v>
      </c>
      <c r="ET51" s="13">
        <f t="shared" ref="ET51:ET75" si="266">ET13+BU51</f>
        <v>638.37</v>
      </c>
      <c r="EU51" s="13">
        <f t="shared" ref="EU51:EU75" si="267">EU13+BV51</f>
        <v>641.87</v>
      </c>
      <c r="EV51" s="13" t="e">
        <f t="shared" ref="EV51:EV75" si="268">EV13+BW51</f>
        <v>#VALUE!</v>
      </c>
      <c r="EW51" s="3"/>
      <c r="EX51" s="3"/>
      <c r="EY51" s="3"/>
      <c r="EZ51" s="3"/>
      <c r="FA51" s="3"/>
      <c r="FB51" s="3"/>
      <c r="FC51" s="3"/>
      <c r="FD51" s="3"/>
      <c r="FE51" s="3"/>
      <c r="FF51" s="3"/>
      <c r="FG51" s="3"/>
      <c r="FH51" s="3"/>
      <c r="FI51" s="3"/>
      <c r="FJ51" s="3"/>
      <c r="FK51" s="3"/>
      <c r="FL51" s="3"/>
      <c r="FM51" s="3"/>
      <c r="FN51" s="3"/>
      <c r="FO51" s="38"/>
      <c r="FP51" s="3"/>
      <c r="FQ51" s="38"/>
      <c r="FR51" s="3"/>
      <c r="FS51" s="3"/>
      <c r="FT51" s="6">
        <f t="shared" ref="FT51:GA53" si="269">BZ51/EF51</f>
        <v>2.012563752452341</v>
      </c>
      <c r="FU51" s="6">
        <f t="shared" si="269"/>
        <v>1.8475526428008979</v>
      </c>
      <c r="FV51" s="6">
        <f t="shared" si="269"/>
        <v>2.0995845153051884</v>
      </c>
      <c r="FW51" s="6">
        <f t="shared" si="269"/>
        <v>1.9500423591992806</v>
      </c>
      <c r="FX51" s="6">
        <f t="shared" si="269"/>
        <v>1.9053435443382312</v>
      </c>
      <c r="FY51" s="6">
        <f t="shared" si="269"/>
        <v>1.7696081331099711</v>
      </c>
      <c r="FZ51" s="6">
        <f t="shared" si="269"/>
        <v>2.0393843409759898</v>
      </c>
      <c r="GA51" s="6">
        <f t="shared" si="269"/>
        <v>1.9002281575442543</v>
      </c>
      <c r="GB51" s="6">
        <f t="shared" si="247"/>
        <v>2.0461502199539305</v>
      </c>
      <c r="GC51" s="6">
        <f t="shared" si="247"/>
        <v>1.89580857006009</v>
      </c>
      <c r="GD51" s="6">
        <f t="shared" si="247"/>
        <v>2.2154928377723375</v>
      </c>
      <c r="GE51" s="6">
        <f t="shared" si="247"/>
        <v>1.9886138005466936</v>
      </c>
      <c r="GF51" s="6">
        <f t="shared" si="247"/>
        <v>1.8709690170376907</v>
      </c>
      <c r="GG51" s="6">
        <f t="shared" si="247"/>
        <v>1.7525335865505181</v>
      </c>
      <c r="GH51" s="6">
        <f t="shared" si="247"/>
        <v>2.0060022273093194</v>
      </c>
      <c r="GI51" s="6">
        <f t="shared" si="247"/>
        <v>1.8643328521422768</v>
      </c>
      <c r="GJ51" s="6" t="e">
        <f t="shared" si="247"/>
        <v>#VALUE!</v>
      </c>
      <c r="GK51" s="6"/>
      <c r="GL51" s="14">
        <f t="shared" si="231"/>
        <v>1.9388084343492755</v>
      </c>
      <c r="GM51" s="14">
        <f t="shared" si="194"/>
        <v>1.9647186070074538</v>
      </c>
      <c r="GN51" s="6">
        <f t="shared" si="232"/>
        <v>0.10542113944637777</v>
      </c>
      <c r="GO51" s="59">
        <f t="shared" si="233"/>
        <v>5.9710156141560347E-2</v>
      </c>
      <c r="GP51" s="14">
        <f t="shared" si="195"/>
        <v>0.11396647120204051</v>
      </c>
      <c r="GQ51" s="59">
        <f t="shared" si="196"/>
        <v>6.1578462613765615E-2</v>
      </c>
      <c r="GR51" s="59"/>
      <c r="GS51" s="3"/>
      <c r="GT51" s="14">
        <f t="shared" ref="GT51:GT75" si="270">GT13/EF51</f>
        <v>7.8714706721171215E-2</v>
      </c>
      <c r="GU51" s="14">
        <f t="shared" ref="GU51:GU75" si="271">GU13/EG51</f>
        <v>0.11608756588913165</v>
      </c>
      <c r="GV51" s="14">
        <f t="shared" ref="GV51:GV75" si="272">GV13/EH51</f>
        <v>0.11291935800484207</v>
      </c>
      <c r="GW51" s="14">
        <f t="shared" ref="GW51:GW75" si="273">GW13/EI51</f>
        <v>0.10900295719266319</v>
      </c>
      <c r="GX51" s="14">
        <f t="shared" ref="GX51:GX75" si="274">GX13/EJ51</f>
        <v>5.4357978107371016E-2</v>
      </c>
      <c r="GY51" s="14">
        <f t="shared" ref="GY51:GY75" si="275">GY13/EK51</f>
        <v>0.11312133829544199</v>
      </c>
      <c r="GZ51" s="14">
        <f t="shared" ref="GZ51:GZ75" si="276">GZ13/EL51</f>
        <v>0.10016143234517171</v>
      </c>
      <c r="HA51" s="14">
        <f t="shared" ref="HA51:HA75" si="277">HA13/EM51</f>
        <v>5.9167328090049778E-2</v>
      </c>
      <c r="HB51" s="14">
        <f t="shared" si="248"/>
        <v>7.7756421457277652E-2</v>
      </c>
      <c r="HC51" s="14">
        <f t="shared" si="248"/>
        <v>0.37221025736198565</v>
      </c>
      <c r="HD51" s="14">
        <f t="shared" si="248"/>
        <v>9.7472954627857364E-2</v>
      </c>
      <c r="HE51" s="14">
        <f t="shared" si="248"/>
        <v>0.150440024659586</v>
      </c>
      <c r="HF51" s="14">
        <f t="shared" si="248"/>
        <v>7.1860755592324049E-2</v>
      </c>
      <c r="HG51" s="14">
        <f t="shared" si="248"/>
        <v>0.20266061932063181</v>
      </c>
      <c r="HH51" s="14">
        <f t="shared" si="248"/>
        <v>9.4302677130817553E-2</v>
      </c>
      <c r="HI51" s="14">
        <f t="shared" si="248"/>
        <v>8.0857494508233749E-2</v>
      </c>
      <c r="HJ51" s="14" t="e">
        <f t="shared" si="248"/>
        <v>#VALUE!</v>
      </c>
      <c r="HK51" s="14"/>
      <c r="HL51" s="14">
        <f t="shared" si="236"/>
        <v>0.1217978645145701</v>
      </c>
      <c r="HM51" s="14">
        <f t="shared" si="197"/>
        <v>8.0857494508233749E-2</v>
      </c>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row>
    <row r="52" spans="1:262">
      <c r="A52" s="4" t="s">
        <v>14</v>
      </c>
      <c r="B52" s="4" t="s">
        <v>17</v>
      </c>
      <c r="C52" s="3"/>
      <c r="D52" s="3"/>
      <c r="E52" s="3"/>
      <c r="F52" s="3"/>
      <c r="G52" s="38"/>
      <c r="H52" s="38"/>
      <c r="I52" s="38"/>
      <c r="J52" s="4"/>
      <c r="K52" s="4"/>
      <c r="L52" s="4"/>
      <c r="M52" s="4"/>
      <c r="N52" s="38"/>
      <c r="O52" s="38"/>
      <c r="P52" s="38"/>
      <c r="Q52" s="38"/>
      <c r="R52" s="38"/>
      <c r="S52" s="38"/>
      <c r="T52" s="38"/>
      <c r="U52" s="38"/>
      <c r="V52" s="38"/>
      <c r="W52" s="38"/>
      <c r="X52" s="38"/>
      <c r="Y52" s="38"/>
      <c r="Z52" s="38"/>
      <c r="AA52" s="38"/>
      <c r="AB52" s="38"/>
      <c r="AC52" s="38"/>
      <c r="AD52" s="38"/>
      <c r="AE52" s="38"/>
      <c r="AF52" s="3"/>
      <c r="AG52" s="3"/>
      <c r="AH52" s="3"/>
      <c r="AI52" s="3"/>
      <c r="AJ52" s="38"/>
      <c r="AK52" s="38"/>
      <c r="AL52" s="38"/>
      <c r="AM52" s="38"/>
      <c r="AN52" s="524"/>
      <c r="AO52" s="524"/>
      <c r="AP52" s="524"/>
      <c r="AQ52" s="547"/>
      <c r="AR52" s="547"/>
      <c r="AS52" s="547"/>
      <c r="AT52" s="38"/>
      <c r="AU52" s="38"/>
      <c r="AV52" s="38"/>
      <c r="AW52" s="38"/>
      <c r="AX52" s="328"/>
      <c r="AY52" s="38"/>
      <c r="AZ52" s="40"/>
      <c r="BA52" s="40"/>
      <c r="BB52" s="40"/>
      <c r="BC52" s="40"/>
      <c r="BD52" s="40"/>
      <c r="BE52" s="40"/>
      <c r="BF52" s="117"/>
      <c r="BG52" s="13">
        <f t="shared" si="198"/>
        <v>59.1</v>
      </c>
      <c r="BH52" s="71">
        <f t="shared" si="199"/>
        <v>59.7</v>
      </c>
      <c r="BI52" s="71">
        <f t="shared" si="199"/>
        <v>60.3</v>
      </c>
      <c r="BJ52" s="71">
        <f t="shared" si="199"/>
        <v>60.9</v>
      </c>
      <c r="BK52" s="13">
        <f t="shared" si="200"/>
        <v>61.5</v>
      </c>
      <c r="BL52" s="71">
        <f t="shared" si="201"/>
        <v>64.275000000000006</v>
      </c>
      <c r="BM52" s="71">
        <f t="shared" si="201"/>
        <v>67.05</v>
      </c>
      <c r="BN52" s="71">
        <f t="shared" si="201"/>
        <v>69.824999999999989</v>
      </c>
      <c r="BO52" s="13">
        <f t="shared" si="202"/>
        <v>72.599999999999994</v>
      </c>
      <c r="BP52" s="71">
        <f t="shared" si="203"/>
        <v>77.349999999999994</v>
      </c>
      <c r="BQ52" s="71">
        <f t="shared" si="203"/>
        <v>82.1</v>
      </c>
      <c r="BR52" s="71">
        <f t="shared" si="203"/>
        <v>86.85</v>
      </c>
      <c r="BS52" s="13">
        <f t="shared" si="204"/>
        <v>91.6</v>
      </c>
      <c r="BT52" s="71">
        <f t="shared" si="191"/>
        <v>91.6</v>
      </c>
      <c r="BU52" s="71">
        <f t="shared" si="176"/>
        <v>91.6</v>
      </c>
      <c r="BV52" s="71">
        <f t="shared" si="176"/>
        <v>91.6</v>
      </c>
      <c r="BW52" s="13">
        <f t="shared" si="192"/>
        <v>91.6</v>
      </c>
      <c r="BX52" s="13"/>
      <c r="BY52" s="3"/>
      <c r="BZ52" s="66">
        <f t="shared" si="205"/>
        <v>1623.074594766794</v>
      </c>
      <c r="CA52" s="66">
        <f t="shared" si="206"/>
        <v>1668.4367065446568</v>
      </c>
      <c r="CB52" s="66">
        <f t="shared" si="207"/>
        <v>1713.7988183225193</v>
      </c>
      <c r="CC52" s="66">
        <f t="shared" si="208"/>
        <v>1729.7234301003818</v>
      </c>
      <c r="CD52" s="66">
        <f t="shared" si="209"/>
        <v>1745.6480418782444</v>
      </c>
      <c r="CE52" s="66">
        <f t="shared" si="210"/>
        <v>1882.8634079460485</v>
      </c>
      <c r="CF52" s="66">
        <f t="shared" si="211"/>
        <v>2020.078774013853</v>
      </c>
      <c r="CG52" s="66">
        <f t="shared" si="212"/>
        <v>2169.3306400816573</v>
      </c>
      <c r="CH52" s="66">
        <f t="shared" si="213"/>
        <v>2318.5825061494616</v>
      </c>
      <c r="CI52" s="66">
        <f t="shared" si="214"/>
        <v>2427.0495908601652</v>
      </c>
      <c r="CJ52" s="66">
        <f t="shared" si="215"/>
        <v>2535.5166755708688</v>
      </c>
      <c r="CK52" s="66">
        <f t="shared" si="216"/>
        <v>2909.8392602815729</v>
      </c>
      <c r="CL52" s="66">
        <f t="shared" si="217"/>
        <v>3284.1618449922771</v>
      </c>
      <c r="CM52" s="66">
        <f t="shared" si="218"/>
        <v>3690.8042055542805</v>
      </c>
      <c r="CN52" s="66">
        <f t="shared" si="219"/>
        <v>4097.446566116284</v>
      </c>
      <c r="CO52" s="66">
        <f t="shared" si="220"/>
        <v>4093.3774266782884</v>
      </c>
      <c r="CP52" s="66" t="e">
        <f t="shared" si="221"/>
        <v>#VALUE!</v>
      </c>
      <c r="CQ52" s="133"/>
      <c r="CR52" s="59">
        <f t="shared" si="249"/>
        <v>0.12260842654413356</v>
      </c>
      <c r="CS52" s="59">
        <f t="shared" si="250"/>
        <v>0.12556320777639166</v>
      </c>
      <c r="CT52" s="59">
        <f t="shared" si="251"/>
        <v>0.12849594448120746</v>
      </c>
      <c r="CU52" s="59">
        <f t="shared" si="252"/>
        <v>0.12360303258008284</v>
      </c>
      <c r="CV52" s="59">
        <f t="shared" si="253"/>
        <v>0.11914882065082877</v>
      </c>
      <c r="CW52" s="59">
        <f t="shared" si="254"/>
        <v>0.137488021361826</v>
      </c>
      <c r="CX52" s="59">
        <f t="shared" si="255"/>
        <v>0.15858056726631525</v>
      </c>
      <c r="CY52" s="59">
        <f t="shared" si="256"/>
        <v>0.16814089834246179</v>
      </c>
      <c r="CZ52" s="59">
        <f t="shared" si="237"/>
        <v>0.17746215501118298</v>
      </c>
      <c r="DA52" s="59">
        <f t="shared" si="238"/>
        <v>0.17447468924180926</v>
      </c>
      <c r="DB52" s="59">
        <f t="shared" si="239"/>
        <v>0.17182953449693014</v>
      </c>
      <c r="DC52" s="59">
        <f t="shared" si="240"/>
        <v>0.1950821588493355</v>
      </c>
      <c r="DD52" s="59">
        <f t="shared" si="241"/>
        <v>0.21784132532529754</v>
      </c>
      <c r="DE52" s="59">
        <f t="shared" si="223"/>
        <v>0.27179608789380078</v>
      </c>
      <c r="DF52" s="59">
        <f t="shared" si="224"/>
        <v>0.33911706533367914</v>
      </c>
      <c r="DG52" s="59">
        <f t="shared" si="225"/>
        <v>0.38146984576683329</v>
      </c>
      <c r="DH52" s="59" t="e">
        <f t="shared" si="226"/>
        <v>#VALUE!</v>
      </c>
      <c r="DI52" s="59"/>
      <c r="DJ52" s="59">
        <f t="shared" si="193"/>
        <v>0.15540913707136944</v>
      </c>
      <c r="DK52" s="133"/>
      <c r="DL52" s="133"/>
      <c r="DM52" s="133"/>
      <c r="DN52" s="66">
        <f>'(2018 Bloom Raw Data)'!CS14+'Clean data, inputs, calc.'!BG14</f>
        <v>13240.765494766794</v>
      </c>
      <c r="DO52" s="66">
        <f>'(2018 Bloom Raw Data)'!CT14+'Clean data, inputs, calc.'!BH14</f>
        <v>13292.777606544656</v>
      </c>
      <c r="DP52" s="66">
        <f>'(2018 Bloom Raw Data)'!CU14+'Clean data, inputs, calc.'!BI14</f>
        <v>13339.964718322521</v>
      </c>
      <c r="DQ52" s="66">
        <f>'(2018 Bloom Raw Data)'!CV14+'Clean data, inputs, calc.'!BJ14</f>
        <v>13980.451280100384</v>
      </c>
      <c r="DR52" s="66">
        <f>'(2018 Bloom Raw Data)'!CW14+'Clean data, inputs, calc.'!BK14</f>
        <v>14653.614841878245</v>
      </c>
      <c r="DS52" s="66">
        <f>'(2018 Bloom Raw Data)'!CX14+'Clean data, inputs, calc.'!BL14</f>
        <v>13690.438107946047</v>
      </c>
      <c r="DT52" s="66">
        <f>'(2018 Bloom Raw Data)'!CY14+'Clean data, inputs, calc.'!BM14</f>
        <v>12741.926374013852</v>
      </c>
      <c r="DU52" s="66">
        <f>'(2018 Bloom Raw Data)'!CZ14+'Clean data, inputs, calc.'!BN14</f>
        <v>12902.440840081659</v>
      </c>
      <c r="DV52" s="66">
        <f>'(2018 Bloom Raw Data)'!DA14+'Clean data, inputs, calc.'!BO14</f>
        <v>13069.354306149462</v>
      </c>
      <c r="DW52" s="66">
        <f>'(2018 Bloom Raw Data)'!DB14+'Clean data, inputs, calc.'!BP14</f>
        <v>13922.556840860165</v>
      </c>
      <c r="DX52" s="66">
        <f>'(2018 Bloom Raw Data)'!DC14+'Clean data, inputs, calc.'!BQ14</f>
        <v>14765.055375570868</v>
      </c>
      <c r="DY52" s="66">
        <f>'(2018 Bloom Raw Data)'!DD14+'Clean data, inputs, calc.'!BR14</f>
        <v>14959.246610281572</v>
      </c>
      <c r="DZ52" s="66">
        <f>'(2018 Bloom Raw Data)'!DE14+'Clean data, inputs, calc.'!BS14</f>
        <v>15086.396844992276</v>
      </c>
      <c r="EA52" s="66">
        <f>'(2018 Bloom Raw Data)'!DF14+'Clean data, inputs, calc.'!BT14</f>
        <v>13556.240705554281</v>
      </c>
      <c r="EB52" s="66">
        <f>'(2018 Bloom Raw Data)'!DG14+'Clean data, inputs, calc.'!BU14</f>
        <v>12095.690566116285</v>
      </c>
      <c r="EC52" s="66">
        <f>'(2018 Bloom Raw Data)'!DH14+'Clean data, inputs, calc.'!BV14</f>
        <v>10743.53996823721</v>
      </c>
      <c r="ED52" s="66" t="e">
        <f>'(2018 Bloom Raw Data)'!DI14+'Clean data, inputs, calc.'!BW14</f>
        <v>#VALUE!</v>
      </c>
      <c r="EE52" s="133" t="s">
        <v>312</v>
      </c>
      <c r="EF52" s="13">
        <f t="shared" si="257"/>
        <v>1306.942</v>
      </c>
      <c r="EG52" s="13">
        <f t="shared" si="258"/>
        <v>1357.0806925199297</v>
      </c>
      <c r="EH52" s="13">
        <f t="shared" si="259"/>
        <v>1410.3720000000001</v>
      </c>
      <c r="EI52" s="13">
        <f t="shared" si="260"/>
        <v>1477.0304029110857</v>
      </c>
      <c r="EJ52" s="13">
        <f t="shared" si="261"/>
        <v>1547.0059999999999</v>
      </c>
      <c r="EK52" s="13">
        <f t="shared" si="262"/>
        <v>1588.7171603699501</v>
      </c>
      <c r="EL52" s="13">
        <f t="shared" si="263"/>
        <v>1641.3720000000001</v>
      </c>
      <c r="EM52" s="13">
        <f t="shared" si="264"/>
        <v>1668.0096244131457</v>
      </c>
      <c r="EN52" s="13">
        <f t="shared" si="242"/>
        <v>1695.6979999999999</v>
      </c>
      <c r="EO52" s="13">
        <f t="shared" si="243"/>
        <v>1736.6846846422175</v>
      </c>
      <c r="EP52" s="13">
        <f t="shared" si="244"/>
        <v>1773.5709999999999</v>
      </c>
      <c r="EQ52" s="13">
        <f t="shared" si="245"/>
        <v>1819.9765472362576</v>
      </c>
      <c r="ER52" s="13">
        <f t="shared" si="246"/>
        <v>1859.2179999999998</v>
      </c>
      <c r="ES52" s="13">
        <f t="shared" si="265"/>
        <v>1851.3347737266715</v>
      </c>
      <c r="ET52" s="13">
        <f t="shared" si="266"/>
        <v>1852.3019999999999</v>
      </c>
      <c r="EU52" s="13">
        <f t="shared" si="267"/>
        <v>1852.3019999999999</v>
      </c>
      <c r="EV52" s="13" t="e">
        <f t="shared" si="268"/>
        <v>#VALUE!</v>
      </c>
      <c r="EW52" s="3"/>
      <c r="EX52" s="3"/>
      <c r="EY52" s="3"/>
      <c r="EZ52" s="3"/>
      <c r="FA52" s="3"/>
      <c r="FB52" s="3"/>
      <c r="FC52" s="3"/>
      <c r="FD52" s="3"/>
      <c r="FE52" s="3"/>
      <c r="FF52" s="3"/>
      <c r="FG52" s="3"/>
      <c r="FH52" s="3"/>
      <c r="FI52" s="3"/>
      <c r="FJ52" s="3"/>
      <c r="FK52" s="3"/>
      <c r="FL52" s="3"/>
      <c r="FM52" s="3"/>
      <c r="FN52" s="3"/>
      <c r="FO52" s="38"/>
      <c r="FP52" s="3"/>
      <c r="FQ52" s="38"/>
      <c r="FR52" s="3"/>
      <c r="FS52" s="3"/>
      <c r="FT52" s="6">
        <f t="shared" si="269"/>
        <v>1.2418872411834603</v>
      </c>
      <c r="FU52" s="6">
        <f t="shared" si="269"/>
        <v>1.2294307300522991</v>
      </c>
      <c r="FV52" s="6">
        <f t="shared" si="269"/>
        <v>1.2151395648258185</v>
      </c>
      <c r="FW52" s="6">
        <f t="shared" si="269"/>
        <v>1.1710818048777212</v>
      </c>
      <c r="FX52" s="6">
        <f t="shared" si="269"/>
        <v>1.128404183227631</v>
      </c>
      <c r="FY52" s="6">
        <f t="shared" si="269"/>
        <v>1.1851470198179286</v>
      </c>
      <c r="FZ52" s="6">
        <f t="shared" si="269"/>
        <v>1.2307257428625886</v>
      </c>
      <c r="GA52" s="6">
        <f t="shared" si="269"/>
        <v>1.300550433481396</v>
      </c>
      <c r="GB52" s="6">
        <f t="shared" si="247"/>
        <v>1.3673322172636058</v>
      </c>
      <c r="GC52" s="6">
        <f t="shared" si="247"/>
        <v>1.3975188543567845</v>
      </c>
      <c r="GD52" s="6">
        <f t="shared" si="247"/>
        <v>1.4296110364743611</v>
      </c>
      <c r="GE52" s="6">
        <f t="shared" si="247"/>
        <v>1.5988333831555888</v>
      </c>
      <c r="GF52" s="6">
        <f t="shared" si="247"/>
        <v>1.7664210678856795</v>
      </c>
      <c r="GG52" s="6">
        <f t="shared" si="247"/>
        <v>1.9935909258187929</v>
      </c>
      <c r="GH52" s="6">
        <f t="shared" si="247"/>
        <v>2.2120834324620304</v>
      </c>
      <c r="GI52" s="6">
        <f t="shared" si="247"/>
        <v>2.2098866311639727</v>
      </c>
      <c r="GJ52" s="6" t="e">
        <f t="shared" si="247"/>
        <v>#VALUE!</v>
      </c>
      <c r="GK52" s="6"/>
      <c r="GL52" s="14">
        <f t="shared" si="231"/>
        <v>1.5377835948344676</v>
      </c>
      <c r="GM52" s="14">
        <f t="shared" si="194"/>
        <v>1.3278525599588353</v>
      </c>
      <c r="GN52" s="6">
        <f t="shared" si="232"/>
        <v>0.39192895477074163</v>
      </c>
      <c r="GO52" s="59">
        <f t="shared" si="233"/>
        <v>0.28514456433113611</v>
      </c>
      <c r="GP52" s="14">
        <f t="shared" si="195"/>
        <v>0.36022819933106531</v>
      </c>
      <c r="GQ52" s="59">
        <f t="shared" si="196"/>
        <v>0.37228103589429934</v>
      </c>
      <c r="GR52" s="59"/>
      <c r="GS52" s="3"/>
      <c r="GT52" s="14">
        <f t="shared" si="270"/>
        <v>4.8717540640671124E-2</v>
      </c>
      <c r="GU52" s="14">
        <f t="shared" si="271"/>
        <v>4.8582593771616688E-2</v>
      </c>
      <c r="GV52" s="14">
        <f t="shared" si="272"/>
        <v>4.8348946235461279E-2</v>
      </c>
      <c r="GW52" s="14">
        <f t="shared" si="273"/>
        <v>3.511809905724906E-2</v>
      </c>
      <c r="GX52" s="14">
        <f t="shared" si="274"/>
        <v>2.2980518498312227E-2</v>
      </c>
      <c r="GY52" s="14">
        <f t="shared" si="275"/>
        <v>1.8013275562112005E-2</v>
      </c>
      <c r="GZ52" s="14">
        <f t="shared" si="276"/>
        <v>1.321150842100389E-2</v>
      </c>
      <c r="HA52" s="14">
        <f t="shared" si="277"/>
        <v>1.1294299339926235E-2</v>
      </c>
      <c r="HB52" s="14">
        <f t="shared" si="248"/>
        <v>9.4315143380484037E-3</v>
      </c>
      <c r="HC52" s="14">
        <f t="shared" si="248"/>
        <v>1.3708015168513154E-2</v>
      </c>
      <c r="HD52" s="14">
        <f t="shared" si="248"/>
        <v>1.782843765487821E-2</v>
      </c>
      <c r="HE52" s="14">
        <f t="shared" si="248"/>
        <v>3.6178213450050914E-2</v>
      </c>
      <c r="HF52" s="14">
        <f t="shared" si="248"/>
        <v>5.3822090793010827E-2</v>
      </c>
      <c r="HG52" s="14">
        <f t="shared" si="248"/>
        <v>3.5938124721802973E-2</v>
      </c>
      <c r="HH52" s="14">
        <f t="shared" si="248"/>
        <v>1.781566936709025E-2</v>
      </c>
      <c r="HI52" s="14">
        <f t="shared" si="248"/>
        <v>1.781566936709025E-2</v>
      </c>
      <c r="HJ52" s="14" t="e">
        <f t="shared" si="248"/>
        <v>#VALUE!</v>
      </c>
      <c r="HK52" s="14"/>
      <c r="HL52" s="14">
        <f t="shared" si="236"/>
        <v>2.3319648903006793E-2</v>
      </c>
      <c r="HM52" s="14">
        <f t="shared" si="197"/>
        <v>1.781566936709025E-2</v>
      </c>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row>
    <row r="53" spans="1:262" ht="13.8" thickBot="1">
      <c r="A53" s="4" t="s">
        <v>14</v>
      </c>
      <c r="B53" s="4" t="s">
        <v>24</v>
      </c>
      <c r="C53" s="3"/>
      <c r="D53" s="3"/>
      <c r="E53" s="3"/>
      <c r="F53" s="3"/>
      <c r="G53" s="38"/>
      <c r="H53" s="38"/>
      <c r="I53" s="38"/>
      <c r="J53" s="4"/>
      <c r="K53" s="4"/>
      <c r="L53" s="4"/>
      <c r="M53" s="4"/>
      <c r="N53" s="38"/>
      <c r="O53" s="38"/>
      <c r="P53" s="38"/>
      <c r="Q53" s="38"/>
      <c r="R53" s="38"/>
      <c r="S53" s="38"/>
      <c r="T53" s="38"/>
      <c r="U53" s="38"/>
      <c r="V53" s="38"/>
      <c r="W53" s="38"/>
      <c r="X53" s="38"/>
      <c r="Y53" s="38"/>
      <c r="Z53" s="38"/>
      <c r="AA53" s="38"/>
      <c r="AB53" s="38"/>
      <c r="AC53" s="38"/>
      <c r="AD53" s="38"/>
      <c r="AE53" s="38"/>
      <c r="AF53" s="3"/>
      <c r="AG53" s="3"/>
      <c r="AH53" s="3"/>
      <c r="AI53" s="38"/>
      <c r="AJ53" s="38"/>
      <c r="AK53" s="38"/>
      <c r="AL53" s="38"/>
      <c r="AM53" s="38"/>
      <c r="AN53" s="524"/>
      <c r="AO53" s="524"/>
      <c r="AP53" s="524"/>
      <c r="AQ53" s="547"/>
      <c r="AR53" s="547"/>
      <c r="AS53" s="547"/>
      <c r="AT53" s="38"/>
      <c r="AU53" s="38"/>
      <c r="AV53" s="38"/>
      <c r="AW53" s="38"/>
      <c r="AX53" s="328"/>
      <c r="AY53" s="38"/>
      <c r="AZ53" s="414"/>
      <c r="BA53" s="40"/>
      <c r="BB53" s="40" t="s">
        <v>449</v>
      </c>
      <c r="BC53" s="40"/>
      <c r="BD53" s="414"/>
      <c r="BE53" s="415" t="s">
        <v>425</v>
      </c>
      <c r="BF53" s="117"/>
      <c r="BG53" s="13">
        <f t="shared" si="198"/>
        <v>549.70000000000005</v>
      </c>
      <c r="BH53" s="71">
        <f t="shared" si="199"/>
        <v>542.25</v>
      </c>
      <c r="BI53" s="71">
        <f t="shared" si="199"/>
        <v>534.79999999999995</v>
      </c>
      <c r="BJ53" s="71">
        <f t="shared" si="199"/>
        <v>527.35</v>
      </c>
      <c r="BK53" s="13">
        <f t="shared" si="200"/>
        <v>519.9</v>
      </c>
      <c r="BL53" s="71">
        <f t="shared" si="201"/>
        <v>526.67499999999995</v>
      </c>
      <c r="BM53" s="71">
        <f t="shared" si="201"/>
        <v>533.45000000000005</v>
      </c>
      <c r="BN53" s="71">
        <f t="shared" si="201"/>
        <v>540.22500000000002</v>
      </c>
      <c r="BO53" s="13">
        <f t="shared" si="202"/>
        <v>547</v>
      </c>
      <c r="BP53" s="71">
        <f t="shared" si="203"/>
        <v>558.25</v>
      </c>
      <c r="BQ53" s="71">
        <f t="shared" si="203"/>
        <v>569.5</v>
      </c>
      <c r="BR53" s="71">
        <f t="shared" si="203"/>
        <v>580.75</v>
      </c>
      <c r="BS53" s="13">
        <f t="shared" si="204"/>
        <v>592</v>
      </c>
      <c r="BT53" s="71">
        <f t="shared" si="191"/>
        <v>592</v>
      </c>
      <c r="BU53" s="71">
        <f t="shared" si="176"/>
        <v>592</v>
      </c>
      <c r="BV53" s="71">
        <f t="shared" si="176"/>
        <v>592</v>
      </c>
      <c r="BW53" s="13">
        <f t="shared" si="192"/>
        <v>592</v>
      </c>
      <c r="BX53" s="13"/>
      <c r="BY53" s="3"/>
      <c r="BZ53" s="66">
        <f t="shared" si="205"/>
        <v>32301.754513534259</v>
      </c>
      <c r="CA53" s="66">
        <f t="shared" si="206"/>
        <v>32698.451652560965</v>
      </c>
      <c r="CB53" s="66">
        <f t="shared" si="207"/>
        <v>33095.148791587671</v>
      </c>
      <c r="CC53" s="66">
        <f t="shared" si="208"/>
        <v>33010.345930614378</v>
      </c>
      <c r="CD53" s="66">
        <f t="shared" si="209"/>
        <v>32925.543069641077</v>
      </c>
      <c r="CE53" s="66">
        <f t="shared" si="210"/>
        <v>31676.459417046935</v>
      </c>
      <c r="CF53" s="66">
        <f t="shared" si="211"/>
        <v>30427.37576445279</v>
      </c>
      <c r="CG53" s="66">
        <f t="shared" si="212"/>
        <v>29523.792111858646</v>
      </c>
      <c r="CH53" s="66">
        <f t="shared" si="213"/>
        <v>28620.208459264501</v>
      </c>
      <c r="CI53" s="66">
        <f t="shared" si="214"/>
        <v>29221.092382524192</v>
      </c>
      <c r="CJ53" s="66">
        <f t="shared" si="215"/>
        <v>29821.976305783879</v>
      </c>
      <c r="CK53" s="66">
        <f t="shared" si="216"/>
        <v>29616.860229043567</v>
      </c>
      <c r="CL53" s="66">
        <f t="shared" si="217"/>
        <v>29411.744152303258</v>
      </c>
      <c r="CM53" s="66">
        <f t="shared" si="218"/>
        <v>30140.762616733555</v>
      </c>
      <c r="CN53" s="66">
        <f t="shared" si="219"/>
        <v>30869.781081163856</v>
      </c>
      <c r="CO53" s="66">
        <f t="shared" si="220"/>
        <v>30834.799545594156</v>
      </c>
      <c r="CP53" s="66" t="e">
        <f t="shared" si="221"/>
        <v>#VALUE!</v>
      </c>
      <c r="CQ53" s="133"/>
      <c r="CR53" s="59">
        <f t="shared" si="249"/>
        <v>0.46288923851866498</v>
      </c>
      <c r="CS53" s="59">
        <f t="shared" si="250"/>
        <v>0.46893388010266651</v>
      </c>
      <c r="CT53" s="59">
        <f t="shared" si="251"/>
        <v>0.47498781453387584</v>
      </c>
      <c r="CU53" s="59">
        <f t="shared" si="252"/>
        <v>0.45969365151750147</v>
      </c>
      <c r="CV53" s="59">
        <f t="shared" si="253"/>
        <v>0.44528212776143999</v>
      </c>
      <c r="CW53" s="59">
        <f t="shared" si="254"/>
        <v>0.44195530451526449</v>
      </c>
      <c r="CX53" s="59">
        <f t="shared" si="255"/>
        <v>0.43841089211179324</v>
      </c>
      <c r="CY53" s="59">
        <f t="shared" si="256"/>
        <v>0.43283167397243633</v>
      </c>
      <c r="CZ53" s="59">
        <f t="shared" si="237"/>
        <v>0.42705382313301649</v>
      </c>
      <c r="DA53" s="59">
        <f t="shared" si="238"/>
        <v>0.43688689357493582</v>
      </c>
      <c r="DB53" s="59">
        <f t="shared" si="239"/>
        <v>0.44675914852851784</v>
      </c>
      <c r="DC53" s="59">
        <f t="shared" si="240"/>
        <v>0.4398739866288453</v>
      </c>
      <c r="DD53" s="59">
        <f t="shared" si="241"/>
        <v>0.43310613729974512</v>
      </c>
      <c r="DE53" s="59">
        <f t="shared" si="223"/>
        <v>0.44043536804556643</v>
      </c>
      <c r="DF53" s="59">
        <f t="shared" si="224"/>
        <v>0.44765296712125746</v>
      </c>
      <c r="DG53" s="59">
        <f t="shared" si="225"/>
        <v>0.45831564249131468</v>
      </c>
      <c r="DH53" s="59" t="e">
        <f t="shared" si="226"/>
        <v>#VALUE!</v>
      </c>
      <c r="DI53" s="59"/>
      <c r="DJ53" s="59">
        <f t="shared" si="193"/>
        <v>0.4468203517075926</v>
      </c>
      <c r="DK53" s="133"/>
      <c r="DL53" s="133"/>
      <c r="DM53" s="133"/>
      <c r="DN53" s="66">
        <f>'(2018 Bloom Raw Data)'!CS15+'Clean data, inputs, calc.'!BG15</f>
        <v>71924.902313534272</v>
      </c>
      <c r="DO53" s="66">
        <f>'(2018 Bloom Raw Data)'!CT15+'Clean data, inputs, calc.'!BH15</f>
        <v>70922.843602560984</v>
      </c>
      <c r="DP53" s="66">
        <f>'(2018 Bloom Raw Data)'!CU15+'Clean data, inputs, calc.'!BI15</f>
        <v>71732.784891587668</v>
      </c>
      <c r="DQ53" s="66">
        <f>'(2018 Bloom Raw Data)'!CV15+'Clean data, inputs, calc.'!BJ15</f>
        <v>73670.444880614377</v>
      </c>
      <c r="DR53" s="66">
        <f>'(2018 Bloom Raw Data)'!CW15+'Clean data, inputs, calc.'!BK15</f>
        <v>76303.104869641073</v>
      </c>
      <c r="DS53" s="66">
        <f>'(2018 Bloom Raw Data)'!CX15+'Clean data, inputs, calc.'!BL15</f>
        <v>74707.445467046942</v>
      </c>
      <c r="DT53" s="66">
        <f>'(2018 Bloom Raw Data)'!CY15+'Clean data, inputs, calc.'!BM15</f>
        <v>71552.786064452797</v>
      </c>
      <c r="DU53" s="66">
        <f>'(2018 Bloom Raw Data)'!CZ15+'Clean data, inputs, calc.'!BN15</f>
        <v>70628.793911858651</v>
      </c>
      <c r="DV53" s="66">
        <f>'(2018 Bloom Raw Data)'!DA15+'Clean data, inputs, calc.'!BO15</f>
        <v>69503.801759264505</v>
      </c>
      <c r="DW53" s="66">
        <f>'(2018 Bloom Raw Data)'!DB15+'Clean data, inputs, calc.'!BP15</f>
        <v>69596.799732524189</v>
      </c>
      <c r="DX53" s="66">
        <f>'(2018 Bloom Raw Data)'!DC15+'Clean data, inputs, calc.'!BQ15</f>
        <v>69156.797705783887</v>
      </c>
      <c r="DY53" s="66">
        <f>'(2018 Bloom Raw Data)'!DD15+'Clean data, inputs, calc.'!BR15</f>
        <v>69236.828979043567</v>
      </c>
      <c r="DZ53" s="66">
        <f>'(2018 Bloom Raw Data)'!DE15+'Clean data, inputs, calc.'!BS15</f>
        <v>70362.86025230326</v>
      </c>
      <c r="EA53" s="66">
        <f>'(2018 Bloom Raw Data)'!DF15+'Clean data, inputs, calc.'!BT15</f>
        <v>70686.019616733553</v>
      </c>
      <c r="EB53" s="66">
        <f>'(2018 Bloom Raw Data)'!DG15+'Clean data, inputs, calc.'!BU15</f>
        <v>77381.178981163859</v>
      </c>
      <c r="EC53" s="66">
        <f>'(2018 Bloom Raw Data)'!DH15+'Clean data, inputs, calc.'!BV15</f>
        <v>75700.523111238756</v>
      </c>
      <c r="ED53" s="66" t="e">
        <f>'(2018 Bloom Raw Data)'!DI15+'Clean data, inputs, calc.'!BW15</f>
        <v>#VALUE!</v>
      </c>
      <c r="EE53" s="133" t="s">
        <v>312</v>
      </c>
      <c r="EF53" s="13">
        <f t="shared" si="257"/>
        <v>11110.7</v>
      </c>
      <c r="EG53" s="13">
        <f t="shared" si="258"/>
        <v>10914.195211399301</v>
      </c>
      <c r="EH53" s="13">
        <f t="shared" si="259"/>
        <v>11002.8</v>
      </c>
      <c r="EI53" s="13">
        <f t="shared" si="260"/>
        <v>11328.931977677699</v>
      </c>
      <c r="EJ53" s="13">
        <f t="shared" si="261"/>
        <v>11764.9</v>
      </c>
      <c r="EK53" s="13">
        <f t="shared" si="262"/>
        <v>11961.371149792907</v>
      </c>
      <c r="EL53" s="13">
        <f t="shared" si="263"/>
        <v>11908.45</v>
      </c>
      <c r="EM53" s="13">
        <f t="shared" si="264"/>
        <v>11668.559442948017</v>
      </c>
      <c r="EN53" s="13">
        <f t="shared" si="242"/>
        <v>11398</v>
      </c>
      <c r="EO53" s="13">
        <f t="shared" si="243"/>
        <v>11632.248960320323</v>
      </c>
      <c r="EP53" s="13">
        <f t="shared" si="244"/>
        <v>9122.5</v>
      </c>
      <c r="EQ53" s="13">
        <f t="shared" si="245"/>
        <v>11968.177115652081</v>
      </c>
      <c r="ER53" s="13">
        <f t="shared" si="246"/>
        <v>12456</v>
      </c>
      <c r="ES53" s="13">
        <f t="shared" si="265"/>
        <v>12524</v>
      </c>
      <c r="ET53" s="13">
        <f t="shared" si="266"/>
        <v>12690</v>
      </c>
      <c r="EU53" s="13">
        <f t="shared" si="267"/>
        <v>12712</v>
      </c>
      <c r="EV53" s="13" t="e">
        <f t="shared" si="268"/>
        <v>#VALUE!</v>
      </c>
      <c r="EW53" s="3"/>
      <c r="EX53" s="3"/>
      <c r="EY53" s="3"/>
      <c r="EZ53" s="3"/>
      <c r="FA53" s="3"/>
      <c r="FB53" s="3"/>
      <c r="FC53" s="3"/>
      <c r="FD53" s="3"/>
      <c r="FE53" s="3"/>
      <c r="FF53" s="3"/>
      <c r="FG53" s="3"/>
      <c r="FH53" s="3"/>
      <c r="FI53" s="3"/>
      <c r="FJ53" s="3"/>
      <c r="FK53" s="3"/>
      <c r="FL53" s="3"/>
      <c r="FM53" s="3"/>
      <c r="FN53" s="3"/>
      <c r="FO53" s="38"/>
      <c r="FP53" s="3"/>
      <c r="FQ53" s="38"/>
      <c r="FR53" s="3"/>
      <c r="FS53" s="3"/>
      <c r="FT53" s="6">
        <f t="shared" si="269"/>
        <v>2.9072654750406595</v>
      </c>
      <c r="FU53" s="6">
        <f t="shared" si="269"/>
        <v>2.9959562770518486</v>
      </c>
      <c r="FV53" s="6">
        <f t="shared" si="269"/>
        <v>3.0078842468814915</v>
      </c>
      <c r="FW53" s="6">
        <f t="shared" si="269"/>
        <v>2.9138091742149483</v>
      </c>
      <c r="FX53" s="6">
        <f t="shared" si="269"/>
        <v>2.7986249836072621</v>
      </c>
      <c r="FY53" s="6">
        <f t="shared" si="269"/>
        <v>2.648229790745634</v>
      </c>
      <c r="FZ53" s="6">
        <f t="shared" si="269"/>
        <v>2.5551079917581876</v>
      </c>
      <c r="GA53" s="6">
        <f t="shared" si="269"/>
        <v>2.5302002578991507</v>
      </c>
      <c r="GB53" s="6">
        <f t="shared" si="247"/>
        <v>2.5109851253960782</v>
      </c>
      <c r="GC53" s="6">
        <f t="shared" si="247"/>
        <v>2.512075909155878</v>
      </c>
      <c r="GD53" s="6">
        <f t="shared" si="247"/>
        <v>3.2690574191048376</v>
      </c>
      <c r="GE53" s="6">
        <f t="shared" si="247"/>
        <v>2.4746341855444629</v>
      </c>
      <c r="GF53" s="6">
        <f t="shared" si="247"/>
        <v>2.3612511361836268</v>
      </c>
      <c r="GG53" s="6">
        <f t="shared" si="247"/>
        <v>2.4066402600394086</v>
      </c>
      <c r="GH53" s="6">
        <f t="shared" si="247"/>
        <v>2.4326068621878529</v>
      </c>
      <c r="GI53" s="6">
        <f t="shared" si="247"/>
        <v>2.4256450240398171</v>
      </c>
      <c r="GJ53" s="6" t="e">
        <f t="shared" si="247"/>
        <v>#VALUE!</v>
      </c>
      <c r="GK53" s="6"/>
      <c r="GL53" s="14">
        <f t="shared" si="231"/>
        <v>2.6029898553751654</v>
      </c>
      <c r="GM53" s="14">
        <f t="shared" si="194"/>
        <v>2.729621690198774</v>
      </c>
      <c r="GN53" s="6">
        <f t="shared" si="232"/>
        <v>0.34430912674330294</v>
      </c>
      <c r="GO53" s="59">
        <f t="shared" si="233"/>
        <v>0.17070849093913434</v>
      </c>
      <c r="GP53" s="14">
        <f t="shared" si="195"/>
        <v>0.32354432929498156</v>
      </c>
      <c r="GQ53" s="59">
        <f t="shared" si="196"/>
        <v>0.13446962867954043</v>
      </c>
      <c r="GR53" s="59"/>
      <c r="GS53" s="3"/>
      <c r="GT53" s="14">
        <f t="shared" si="270"/>
        <v>0.60824250497268395</v>
      </c>
      <c r="GU53" s="14">
        <f t="shared" si="271"/>
        <v>0.53228844522885976</v>
      </c>
      <c r="GV53" s="14">
        <f t="shared" si="272"/>
        <v>0.44179663358417859</v>
      </c>
      <c r="GW53" s="14">
        <f t="shared" si="273"/>
        <v>0.41177756289752843</v>
      </c>
      <c r="GX53" s="14">
        <f t="shared" si="274"/>
        <v>0.37985873233091655</v>
      </c>
      <c r="GY53" s="14">
        <f t="shared" si="275"/>
        <v>0.42996742895057172</v>
      </c>
      <c r="GZ53" s="14">
        <f t="shared" si="276"/>
        <v>0.48847666992765637</v>
      </c>
      <c r="HA53" s="14">
        <f t="shared" si="277"/>
        <v>0.52157252399122156</v>
      </c>
      <c r="HB53" s="14">
        <f t="shared" si="248"/>
        <v>0.55755395683453235</v>
      </c>
      <c r="HC53" s="14">
        <f t="shared" si="248"/>
        <v>0.56575474118968438</v>
      </c>
      <c r="HD53" s="14">
        <f t="shared" si="248"/>
        <v>0.74617703480405595</v>
      </c>
      <c r="HE53" s="14">
        <f t="shared" si="248"/>
        <v>0.52710616989029113</v>
      </c>
      <c r="HF53" s="14">
        <f t="shared" si="248"/>
        <v>0.46644187540141296</v>
      </c>
      <c r="HG53" s="14">
        <f t="shared" si="248"/>
        <v>0.44778026189715747</v>
      </c>
      <c r="HH53" s="14">
        <f t="shared" si="248"/>
        <v>0.42600472813238771</v>
      </c>
      <c r="HI53" s="14">
        <f t="shared" si="248"/>
        <v>0.42526746381371933</v>
      </c>
      <c r="HJ53" s="14" t="e">
        <f t="shared" si="248"/>
        <v>#VALUE!</v>
      </c>
      <c r="HK53" s="14"/>
      <c r="HL53" s="14">
        <f t="shared" si="236"/>
        <v>0.49182608846624121</v>
      </c>
      <c r="HM53" s="14">
        <f t="shared" si="197"/>
        <v>0.42526746381371933</v>
      </c>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row>
    <row r="54" spans="1:262" s="431" customFormat="1">
      <c r="A54" s="127" t="s">
        <v>67</v>
      </c>
      <c r="B54" s="127" t="s">
        <v>86</v>
      </c>
      <c r="C54" s="126"/>
      <c r="D54" s="126"/>
      <c r="E54" s="126"/>
      <c r="F54" s="126"/>
      <c r="G54" s="126"/>
      <c r="H54" s="126"/>
      <c r="I54" s="444"/>
      <c r="J54" s="126"/>
      <c r="K54" s="126"/>
      <c r="L54" s="126"/>
      <c r="M54" s="126"/>
      <c r="N54" s="4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444"/>
      <c r="AL54" s="126"/>
      <c r="AM54" s="126"/>
      <c r="AN54" s="544"/>
      <c r="AO54" s="543"/>
      <c r="AP54" s="543"/>
      <c r="AQ54" s="549"/>
      <c r="AR54" s="549"/>
      <c r="AS54" s="549"/>
      <c r="AT54" s="444"/>
      <c r="AU54" s="126"/>
      <c r="AV54" s="126"/>
      <c r="AW54" s="126"/>
      <c r="AX54" s="450"/>
      <c r="AY54" s="444"/>
      <c r="AZ54" s="416" t="s">
        <v>240</v>
      </c>
      <c r="BA54" s="40"/>
      <c r="BB54" s="417">
        <v>1.1149439490445856</v>
      </c>
      <c r="BC54" s="40"/>
      <c r="BD54" s="416" t="s">
        <v>240</v>
      </c>
      <c r="BE54" s="417">
        <v>1.6059034452864893</v>
      </c>
      <c r="BF54" s="172"/>
      <c r="BG54" s="178">
        <f t="shared" si="198"/>
        <v>0.49530000000000002</v>
      </c>
      <c r="BH54" s="430">
        <f t="shared" si="199"/>
        <v>1.7208749999999999</v>
      </c>
      <c r="BI54" s="430">
        <f t="shared" si="199"/>
        <v>2.9464499999999996</v>
      </c>
      <c r="BJ54" s="430">
        <f t="shared" si="199"/>
        <v>4.1720249999999997</v>
      </c>
      <c r="BK54" s="178">
        <f t="shared" si="200"/>
        <v>5.3975999999999997</v>
      </c>
      <c r="BL54" s="430"/>
      <c r="BM54" s="430"/>
      <c r="BN54" s="430"/>
      <c r="BO54" s="178"/>
      <c r="BP54" s="430"/>
      <c r="BQ54" s="430"/>
      <c r="BR54" s="430"/>
      <c r="BS54" s="178"/>
      <c r="BT54" s="430"/>
      <c r="BU54" s="430"/>
      <c r="BV54" s="430"/>
      <c r="BW54" s="178"/>
      <c r="BX54" s="178"/>
      <c r="BY54" s="126"/>
      <c r="BZ54" s="178">
        <f t="shared" si="205"/>
        <v>-226.20599999999999</v>
      </c>
      <c r="CA54" s="178">
        <f t="shared" si="206"/>
        <v>-174.96799999999999</v>
      </c>
      <c r="CB54" s="178">
        <f t="shared" si="207"/>
        <v>-108.624</v>
      </c>
      <c r="CC54" s="178">
        <f t="shared" si="208"/>
        <v>14.698</v>
      </c>
      <c r="CD54" s="178">
        <f t="shared" si="209"/>
        <v>43.837000000000003</v>
      </c>
      <c r="CE54" s="178">
        <f t="shared" si="210"/>
        <v>63.531999999999996</v>
      </c>
      <c r="CF54" s="178">
        <f t="shared" si="211"/>
        <v>81.975999999999999</v>
      </c>
      <c r="CG54" s="178">
        <f t="shared" si="212"/>
        <v>79.971000000000004</v>
      </c>
      <c r="CH54" s="178">
        <f t="shared" si="213"/>
        <v>65.429500000000004</v>
      </c>
      <c r="CI54" s="178">
        <f t="shared" si="214"/>
        <v>50.887999999999998</v>
      </c>
      <c r="CJ54" s="178">
        <f t="shared" si="215"/>
        <v>35.942</v>
      </c>
      <c r="CK54" s="178">
        <f t="shared" si="216"/>
        <v>62.396000000000001</v>
      </c>
      <c r="CL54" s="178">
        <f t="shared" si="217"/>
        <v>33.533999999999999</v>
      </c>
      <c r="CM54" s="178">
        <f t="shared" si="218"/>
        <v>4.6719999999999997</v>
      </c>
      <c r="CN54" s="178">
        <f t="shared" si="219"/>
        <v>27.22</v>
      </c>
      <c r="CO54" s="178">
        <f t="shared" si="220"/>
        <v>30.08</v>
      </c>
      <c r="CP54" s="178" t="e">
        <f t="shared" si="221"/>
        <v>#VALUE!</v>
      </c>
      <c r="CQ54" s="126"/>
      <c r="CR54" s="175">
        <f t="shared" si="249"/>
        <v>-0.16791758983631139</v>
      </c>
      <c r="CS54" s="175">
        <f t="shared" si="250"/>
        <v>-9.9144245675188702E-2</v>
      </c>
      <c r="CT54" s="175">
        <f t="shared" si="251"/>
        <v>-5.1766718456895816E-2</v>
      </c>
      <c r="CU54" s="175">
        <f t="shared" si="252"/>
        <v>5.6393570181468124E-3</v>
      </c>
      <c r="CV54" s="175">
        <f t="shared" si="253"/>
        <v>2.0066492198914841E-2</v>
      </c>
      <c r="CW54" s="175">
        <f t="shared" si="254"/>
        <v>3.1026708012169227E-2</v>
      </c>
      <c r="CX54" s="175">
        <f t="shared" si="255"/>
        <v>4.1317261387724916E-2</v>
      </c>
      <c r="CY54" s="175">
        <f t="shared" si="256"/>
        <v>3.2778694320056569E-2</v>
      </c>
      <c r="CZ54" s="175">
        <f t="shared" si="237"/>
        <v>2.5605460473679988E-2</v>
      </c>
      <c r="DA54" s="175">
        <f t="shared" si="238"/>
        <v>1.9053006281186998E-2</v>
      </c>
      <c r="DB54" s="175">
        <f t="shared" si="239"/>
        <v>9.8210933542167977E-3</v>
      </c>
      <c r="DC54" s="175">
        <f t="shared" si="240"/>
        <v>5.9085600988845769E-3</v>
      </c>
      <c r="DD54" s="175">
        <f t="shared" si="241"/>
        <v>3.317522076932648E-3</v>
      </c>
      <c r="DE54" s="175">
        <f t="shared" si="223"/>
        <v>4.8384314956704015E-4</v>
      </c>
      <c r="DF54" s="175">
        <f t="shared" si="224"/>
        <v>3.1213787219259094E-3</v>
      </c>
      <c r="DG54" s="175">
        <f t="shared" si="225"/>
        <v>4.0603455904835856E-3</v>
      </c>
      <c r="DH54" s="175" t="e">
        <f t="shared" si="226"/>
        <v>#VALUE!</v>
      </c>
      <c r="DI54" s="175"/>
      <c r="DJ54" s="175">
        <f t="shared" si="193"/>
        <v>-9.561107595883276E-3</v>
      </c>
      <c r="DK54" s="126"/>
      <c r="DL54" s="126"/>
      <c r="DM54" s="126"/>
      <c r="DN54" s="178">
        <f>'(2018 Bloom Raw Data)'!CS16+'Clean data, inputs, calc.'!BG16</f>
        <v>1347.1251</v>
      </c>
      <c r="DO54" s="178">
        <f>'(2018 Bloom Raw Data)'!CT16+'Clean data, inputs, calc.'!BH16</f>
        <v>1764.7822000000001</v>
      </c>
      <c r="DP54" s="178">
        <f>'(2018 Bloom Raw Data)'!CU16+'Clean data, inputs, calc.'!BI16</f>
        <v>2098.3366000000001</v>
      </c>
      <c r="DQ54" s="178">
        <f>'(2018 Bloom Raw Data)'!CV16+'Clean data, inputs, calc.'!BJ16</f>
        <v>2606.3254999999999</v>
      </c>
      <c r="DR54" s="178">
        <f>'(2018 Bloom Raw Data)'!CW16+'Clean data, inputs, calc.'!BK16</f>
        <v>2184.5871000000002</v>
      </c>
      <c r="DS54" s="178">
        <f>'(2018 Bloom Raw Data)'!CX16+'Clean data, inputs, calc.'!BL16</f>
        <v>2047.6551999999999</v>
      </c>
      <c r="DT54" s="178">
        <f>'(2018 Bloom Raw Data)'!CY16+'Clean data, inputs, calc.'!BM16</f>
        <v>1984.0617999999999</v>
      </c>
      <c r="DU54" s="178">
        <f>'(2018 Bloom Raw Data)'!CZ16+'Clean data, inputs, calc.'!BN16</f>
        <v>2439.7249999999999</v>
      </c>
      <c r="DV54" s="178">
        <f>'(2018 Bloom Raw Data)'!DA16+'Clean data, inputs, calc.'!BO16</f>
        <v>2555.2947999999997</v>
      </c>
      <c r="DW54" s="178">
        <f>'(2018 Bloom Raw Data)'!DB16+'Clean data, inputs, calc.'!BP16</f>
        <v>2670.8645999999999</v>
      </c>
      <c r="DX54" s="178">
        <f>'(2018 Bloom Raw Data)'!DC16+'Clean data, inputs, calc.'!BQ16</f>
        <v>3659.674</v>
      </c>
      <c r="DY54" s="178">
        <f>'(2018 Bloom Raw Data)'!DD16+'Clean data, inputs, calc.'!BR16</f>
        <v>10560.271699999999</v>
      </c>
      <c r="DZ54" s="178">
        <f>'(2018 Bloom Raw Data)'!DE16+'Clean data, inputs, calc.'!BS16</f>
        <v>10106.392250000001</v>
      </c>
      <c r="EA54" s="178">
        <f>'(2018 Bloom Raw Data)'!DF16+'Clean data, inputs, calc.'!BT16</f>
        <v>9656.0218000000004</v>
      </c>
      <c r="EB54" s="178">
        <f>'(2018 Bloom Raw Data)'!DG16+'Clean data, inputs, calc.'!BU16</f>
        <v>8720.5054</v>
      </c>
      <c r="EC54" s="178">
        <f>'(2018 Bloom Raw Data)'!DH16+'Clean data, inputs, calc.'!BV16</f>
        <v>7408.2363999999998</v>
      </c>
      <c r="ED54" s="178" t="e">
        <f>'(2018 Bloom Raw Data)'!DI16+'Clean data, inputs, calc.'!BW16</f>
        <v>#VALUE!</v>
      </c>
      <c r="EE54" s="126"/>
      <c r="EF54" s="178">
        <f t="shared" si="257"/>
        <v>85.698300000000003</v>
      </c>
      <c r="EG54" s="178">
        <f t="shared" si="258"/>
        <v>93.324874999999992</v>
      </c>
      <c r="EH54" s="178">
        <f t="shared" si="259"/>
        <v>99.09845</v>
      </c>
      <c r="EI54" s="178">
        <f t="shared" si="260"/>
        <v>112.951025</v>
      </c>
      <c r="EJ54" s="178">
        <f t="shared" si="261"/>
        <v>110.65459999999999</v>
      </c>
      <c r="EK54" s="178">
        <f t="shared" si="262"/>
        <v>102.297</v>
      </c>
      <c r="EL54" s="178">
        <f t="shared" si="263"/>
        <v>103.036</v>
      </c>
      <c r="EM54" s="178">
        <f t="shared" si="264"/>
        <v>99.74799999999999</v>
      </c>
      <c r="EN54" s="178">
        <f t="shared" si="242"/>
        <v>0</v>
      </c>
      <c r="EO54" s="178">
        <f t="shared" si="243"/>
        <v>0</v>
      </c>
      <c r="EP54" s="178">
        <f t="shared" si="244"/>
        <v>0</v>
      </c>
      <c r="EQ54" s="178">
        <f t="shared" si="245"/>
        <v>0</v>
      </c>
      <c r="ER54" s="178">
        <f t="shared" si="246"/>
        <v>0</v>
      </c>
      <c r="ES54" s="178">
        <f t="shared" si="265"/>
        <v>0</v>
      </c>
      <c r="ET54" s="178">
        <f t="shared" si="266"/>
        <v>0</v>
      </c>
      <c r="EU54" s="178">
        <f t="shared" si="267"/>
        <v>0</v>
      </c>
      <c r="EV54" s="178">
        <f t="shared" si="268"/>
        <v>0</v>
      </c>
      <c r="EW54" s="126"/>
      <c r="EX54" s="126"/>
      <c r="EY54" s="126"/>
      <c r="EZ54" s="126"/>
      <c r="FA54" s="126"/>
      <c r="FB54" s="126"/>
      <c r="FC54" s="126"/>
      <c r="FD54" s="126"/>
      <c r="FE54" s="126"/>
      <c r="FF54" s="126"/>
      <c r="FG54" s="126"/>
      <c r="FH54" s="126"/>
      <c r="FI54" s="126"/>
      <c r="FJ54" s="126"/>
      <c r="FK54" s="126"/>
      <c r="FL54" s="126"/>
      <c r="FM54" s="126"/>
      <c r="FN54" s="126"/>
      <c r="FO54" s="126"/>
      <c r="FP54" s="126"/>
      <c r="FQ54" s="126"/>
      <c r="FR54" s="126"/>
      <c r="FS54" s="126"/>
      <c r="FT54" s="176">
        <f t="shared" ref="FT54:FT75" si="278">BZ54/EF54</f>
        <v>-2.6395622783649149</v>
      </c>
      <c r="FU54" s="176">
        <f t="shared" ref="FU54:FU75" si="279">CA54/EG54</f>
        <v>-1.8748270490584638</v>
      </c>
      <c r="FV54" s="176">
        <f t="shared" ref="FV54:FV75" si="280">CB54/EH54</f>
        <v>-1.09612208869059</v>
      </c>
      <c r="FW54" s="176">
        <f t="shared" ref="FW54:FW75" si="281">CC54/EI54</f>
        <v>0.13012719450753102</v>
      </c>
      <c r="FX54" s="176">
        <f t="shared" ref="FX54:FX75" si="282">CD54/EJ54</f>
        <v>0.39616066571114089</v>
      </c>
      <c r="FY54" s="176">
        <f t="shared" ref="FY54:FY75" si="283">CE54/EK54</f>
        <v>0.62105438087138432</v>
      </c>
      <c r="FZ54" s="176">
        <f t="shared" ref="FZ54:FZ75" si="284">CF54/EL54</f>
        <v>0.79560541946504137</v>
      </c>
      <c r="GA54" s="176">
        <f t="shared" ref="GA54:GA75" si="285">CG54/EM54</f>
        <v>0.80173036050848145</v>
      </c>
      <c r="GB54" s="176"/>
      <c r="GC54" s="176"/>
      <c r="GD54" s="176"/>
      <c r="GE54" s="176"/>
      <c r="GF54" s="176"/>
      <c r="GG54" s="176"/>
      <c r="GH54" s="176"/>
      <c r="GI54" s="176"/>
      <c r="GJ54" s="176"/>
      <c r="GK54" s="176"/>
      <c r="GL54" s="176">
        <f t="shared" si="231"/>
        <v>0.54893560421271581</v>
      </c>
      <c r="GM54" s="176">
        <f t="shared" si="194"/>
        <v>-0.35822917438129881</v>
      </c>
      <c r="GN54" s="176"/>
      <c r="GO54" s="175"/>
      <c r="GP54" s="176">
        <f t="shared" si="195"/>
        <v>7.3559990937916986E-3</v>
      </c>
      <c r="GQ54" s="175">
        <f t="shared" si="196"/>
        <v>-2.0121163623428254E-2</v>
      </c>
      <c r="GR54" s="175"/>
      <c r="GS54" s="126"/>
      <c r="GT54" s="176">
        <f t="shared" si="270"/>
        <v>3.7000733970218773</v>
      </c>
      <c r="GU54" s="176">
        <f t="shared" si="271"/>
        <v>2.8533550138695607</v>
      </c>
      <c r="GV54" s="176">
        <f t="shared" si="272"/>
        <v>2.4255475236999167</v>
      </c>
      <c r="GW54" s="176">
        <f t="shared" si="273"/>
        <v>1.0399817088866612</v>
      </c>
      <c r="GX54" s="176">
        <f t="shared" si="274"/>
        <v>1.1154710242502346</v>
      </c>
      <c r="GY54" s="176">
        <f t="shared" si="275"/>
        <v>0.61343929929518948</v>
      </c>
      <c r="GZ54" s="176">
        <f t="shared" si="276"/>
        <v>0.92109553942311428</v>
      </c>
      <c r="HA54" s="176">
        <f t="shared" si="277"/>
        <v>0.71246541284035769</v>
      </c>
      <c r="HB54" s="176"/>
      <c r="HC54" s="176"/>
      <c r="HD54" s="176"/>
      <c r="HE54" s="176"/>
      <c r="HF54" s="176"/>
      <c r="HG54" s="176"/>
      <c r="HH54" s="176"/>
      <c r="HI54" s="176"/>
      <c r="HJ54" s="176"/>
      <c r="HK54" s="176"/>
      <c r="HL54" s="176">
        <f t="shared" si="236"/>
        <v>0.88049059693911147</v>
      </c>
      <c r="HM54" s="176">
        <f t="shared" si="197"/>
        <v>0</v>
      </c>
      <c r="HN54" s="126"/>
      <c r="HO54" s="126"/>
      <c r="HP54" s="126"/>
      <c r="HQ54" s="126"/>
      <c r="HR54" s="126"/>
      <c r="HS54" s="126"/>
      <c r="HT54" s="126"/>
      <c r="HU54" s="126"/>
      <c r="HV54" s="126"/>
      <c r="HW54" s="126"/>
      <c r="HX54" s="126"/>
      <c r="HY54" s="126"/>
      <c r="HZ54" s="126"/>
      <c r="IA54" s="126"/>
      <c r="IB54" s="126"/>
      <c r="IC54" s="126"/>
      <c r="ID54" s="126"/>
      <c r="IE54" s="126"/>
      <c r="IF54" s="126"/>
      <c r="IG54" s="126"/>
      <c r="IH54" s="126"/>
      <c r="II54" s="126"/>
      <c r="IJ54" s="126"/>
      <c r="IK54" s="126"/>
      <c r="IL54" s="126"/>
      <c r="IM54" s="126"/>
      <c r="IN54" s="126"/>
      <c r="IO54" s="126"/>
      <c r="IP54" s="126"/>
      <c r="IQ54" s="126"/>
      <c r="IR54" s="126"/>
      <c r="IS54" s="126"/>
      <c r="IT54" s="126"/>
      <c r="IU54" s="126"/>
      <c r="IV54" s="126"/>
      <c r="IW54" s="126"/>
      <c r="IX54" s="126"/>
      <c r="IY54" s="126"/>
      <c r="IZ54" s="126"/>
      <c r="JA54" s="126"/>
      <c r="JB54" s="126"/>
    </row>
    <row r="55" spans="1:262">
      <c r="A55" s="11" t="s">
        <v>67</v>
      </c>
      <c r="B55" s="11" t="s">
        <v>3</v>
      </c>
      <c r="C55" s="3"/>
      <c r="D55" s="3"/>
      <c r="E55" s="3"/>
      <c r="F55" s="3"/>
      <c r="G55" s="3"/>
      <c r="H55" s="3"/>
      <c r="I55" s="38"/>
      <c r="J55" s="4"/>
      <c r="K55" s="4"/>
      <c r="L55" s="4"/>
      <c r="M55" s="4"/>
      <c r="N55" s="69"/>
      <c r="O55" s="3"/>
      <c r="P55" s="3"/>
      <c r="Q55" s="3"/>
      <c r="R55" s="3"/>
      <c r="S55" s="3"/>
      <c r="T55" s="3"/>
      <c r="U55" s="3"/>
      <c r="V55" s="3"/>
      <c r="W55" s="3"/>
      <c r="X55" s="3"/>
      <c r="Y55" s="3"/>
      <c r="Z55" s="3"/>
      <c r="AA55" s="3"/>
      <c r="AB55" s="3"/>
      <c r="AC55" s="3"/>
      <c r="AD55" s="3"/>
      <c r="AE55" s="3"/>
      <c r="AF55" s="3"/>
      <c r="AG55" s="3"/>
      <c r="AH55" s="3"/>
      <c r="AI55" s="3"/>
      <c r="AJ55" s="3"/>
      <c r="AK55" s="38"/>
      <c r="AL55" s="3"/>
      <c r="AM55" s="3"/>
      <c r="AN55" s="7"/>
      <c r="AO55" s="524"/>
      <c r="AP55" s="524"/>
      <c r="AQ55" s="547"/>
      <c r="AR55" s="547"/>
      <c r="AS55" s="547"/>
      <c r="AT55" s="38"/>
      <c r="AU55" s="3"/>
      <c r="AV55" s="3"/>
      <c r="AW55" s="3"/>
      <c r="AX55" s="327"/>
      <c r="AY55" s="38"/>
      <c r="AZ55" s="406" t="s">
        <v>244</v>
      </c>
      <c r="BA55" s="40"/>
      <c r="BB55" s="418">
        <v>1.3640961783439496</v>
      </c>
      <c r="BC55" s="40"/>
      <c r="BD55" s="406" t="s">
        <v>244</v>
      </c>
      <c r="BE55" s="418">
        <v>1.8550556745858533</v>
      </c>
      <c r="BF55" s="117"/>
      <c r="BG55" s="13">
        <f t="shared" si="198"/>
        <v>1890.9</v>
      </c>
      <c r="BH55" s="71">
        <f t="shared" si="199"/>
        <v>1951.7249999999999</v>
      </c>
      <c r="BI55" s="71">
        <f t="shared" si="199"/>
        <v>2012.55</v>
      </c>
      <c r="BJ55" s="71">
        <f t="shared" si="199"/>
        <v>2073.375</v>
      </c>
      <c r="BK55" s="13">
        <f t="shared" si="200"/>
        <v>2134.1999999999998</v>
      </c>
      <c r="BL55" s="71">
        <f t="shared" ref="BL55:BN75" si="286">$BK55+($BO55-$BK55)*BL$1/4</f>
        <v>2013.8249999999998</v>
      </c>
      <c r="BM55" s="71">
        <f t="shared" si="286"/>
        <v>1893.4499999999998</v>
      </c>
      <c r="BN55" s="71">
        <f t="shared" si="286"/>
        <v>1773.075</v>
      </c>
      <c r="BO55" s="13">
        <f t="shared" ref="BO55:BO75" si="287">AV17/$BF$1</f>
        <v>1652.7</v>
      </c>
      <c r="BP55" s="71">
        <f t="shared" ref="BP55:BR75" si="288">$BO55+($BS55-$BO55)*BP$1/4</f>
        <v>1617.825</v>
      </c>
      <c r="BQ55" s="71">
        <f t="shared" si="288"/>
        <v>1582.95</v>
      </c>
      <c r="BR55" s="71">
        <f t="shared" si="288"/>
        <v>1548.075</v>
      </c>
      <c r="BS55" s="13">
        <f t="shared" ref="BS55:BS75" si="289">AW17/$BF$1</f>
        <v>1513.2</v>
      </c>
      <c r="BT55" s="71">
        <f t="shared" si="191"/>
        <v>1513.2</v>
      </c>
      <c r="BU55" s="71">
        <f t="shared" si="176"/>
        <v>1513.2</v>
      </c>
      <c r="BV55" s="71">
        <f t="shared" si="176"/>
        <v>1513.2</v>
      </c>
      <c r="BW55" s="13">
        <f t="shared" si="192"/>
        <v>1513.2</v>
      </c>
      <c r="BX55" s="13"/>
      <c r="BY55" s="3"/>
      <c r="BZ55" s="66">
        <f t="shared" si="205"/>
        <v>62942.654192544898</v>
      </c>
      <c r="CA55" s="66">
        <f t="shared" si="206"/>
        <v>66452.912513627758</v>
      </c>
      <c r="CB55" s="66">
        <f t="shared" si="207"/>
        <v>68798.170834710603</v>
      </c>
      <c r="CC55" s="66">
        <f t="shared" si="208"/>
        <v>67945.429155793463</v>
      </c>
      <c r="CD55" s="66">
        <f t="shared" si="209"/>
        <v>70682.687476876308</v>
      </c>
      <c r="CE55" s="66">
        <f t="shared" si="210"/>
        <v>67195.411138108073</v>
      </c>
      <c r="CF55" s="66">
        <f t="shared" si="211"/>
        <v>67674.134799339838</v>
      </c>
      <c r="CG55" s="66">
        <f t="shared" si="212"/>
        <v>65718.858460571602</v>
      </c>
      <c r="CH55" s="66">
        <f t="shared" si="213"/>
        <v>65299.582121803367</v>
      </c>
      <c r="CI55" s="66">
        <f t="shared" si="214"/>
        <v>63937.771241380091</v>
      </c>
      <c r="CJ55" s="66">
        <f t="shared" si="215"/>
        <v>69641.960360956829</v>
      </c>
      <c r="CK55" s="66">
        <f t="shared" si="216"/>
        <v>66126.149480533553</v>
      </c>
      <c r="CL55" s="66">
        <f t="shared" si="217"/>
        <v>64262.338600110284</v>
      </c>
      <c r="CM55" s="66">
        <f t="shared" si="218"/>
        <v>63871.922958853407</v>
      </c>
      <c r="CN55" s="66">
        <f t="shared" si="219"/>
        <v>68620.507317596537</v>
      </c>
      <c r="CO55" s="66">
        <f t="shared" si="220"/>
        <v>68712.091676339653</v>
      </c>
      <c r="CP55" s="66" t="e">
        <f t="shared" si="221"/>
        <v>#VALUE!</v>
      </c>
      <c r="CQ55" s="3"/>
      <c r="CR55" s="59">
        <f t="shared" si="249"/>
        <v>0.51272632284694231</v>
      </c>
      <c r="CS55" s="59">
        <f t="shared" si="250"/>
        <v>0.46163733507256588</v>
      </c>
      <c r="CT55" s="59">
        <f t="shared" si="251"/>
        <v>0.49069113776916257</v>
      </c>
      <c r="CU55" s="59">
        <f t="shared" si="252"/>
        <v>0.48232843456742935</v>
      </c>
      <c r="CV55" s="59">
        <f t="shared" si="253"/>
        <v>0.47898479165333402</v>
      </c>
      <c r="CW55" s="59">
        <f t="shared" si="254"/>
        <v>0.48028389369597341</v>
      </c>
      <c r="CX55" s="59">
        <f t="shared" si="255"/>
        <v>0.48546513787241513</v>
      </c>
      <c r="CY55" s="59">
        <f t="shared" si="256"/>
        <v>0.48526234956780107</v>
      </c>
      <c r="CZ55" s="59">
        <f t="shared" si="237"/>
        <v>0.46160114630548393</v>
      </c>
      <c r="DA55" s="59">
        <f t="shared" si="238"/>
        <v>0.45562050055171527</v>
      </c>
      <c r="DB55" s="59">
        <f t="shared" si="239"/>
        <v>0.48528594052686991</v>
      </c>
      <c r="DC55" s="59">
        <f t="shared" si="240"/>
        <v>0.47240309958149285</v>
      </c>
      <c r="DD55" s="59">
        <f t="shared" si="241"/>
        <v>0.47804629485263239</v>
      </c>
      <c r="DE55" s="59">
        <f t="shared" si="223"/>
        <v>0.50351620137676856</v>
      </c>
      <c r="DF55" s="59">
        <f t="shared" si="224"/>
        <v>0.52180709534898273</v>
      </c>
      <c r="DG55" s="59">
        <f t="shared" si="225"/>
        <v>0.51081852099510128</v>
      </c>
      <c r="DH55" s="59" t="e">
        <f t="shared" si="226"/>
        <v>#VALUE!</v>
      </c>
      <c r="DI55" s="59"/>
      <c r="DJ55" s="59">
        <f t="shared" si="193"/>
        <v>0.47925664498952447</v>
      </c>
      <c r="DK55" s="3"/>
      <c r="DL55" s="3"/>
      <c r="DM55" s="3"/>
      <c r="DN55" s="66">
        <f>'(2018 Bloom Raw Data)'!CS17+'Clean data, inputs, calc.'!BG17</f>
        <v>131389.72319254492</v>
      </c>
      <c r="DO55" s="66">
        <f>'(2018 Bloom Raw Data)'!CT17+'Clean data, inputs, calc.'!BH17</f>
        <v>153224.47251362776</v>
      </c>
      <c r="DP55" s="66">
        <f>'(2018 Bloom Raw Data)'!CU17+'Clean data, inputs, calc.'!BI17</f>
        <v>148548.67083471062</v>
      </c>
      <c r="DQ55" s="66">
        <f>'(2018 Bloom Raw Data)'!CV17+'Clean data, inputs, calc.'!BJ17</f>
        <v>149304.63215579346</v>
      </c>
      <c r="DR55" s="66">
        <f>'(2018 Bloom Raw Data)'!CW17+'Clean data, inputs, calc.'!BK17</f>
        <v>156317.70717687631</v>
      </c>
      <c r="DS55" s="66">
        <f>'(2018 Bloom Raw Data)'!CX17+'Clean data, inputs, calc.'!BL17</f>
        <v>148742.69213810808</v>
      </c>
      <c r="DT55" s="66">
        <f>'(2018 Bloom Raw Data)'!CY17+'Clean data, inputs, calc.'!BM17</f>
        <v>148376.60679933985</v>
      </c>
      <c r="DU55" s="66">
        <f>'(2018 Bloom Raw Data)'!CZ17+'Clean data, inputs, calc.'!BN17</f>
        <v>144613.54346057159</v>
      </c>
      <c r="DV55" s="66">
        <f>'(2018 Bloom Raw Data)'!DA17+'Clean data, inputs, calc.'!BO17</f>
        <v>151003.21482180335</v>
      </c>
      <c r="DW55" s="66">
        <f>'(2018 Bloom Raw Data)'!DB17+'Clean data, inputs, calc.'!BP17</f>
        <v>149956.19924138012</v>
      </c>
      <c r="DX55" s="66">
        <f>'(2018 Bloom Raw Data)'!DC17+'Clean data, inputs, calc.'!BQ17</f>
        <v>152946.0636609568</v>
      </c>
      <c r="DY55" s="66">
        <f>'(2018 Bloom Raw Data)'!DD17+'Clean data, inputs, calc.'!BR17</f>
        <v>149837.22948053354</v>
      </c>
      <c r="DZ55" s="66">
        <f>'(2018 Bloom Raw Data)'!DE17+'Clean data, inputs, calc.'!BS17</f>
        <v>146163.0195001103</v>
      </c>
      <c r="EA55" s="66">
        <f>'(2018 Bloom Raw Data)'!DF17+'Clean data, inputs, calc.'!BT17</f>
        <v>138454.77315885341</v>
      </c>
      <c r="EB55" s="66">
        <f>'(2018 Bloom Raw Data)'!DG17+'Clean data, inputs, calc.'!BU17</f>
        <v>143287.50831759654</v>
      </c>
      <c r="EC55" s="66">
        <f>'(2018 Bloom Raw Data)'!DH17+'Clean data, inputs, calc.'!BV17</f>
        <v>146803.70467633966</v>
      </c>
      <c r="ED55" s="66" t="e">
        <f>'(2018 Bloom Raw Data)'!DI17+'Clean data, inputs, calc.'!BW17</f>
        <v>#VALUE!</v>
      </c>
      <c r="EE55" s="3"/>
      <c r="EF55" s="13">
        <f t="shared" si="257"/>
        <v>20678.899000000001</v>
      </c>
      <c r="EG55" s="13">
        <f t="shared" si="258"/>
        <v>19261.723999999998</v>
      </c>
      <c r="EH55" s="13">
        <f t="shared" si="259"/>
        <v>20389.548999999999</v>
      </c>
      <c r="EI55" s="13">
        <f t="shared" si="260"/>
        <v>21024.374</v>
      </c>
      <c r="EJ55" s="13">
        <f t="shared" si="261"/>
        <v>20522.2</v>
      </c>
      <c r="EK55" s="13">
        <f t="shared" si="262"/>
        <v>23908.825000000001</v>
      </c>
      <c r="EL55" s="13">
        <f t="shared" si="263"/>
        <v>23951.45</v>
      </c>
      <c r="EM55" s="13">
        <f t="shared" si="264"/>
        <v>24584.075000000001</v>
      </c>
      <c r="EN55" s="13">
        <f t="shared" si="242"/>
        <v>24196.7</v>
      </c>
      <c r="EO55" s="13">
        <f t="shared" si="243"/>
        <v>22456.825000000001</v>
      </c>
      <c r="EP55" s="13">
        <f t="shared" si="244"/>
        <v>23710.95</v>
      </c>
      <c r="EQ55" s="13">
        <f t="shared" si="245"/>
        <v>25660.075000000001</v>
      </c>
      <c r="ER55" s="13">
        <f t="shared" si="246"/>
        <v>25482.2</v>
      </c>
      <c r="ES55" s="13">
        <f t="shared" si="265"/>
        <v>24788.2</v>
      </c>
      <c r="ET55" s="13">
        <f t="shared" si="266"/>
        <v>24359.149031996192</v>
      </c>
      <c r="EU55" s="13">
        <f t="shared" si="267"/>
        <v>22915.077563494237</v>
      </c>
      <c r="EV55" s="13" t="e">
        <f t="shared" si="268"/>
        <v>#VALUE!</v>
      </c>
      <c r="EW55" s="3"/>
      <c r="EX55" s="3"/>
      <c r="EY55" s="3"/>
      <c r="EZ55" s="3"/>
      <c r="FA55" s="3"/>
      <c r="FB55" s="3"/>
      <c r="FC55" s="3"/>
      <c r="FD55" s="3"/>
      <c r="FE55" s="3"/>
      <c r="FF55" s="3"/>
      <c r="FG55" s="3"/>
      <c r="FH55" s="3"/>
      <c r="FI55" s="3"/>
      <c r="FJ55" s="3"/>
      <c r="FK55" s="3"/>
      <c r="FL55" s="3"/>
      <c r="FM55" s="3"/>
      <c r="FN55" s="3"/>
      <c r="FO55" s="3"/>
      <c r="FP55" s="3"/>
      <c r="FQ55" s="3"/>
      <c r="FR55" s="3"/>
      <c r="FS55" s="3"/>
      <c r="FT55" s="6">
        <f t="shared" si="278"/>
        <v>3.0438107073565615</v>
      </c>
      <c r="FU55" s="6">
        <f t="shared" si="279"/>
        <v>3.4499981680574265</v>
      </c>
      <c r="FV55" s="6">
        <f t="shared" si="280"/>
        <v>3.3741879643689328</v>
      </c>
      <c r="FW55" s="6">
        <f t="shared" si="281"/>
        <v>3.2317456470187156</v>
      </c>
      <c r="FX55" s="6">
        <f t="shared" si="282"/>
        <v>3.4442061512350675</v>
      </c>
      <c r="FY55" s="6">
        <f t="shared" si="283"/>
        <v>2.8104857155509761</v>
      </c>
      <c r="FZ55" s="6">
        <f t="shared" si="284"/>
        <v>2.8254713096426243</v>
      </c>
      <c r="GA55" s="6">
        <f t="shared" si="285"/>
        <v>2.6732288467461802</v>
      </c>
      <c r="GB55" s="6">
        <f t="shared" ref="GB55:GB75" si="290">CH55/EN55</f>
        <v>2.6986978439953946</v>
      </c>
      <c r="GC55" s="6">
        <f t="shared" ref="GC55:GC75" si="291">CI55/EO55</f>
        <v>2.8471420711244839</v>
      </c>
      <c r="GD55" s="6">
        <f t="shared" ref="GD55:GD75" si="292">CJ55/EP55</f>
        <v>2.9371223152575845</v>
      </c>
      <c r="GE55" s="6">
        <f t="shared" ref="GE55:GE75" si="293">CK55/EQ55</f>
        <v>2.5770053080723088</v>
      </c>
      <c r="GF55" s="6">
        <f t="shared" ref="GF55:GF75" si="294">CL55/ER55</f>
        <v>2.5218520614432931</v>
      </c>
      <c r="GG55" s="6">
        <f t="shared" ref="GG55:GG75" si="295">CM55/ES55</f>
        <v>2.5767067781788677</v>
      </c>
      <c r="GH55" s="6">
        <f t="shared" ref="GH55:GH75" si="296">CN55/ET55</f>
        <v>2.8170322053312384</v>
      </c>
      <c r="GI55" s="6">
        <f t="shared" ref="GI55:GI75" si="297">CO55/EU55</f>
        <v>2.9985537463684673</v>
      </c>
      <c r="GJ55" s="6" t="e">
        <f t="shared" ref="GJ55:GJ75" si="298">CP55/EV55</f>
        <v>#VALUE!</v>
      </c>
      <c r="GK55" s="6"/>
      <c r="GL55" s="14">
        <f t="shared" si="231"/>
        <v>2.8430192307665538</v>
      </c>
      <c r="GM55" s="14">
        <f t="shared" si="194"/>
        <v>2.9565349315284264</v>
      </c>
      <c r="GN55" s="6">
        <f t="shared" ref="GN55:GN75" si="299">GF55-GF17</f>
        <v>0.42547757773517025</v>
      </c>
      <c r="GO55" s="59">
        <f t="shared" ref="GO55:GO75" si="300">GN55/GF17</f>
        <v>0.20295876573663224</v>
      </c>
      <c r="GP55" s="14">
        <f t="shared" si="195"/>
        <v>0.53799648432383407</v>
      </c>
      <c r="GQ55" s="59">
        <f t="shared" si="196"/>
        <v>0.22244694308898169</v>
      </c>
      <c r="GR55" s="59"/>
      <c r="GS55" s="3"/>
      <c r="GT55" s="14">
        <f t="shared" si="270"/>
        <v>0.36380080003292242</v>
      </c>
      <c r="GU55" s="14">
        <f t="shared" si="271"/>
        <v>0.2647738073705137</v>
      </c>
      <c r="GV55" s="14">
        <f t="shared" si="272"/>
        <v>0.23021597976492761</v>
      </c>
      <c r="GW55" s="14">
        <f t="shared" si="273"/>
        <v>0.21451292675824735</v>
      </c>
      <c r="GX55" s="14">
        <f t="shared" si="274"/>
        <v>0.33607507966982098</v>
      </c>
      <c r="GY55" s="14">
        <f t="shared" si="275"/>
        <v>0.30666500758611098</v>
      </c>
      <c r="GZ55" s="14">
        <f t="shared" si="276"/>
        <v>0.30090036302603806</v>
      </c>
      <c r="HA55" s="14">
        <f t="shared" si="277"/>
        <v>0.30617381373917868</v>
      </c>
      <c r="HB55" s="14">
        <f t="shared" ref="HB55:HB75" si="301">HB17/EN55</f>
        <v>0.32016762616389838</v>
      </c>
      <c r="HC55" s="14">
        <f t="shared" ref="HC55:HC75" si="302">HC17/EO55</f>
        <v>0.42490423290024298</v>
      </c>
      <c r="HD55" s="14">
        <f t="shared" ref="HD55:HD75" si="303">HD17/EP55</f>
        <v>0.10294821590868354</v>
      </c>
      <c r="HE55" s="14">
        <f t="shared" ref="HE55:HE75" si="304">HE17/EQ55</f>
        <v>0.11145719566291212</v>
      </c>
      <c r="HF55" s="14">
        <f t="shared" ref="HF55:HF75" si="305">HF17/ER55</f>
        <v>0.1299730792474747</v>
      </c>
      <c r="HG55" s="14">
        <f t="shared" ref="HG55:HG75" si="306">HG17/ES55</f>
        <v>0.14595654383940745</v>
      </c>
      <c r="HH55" s="14">
        <f t="shared" ref="HH55:HH75" si="307">HH17/ET55</f>
        <v>0.12081702838363997</v>
      </c>
      <c r="HI55" s="14">
        <f t="shared" ref="HI55:HI75" si="308">HI17/EU55</f>
        <v>9.7534035999099322E-2</v>
      </c>
      <c r="HJ55" s="14" t="e">
        <f t="shared" ref="HJ55:HJ75" si="309">HJ17/EV55</f>
        <v>#VALUE!</v>
      </c>
      <c r="HK55" s="14"/>
      <c r="HL55" s="14">
        <f t="shared" si="236"/>
        <v>0.22446808837575036</v>
      </c>
      <c r="HM55" s="14">
        <f t="shared" si="197"/>
        <v>9.7534035999099322E-2</v>
      </c>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row>
    <row r="56" spans="1:262">
      <c r="A56" s="4" t="s">
        <v>67</v>
      </c>
      <c r="B56" s="3" t="s">
        <v>81</v>
      </c>
      <c r="C56" s="3"/>
      <c r="D56" s="3"/>
      <c r="E56" s="3"/>
      <c r="F56" s="3"/>
      <c r="G56" s="3"/>
      <c r="H56" s="3"/>
      <c r="I56" s="38"/>
      <c r="J56" s="4"/>
      <c r="K56" s="4"/>
      <c r="L56" s="4"/>
      <c r="M56" s="4"/>
      <c r="N56" s="69"/>
      <c r="O56" s="3"/>
      <c r="P56" s="3"/>
      <c r="Q56" s="3"/>
      <c r="R56" s="3"/>
      <c r="S56" s="3"/>
      <c r="T56" s="3"/>
      <c r="U56" s="3"/>
      <c r="V56" s="3"/>
      <c r="W56" s="3"/>
      <c r="X56" s="3"/>
      <c r="Y56" s="3"/>
      <c r="Z56" s="3"/>
      <c r="AA56" s="3"/>
      <c r="AB56" s="3"/>
      <c r="AC56" s="3"/>
      <c r="AD56" s="3"/>
      <c r="AE56" s="3"/>
      <c r="AF56" s="3"/>
      <c r="AG56" s="3"/>
      <c r="AH56" s="3"/>
      <c r="AI56" s="3"/>
      <c r="AJ56" s="3"/>
      <c r="AK56" s="38"/>
      <c r="AL56" s="3"/>
      <c r="AM56" s="3"/>
      <c r="AN56" s="7"/>
      <c r="AO56" s="524"/>
      <c r="AP56" s="524"/>
      <c r="AQ56" s="547"/>
      <c r="AR56" s="547"/>
      <c r="AS56" s="547"/>
      <c r="AT56" s="38"/>
      <c r="AU56" s="3"/>
      <c r="AV56" s="3"/>
      <c r="AW56" s="3"/>
      <c r="AX56" s="327"/>
      <c r="AY56" s="38"/>
      <c r="AZ56" s="406" t="s">
        <v>250</v>
      </c>
      <c r="BA56" s="40"/>
      <c r="BB56" s="418">
        <v>1.6132484076433118</v>
      </c>
      <c r="BC56" s="40"/>
      <c r="BD56" s="406" t="s">
        <v>250</v>
      </c>
      <c r="BE56" s="418">
        <v>2.1042079038852157</v>
      </c>
      <c r="BF56" s="117"/>
      <c r="BG56" s="13">
        <f t="shared" si="198"/>
        <v>13.712700000000002</v>
      </c>
      <c r="BH56" s="71">
        <f t="shared" si="199"/>
        <v>13.145300000000001</v>
      </c>
      <c r="BI56" s="71">
        <f t="shared" si="199"/>
        <v>12.5779</v>
      </c>
      <c r="BJ56" s="71">
        <f t="shared" si="199"/>
        <v>12.0105</v>
      </c>
      <c r="BK56" s="13">
        <f t="shared" si="200"/>
        <v>11.443099999999999</v>
      </c>
      <c r="BL56" s="71">
        <f t="shared" si="286"/>
        <v>12.50665</v>
      </c>
      <c r="BM56" s="71">
        <f t="shared" si="286"/>
        <v>13.5702</v>
      </c>
      <c r="BN56" s="71">
        <f t="shared" si="286"/>
        <v>14.633750000000001</v>
      </c>
      <c r="BO56" s="13">
        <f t="shared" si="287"/>
        <v>15.697300000000002</v>
      </c>
      <c r="BP56" s="71">
        <f t="shared" si="288"/>
        <v>16.014250000000001</v>
      </c>
      <c r="BQ56" s="71">
        <f t="shared" si="288"/>
        <v>16.331200000000003</v>
      </c>
      <c r="BR56" s="71">
        <f t="shared" si="288"/>
        <v>16.648150000000001</v>
      </c>
      <c r="BS56" s="13">
        <f t="shared" si="289"/>
        <v>16.9651</v>
      </c>
      <c r="BT56" s="71">
        <f t="shared" si="191"/>
        <v>16.9651</v>
      </c>
      <c r="BU56" s="71">
        <f t="shared" si="176"/>
        <v>16.9651</v>
      </c>
      <c r="BV56" s="71">
        <f t="shared" si="176"/>
        <v>16.9651</v>
      </c>
      <c r="BW56" s="13">
        <f t="shared" si="192"/>
        <v>16.9651</v>
      </c>
      <c r="BX56" s="13"/>
      <c r="BY56" s="3"/>
      <c r="BZ56" s="66">
        <f t="shared" si="205"/>
        <v>546.53345767090809</v>
      </c>
      <c r="CA56" s="66">
        <f t="shared" si="206"/>
        <v>487.6954558839592</v>
      </c>
      <c r="CB56" s="66">
        <f t="shared" si="207"/>
        <v>608.54145409701027</v>
      </c>
      <c r="CC56" s="66">
        <f t="shared" si="208"/>
        <v>531.73045231006142</v>
      </c>
      <c r="CD56" s="66">
        <f t="shared" si="209"/>
        <v>542.76245052311253</v>
      </c>
      <c r="CE56" s="66">
        <f t="shared" si="210"/>
        <v>1519.0510663593691</v>
      </c>
      <c r="CF56" s="66">
        <f t="shared" si="211"/>
        <v>1645.8136821956259</v>
      </c>
      <c r="CG56" s="66">
        <f t="shared" si="212"/>
        <v>1603.9162980318827</v>
      </c>
      <c r="CH56" s="66">
        <f t="shared" si="213"/>
        <v>1881.7309138681392</v>
      </c>
      <c r="CI56" s="66">
        <f t="shared" si="214"/>
        <v>1521.2594579300151</v>
      </c>
      <c r="CJ56" s="66">
        <f t="shared" si="215"/>
        <v>1622.1460019918909</v>
      </c>
      <c r="CK56" s="66">
        <f t="shared" si="216"/>
        <v>1555.847546053767</v>
      </c>
      <c r="CL56" s="66">
        <f t="shared" si="217"/>
        <v>1538.1430901156427</v>
      </c>
      <c r="CM56" s="66">
        <f t="shared" si="218"/>
        <v>1272.381688665849</v>
      </c>
      <c r="CN56" s="66">
        <f t="shared" si="219"/>
        <v>1357.8922872160551</v>
      </c>
      <c r="CO56" s="66">
        <f t="shared" si="220"/>
        <v>1555.9288857662611</v>
      </c>
      <c r="CP56" s="66" t="e">
        <f t="shared" si="221"/>
        <v>#VALUE!</v>
      </c>
      <c r="CQ56" s="3"/>
      <c r="CR56" s="59">
        <f t="shared" si="249"/>
        <v>0.15262293447177344</v>
      </c>
      <c r="CS56" s="59">
        <f t="shared" si="250"/>
        <v>0.11979078374842096</v>
      </c>
      <c r="CT56" s="59">
        <f t="shared" si="251"/>
        <v>0.13532978729898551</v>
      </c>
      <c r="CU56" s="59">
        <f t="shared" si="252"/>
        <v>0.1235316233066025</v>
      </c>
      <c r="CV56" s="59">
        <f t="shared" si="253"/>
        <v>0.11921003010091334</v>
      </c>
      <c r="CW56" s="59">
        <f t="shared" si="254"/>
        <v>0.31016510127244656</v>
      </c>
      <c r="CX56" s="59">
        <f t="shared" si="255"/>
        <v>0.35559370486554553</v>
      </c>
      <c r="CY56" s="59">
        <f t="shared" si="256"/>
        <v>0.32351150341454382</v>
      </c>
      <c r="CZ56" s="59">
        <f t="shared" si="237"/>
        <v>0.35446547466584782</v>
      </c>
      <c r="DA56" s="59">
        <f t="shared" si="238"/>
        <v>0.28049889933204702</v>
      </c>
      <c r="DB56" s="59">
        <f t="shared" si="239"/>
        <v>0.31186413202213992</v>
      </c>
      <c r="DC56" s="59">
        <f t="shared" si="240"/>
        <v>0.30147616150173517</v>
      </c>
      <c r="DD56" s="59">
        <f t="shared" si="241"/>
        <v>0.28042802040237524</v>
      </c>
      <c r="DE56" s="59">
        <f t="shared" si="223"/>
        <v>0.28620288398985061</v>
      </c>
      <c r="DF56" s="59">
        <f t="shared" si="224"/>
        <v>0.32265238142780234</v>
      </c>
      <c r="DG56" s="59">
        <f t="shared" si="225"/>
        <v>0.37019925649256646</v>
      </c>
      <c r="DH56" s="59" t="e">
        <f t="shared" si="226"/>
        <v>#VALUE!</v>
      </c>
      <c r="DI56" s="59"/>
      <c r="DJ56" s="59">
        <f t="shared" si="193"/>
        <v>0.24372985818487511</v>
      </c>
      <c r="DK56" s="3"/>
      <c r="DL56" s="3"/>
      <c r="DM56" s="3"/>
      <c r="DN56" s="66">
        <f>'(2018 Bloom Raw Data)'!CS18+'Clean data, inputs, calc.'!BG18</f>
        <v>3584.6322576709081</v>
      </c>
      <c r="DO56" s="66">
        <f>'(2018 Bloom Raw Data)'!CT18+'Clean data, inputs, calc.'!BH18</f>
        <v>4075.1688558839592</v>
      </c>
      <c r="DP56" s="66">
        <f>'(2018 Bloom Raw Data)'!CU18+'Clean data, inputs, calc.'!BI18</f>
        <v>4500.9305540970099</v>
      </c>
      <c r="DQ56" s="66">
        <f>'(2018 Bloom Raw Data)'!CV18+'Clean data, inputs, calc.'!BJ18</f>
        <v>4308.6895523100611</v>
      </c>
      <c r="DR56" s="66">
        <f>'(2018 Bloom Raw Data)'!CW18+'Clean data, inputs, calc.'!BK18</f>
        <v>4607.2171505231127</v>
      </c>
      <c r="DS56" s="66">
        <f>'(2018 Bloom Raw Data)'!CX18+'Clean data, inputs, calc.'!BL18</f>
        <v>4951.1363663593693</v>
      </c>
      <c r="DT56" s="66">
        <f>'(2018 Bloom Raw Data)'!CY18+'Clean data, inputs, calc.'!BM18</f>
        <v>4679.6843821956263</v>
      </c>
      <c r="DU56" s="66">
        <f>'(2018 Bloom Raw Data)'!CZ18+'Clean data, inputs, calc.'!BN18</f>
        <v>5007.578898031883</v>
      </c>
      <c r="DV56" s="66">
        <f>'(2018 Bloom Raw Data)'!DA18+'Clean data, inputs, calc.'!BO18</f>
        <v>5350.8657138681392</v>
      </c>
      <c r="DW56" s="66">
        <f>'(2018 Bloom Raw Data)'!DB18+'Clean data, inputs, calc.'!BP18</f>
        <v>5462.0471579300156</v>
      </c>
      <c r="DX56" s="66">
        <f>'(2018 Bloom Raw Data)'!DC18+'Clean data, inputs, calc.'!BQ18</f>
        <v>5237.7180019918906</v>
      </c>
      <c r="DY56" s="66">
        <f>'(2018 Bloom Raw Data)'!DD18+'Clean data, inputs, calc.'!BR18</f>
        <v>5194.4266460537674</v>
      </c>
      <c r="DZ56" s="66">
        <f>'(2018 Bloom Raw Data)'!DE18+'Clean data, inputs, calc.'!BS18</f>
        <v>5516.1105901156425</v>
      </c>
      <c r="EA56" s="66">
        <f>'(2018 Bloom Raw Data)'!DF18+'Clean data, inputs, calc.'!BT18</f>
        <v>4473.596288665849</v>
      </c>
      <c r="EB56" s="66">
        <f>'(2018 Bloom Raw Data)'!DG18+'Clean data, inputs, calc.'!BU18</f>
        <v>4233.5361872160556</v>
      </c>
      <c r="EC56" s="66">
        <f>'(2018 Bloom Raw Data)'!DH18+'Clean data, inputs, calc.'!BV18</f>
        <v>4225.6857857662617</v>
      </c>
      <c r="ED56" s="66" t="e">
        <f>'(2018 Bloom Raw Data)'!DI18+'Clean data, inputs, calc.'!BW18</f>
        <v>#VALUE!</v>
      </c>
      <c r="EE56" s="3"/>
      <c r="EF56" s="13">
        <f t="shared" si="257"/>
        <v>379.04669999999999</v>
      </c>
      <c r="EG56" s="13">
        <f t="shared" si="258"/>
        <v>379.09829999999999</v>
      </c>
      <c r="EH56" s="13">
        <f t="shared" si="259"/>
        <v>380.0369</v>
      </c>
      <c r="EI56" s="13">
        <f t="shared" si="260"/>
        <v>380.5625</v>
      </c>
      <c r="EJ56" s="13">
        <f t="shared" si="261"/>
        <v>381.45010000000002</v>
      </c>
      <c r="EK56" s="13">
        <f t="shared" si="262"/>
        <v>385.46165000000002</v>
      </c>
      <c r="EL56" s="13">
        <f t="shared" si="263"/>
        <v>395.88620000000003</v>
      </c>
      <c r="EM56" s="13">
        <f t="shared" si="264"/>
        <v>408.41875000000005</v>
      </c>
      <c r="EN56" s="13">
        <f t="shared" si="242"/>
        <v>417.38929999999999</v>
      </c>
      <c r="EO56" s="13">
        <f t="shared" si="243"/>
        <v>419.90024999999997</v>
      </c>
      <c r="EP56" s="13">
        <f t="shared" si="244"/>
        <v>420.46920000000006</v>
      </c>
      <c r="EQ56" s="13">
        <f t="shared" si="245"/>
        <v>423.17214999999999</v>
      </c>
      <c r="ER56" s="13">
        <f t="shared" si="246"/>
        <v>426.03009999999995</v>
      </c>
      <c r="ES56" s="13">
        <f t="shared" si="265"/>
        <v>431.70909999999998</v>
      </c>
      <c r="ET56" s="13">
        <f t="shared" si="266"/>
        <v>441.13019767248545</v>
      </c>
      <c r="EU56" s="13">
        <f t="shared" si="267"/>
        <v>453.02895096092112</v>
      </c>
      <c r="EV56" s="13" t="e">
        <f t="shared" si="268"/>
        <v>#VALUE!</v>
      </c>
      <c r="EW56" s="3"/>
      <c r="EX56" s="3"/>
      <c r="EY56" s="3"/>
      <c r="EZ56" s="3"/>
      <c r="FA56" s="3"/>
      <c r="FB56" s="3"/>
      <c r="FC56" s="3"/>
      <c r="FD56" s="3"/>
      <c r="FE56" s="3"/>
      <c r="FF56" s="3"/>
      <c r="FG56" s="3"/>
      <c r="FH56" s="3"/>
      <c r="FI56" s="3"/>
      <c r="FJ56" s="3"/>
      <c r="FK56" s="3"/>
      <c r="FL56" s="3"/>
      <c r="FM56" s="3"/>
      <c r="FN56" s="3"/>
      <c r="FO56" s="3"/>
      <c r="FP56" s="3"/>
      <c r="FQ56" s="3"/>
      <c r="FR56" s="3"/>
      <c r="FS56" s="3"/>
      <c r="FT56" s="6">
        <f t="shared" si="278"/>
        <v>1.4418631204833285</v>
      </c>
      <c r="FU56" s="6">
        <f t="shared" si="279"/>
        <v>1.2864617327061587</v>
      </c>
      <c r="FV56" s="6">
        <f t="shared" si="280"/>
        <v>1.6012693875173971</v>
      </c>
      <c r="FW56" s="6">
        <f t="shared" si="281"/>
        <v>1.3972224071211994</v>
      </c>
      <c r="FX56" s="6">
        <f t="shared" si="282"/>
        <v>1.4228924059086956</v>
      </c>
      <c r="FY56" s="6">
        <f t="shared" si="283"/>
        <v>3.9408617338699425</v>
      </c>
      <c r="FZ56" s="6">
        <f t="shared" si="284"/>
        <v>4.1572898529820588</v>
      </c>
      <c r="GA56" s="6">
        <f t="shared" si="285"/>
        <v>3.9271367879948764</v>
      </c>
      <c r="GB56" s="6">
        <f t="shared" si="290"/>
        <v>4.5083352972108752</v>
      </c>
      <c r="GC56" s="6">
        <f t="shared" si="291"/>
        <v>3.622906768762379</v>
      </c>
      <c r="GD56" s="6">
        <f t="shared" si="292"/>
        <v>3.8579425127735649</v>
      </c>
      <c r="GE56" s="6">
        <f t="shared" si="293"/>
        <v>3.6766302934958435</v>
      </c>
      <c r="GF56" s="6">
        <f t="shared" si="294"/>
        <v>3.6104094290887967</v>
      </c>
      <c r="GG56" s="6">
        <f t="shared" si="295"/>
        <v>2.9473126433189596</v>
      </c>
      <c r="GH56" s="6">
        <f t="shared" si="296"/>
        <v>3.0782120434752334</v>
      </c>
      <c r="GI56" s="6">
        <f t="shared" si="297"/>
        <v>3.4345021051435576</v>
      </c>
      <c r="GJ56" s="6" t="e">
        <f t="shared" si="298"/>
        <v>#VALUE!</v>
      </c>
      <c r="GK56" s="6"/>
      <c r="GL56" s="14">
        <f t="shared" si="231"/>
        <v>3.3524349447035369</v>
      </c>
      <c r="GM56" s="14">
        <f t="shared" si="194"/>
        <v>2.957786286916547</v>
      </c>
      <c r="GN56" s="6">
        <f t="shared" si="299"/>
        <v>0.22416763377509286</v>
      </c>
      <c r="GO56" s="59">
        <f t="shared" si="300"/>
        <v>6.6199535451166983E-2</v>
      </c>
      <c r="GP56" s="14">
        <f t="shared" si="195"/>
        <v>0.21336728028699481</v>
      </c>
      <c r="GQ56" s="59">
        <f t="shared" si="196"/>
        <v>7.7745883471720026E-2</v>
      </c>
      <c r="GR56" s="59"/>
      <c r="GS56" s="3"/>
      <c r="GT56" s="14">
        <f t="shared" si="270"/>
        <v>0.2953303643060341</v>
      </c>
      <c r="GU56" s="14">
        <f t="shared" si="271"/>
        <v>0.45631172706393036</v>
      </c>
      <c r="GV56" s="14">
        <f t="shared" si="272"/>
        <v>0.32651039938490184</v>
      </c>
      <c r="GW56" s="14">
        <f t="shared" si="273"/>
        <v>0.53519461323698481</v>
      </c>
      <c r="GX56" s="14">
        <f t="shared" si="274"/>
        <v>0.70719866110927754</v>
      </c>
      <c r="GY56" s="14">
        <f t="shared" si="275"/>
        <v>1.3060313522759008</v>
      </c>
      <c r="GZ56" s="14">
        <f t="shared" si="276"/>
        <v>0.51534759231314453</v>
      </c>
      <c r="HA56" s="14">
        <f t="shared" si="277"/>
        <v>0.63787717875342398</v>
      </c>
      <c r="HB56" s="14">
        <f t="shared" si="301"/>
        <v>0.76232428574474709</v>
      </c>
      <c r="HC56" s="14">
        <f t="shared" si="302"/>
        <v>0.84876824912583415</v>
      </c>
      <c r="HD56" s="14">
        <f t="shared" si="303"/>
        <v>0.6195673785380712</v>
      </c>
      <c r="HE56" s="14">
        <f t="shared" si="304"/>
        <v>0.78865539710021093</v>
      </c>
      <c r="HF56" s="14">
        <f t="shared" si="305"/>
        <v>0.75773049838497331</v>
      </c>
      <c r="HG56" s="14">
        <f t="shared" si="306"/>
        <v>0.83602129304200445</v>
      </c>
      <c r="HH56" s="14">
        <f t="shared" si="307"/>
        <v>0.55867406334982739</v>
      </c>
      <c r="HI56" s="14">
        <f t="shared" si="308"/>
        <v>0.70499247194369774</v>
      </c>
      <c r="HJ56" s="14" t="e">
        <f t="shared" si="309"/>
        <v>#VALUE!</v>
      </c>
      <c r="HK56" s="14"/>
      <c r="HL56" s="14">
        <f t="shared" si="236"/>
        <v>0.73679869499369965</v>
      </c>
      <c r="HM56" s="14">
        <f t="shared" si="197"/>
        <v>0.70499247194369774</v>
      </c>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row>
    <row r="57" spans="1:262">
      <c r="A57" s="4" t="s">
        <v>67</v>
      </c>
      <c r="B57" s="4" t="s">
        <v>87</v>
      </c>
      <c r="C57" s="3"/>
      <c r="D57" s="3"/>
      <c r="E57" s="3"/>
      <c r="F57" s="3"/>
      <c r="G57" s="3"/>
      <c r="H57" s="3"/>
      <c r="I57" s="38"/>
      <c r="J57" s="4"/>
      <c r="K57" s="4"/>
      <c r="L57" s="4"/>
      <c r="M57" s="4"/>
      <c r="N57" s="69"/>
      <c r="O57" s="3"/>
      <c r="P57" s="3"/>
      <c r="Q57" s="3"/>
      <c r="R57" s="3"/>
      <c r="S57" s="3"/>
      <c r="T57" s="3"/>
      <c r="U57" s="3"/>
      <c r="V57" s="3"/>
      <c r="W57" s="3"/>
      <c r="X57" s="3"/>
      <c r="Y57" s="3"/>
      <c r="Z57" s="3"/>
      <c r="AA57" s="3"/>
      <c r="AB57" s="3"/>
      <c r="AC57" s="3"/>
      <c r="AD57" s="3"/>
      <c r="AE57" s="3"/>
      <c r="AF57" s="3"/>
      <c r="AG57" s="3"/>
      <c r="AH57" s="3"/>
      <c r="AI57" s="3"/>
      <c r="AJ57" s="3"/>
      <c r="AK57" s="38"/>
      <c r="AL57" s="3"/>
      <c r="AM57" s="3"/>
      <c r="AN57" s="7"/>
      <c r="AO57" s="524"/>
      <c r="AP57" s="524"/>
      <c r="AQ57" s="547"/>
      <c r="AR57" s="547"/>
      <c r="AS57" s="547"/>
      <c r="AT57" s="38"/>
      <c r="AU57" s="3"/>
      <c r="AV57" s="3"/>
      <c r="AW57" s="3"/>
      <c r="AX57" s="327"/>
      <c r="AY57" s="38"/>
      <c r="AZ57" s="406" t="s">
        <v>255</v>
      </c>
      <c r="BA57" s="40"/>
      <c r="BB57" s="418">
        <v>1.8909235668789806</v>
      </c>
      <c r="BC57" s="40"/>
      <c r="BD57" s="406" t="s">
        <v>255</v>
      </c>
      <c r="BE57" s="418">
        <v>2.3818830631208843</v>
      </c>
      <c r="BF57" s="117"/>
      <c r="BG57" s="13">
        <f t="shared" si="198"/>
        <v>294.8</v>
      </c>
      <c r="BH57" s="71">
        <f t="shared" si="199"/>
        <v>282.57499999999999</v>
      </c>
      <c r="BI57" s="71">
        <f t="shared" si="199"/>
        <v>270.35000000000002</v>
      </c>
      <c r="BJ57" s="71">
        <f t="shared" si="199"/>
        <v>258.125</v>
      </c>
      <c r="BK57" s="13">
        <f t="shared" si="200"/>
        <v>245.9</v>
      </c>
      <c r="BL57" s="71">
        <f t="shared" si="286"/>
        <v>253.65</v>
      </c>
      <c r="BM57" s="71">
        <f t="shared" si="286"/>
        <v>261.39999999999998</v>
      </c>
      <c r="BN57" s="71">
        <f t="shared" si="286"/>
        <v>269.14999999999998</v>
      </c>
      <c r="BO57" s="13">
        <f t="shared" si="287"/>
        <v>276.89999999999998</v>
      </c>
      <c r="BP57" s="71">
        <f t="shared" si="288"/>
        <v>276.59999999999997</v>
      </c>
      <c r="BQ57" s="71">
        <f t="shared" si="288"/>
        <v>276.29999999999995</v>
      </c>
      <c r="BR57" s="71">
        <f t="shared" si="288"/>
        <v>276</v>
      </c>
      <c r="BS57" s="13">
        <f t="shared" si="289"/>
        <v>275.7</v>
      </c>
      <c r="BT57" s="71">
        <f t="shared" si="191"/>
        <v>275.7</v>
      </c>
      <c r="BU57" s="71">
        <f t="shared" si="176"/>
        <v>275.7</v>
      </c>
      <c r="BV57" s="71">
        <f t="shared" si="176"/>
        <v>275.7</v>
      </c>
      <c r="BW57" s="13">
        <f t="shared" si="192"/>
        <v>275.7</v>
      </c>
      <c r="BX57" s="13"/>
      <c r="BY57" s="3"/>
      <c r="BZ57" s="66">
        <f t="shared" si="205"/>
        <v>3343.9520282772091</v>
      </c>
      <c r="CA57" s="66">
        <f t="shared" si="206"/>
        <v>3104.0452485407559</v>
      </c>
      <c r="CB57" s="66">
        <f t="shared" si="207"/>
        <v>4659.1384688043017</v>
      </c>
      <c r="CC57" s="66">
        <f t="shared" si="208"/>
        <v>4300.2316890678485</v>
      </c>
      <c r="CD57" s="66">
        <f t="shared" si="209"/>
        <v>3839.3249093313952</v>
      </c>
      <c r="CE57" s="66">
        <f t="shared" si="210"/>
        <v>3949.5220977489735</v>
      </c>
      <c r="CF57" s="66">
        <f t="shared" si="211"/>
        <v>4148.7192861665517</v>
      </c>
      <c r="CG57" s="66">
        <f t="shared" si="212"/>
        <v>4014.9164745841308</v>
      </c>
      <c r="CH57" s="66">
        <f t="shared" si="213"/>
        <v>3644.113663001709</v>
      </c>
      <c r="CI57" s="66">
        <f t="shared" si="214"/>
        <v>3636.871230233543</v>
      </c>
      <c r="CJ57" s="66">
        <f t="shared" si="215"/>
        <v>4318.6287974653769</v>
      </c>
      <c r="CK57" s="66">
        <f t="shared" si="216"/>
        <v>4242.3863646972104</v>
      </c>
      <c r="CL57" s="66">
        <f t="shared" si="217"/>
        <v>3825.1439319290444</v>
      </c>
      <c r="CM57" s="66">
        <f t="shared" si="218"/>
        <v>3810.6133873947165</v>
      </c>
      <c r="CN57" s="66">
        <f t="shared" si="219"/>
        <v>4506.0828428603891</v>
      </c>
      <c r="CO57" s="66">
        <f t="shared" si="220"/>
        <v>4284.5522983260616</v>
      </c>
      <c r="CP57" s="66" t="e">
        <f t="shared" si="221"/>
        <v>#VALUE!</v>
      </c>
      <c r="CQ57" s="3"/>
      <c r="CR57" s="59">
        <f t="shared" si="249"/>
        <v>0.20298807606636105</v>
      </c>
      <c r="CS57" s="59">
        <f t="shared" si="250"/>
        <v>0.16270793429655778</v>
      </c>
      <c r="CT57" s="59">
        <f t="shared" si="251"/>
        <v>0.23276180074951411</v>
      </c>
      <c r="CU57" s="59">
        <f t="shared" si="252"/>
        <v>0.20931531423635755</v>
      </c>
      <c r="CV57" s="59">
        <f t="shared" si="253"/>
        <v>0.20879657064546853</v>
      </c>
      <c r="CW57" s="59">
        <f t="shared" si="254"/>
        <v>0.21604603861634894</v>
      </c>
      <c r="CX57" s="59">
        <f t="shared" si="255"/>
        <v>0.27252990189583876</v>
      </c>
      <c r="CY57" s="59">
        <f t="shared" si="256"/>
        <v>0.2725259023278081</v>
      </c>
      <c r="CZ57" s="59">
        <f t="shared" si="237"/>
        <v>0.23136418049854368</v>
      </c>
      <c r="DA57" s="59">
        <f t="shared" si="238"/>
        <v>0.20817068736741917</v>
      </c>
      <c r="DB57" s="59">
        <f t="shared" si="239"/>
        <v>0.24938040896586766</v>
      </c>
      <c r="DC57" s="59">
        <f t="shared" si="240"/>
        <v>0.2302986770653134</v>
      </c>
      <c r="DD57" s="59">
        <f t="shared" si="241"/>
        <v>0.23500833194072041</v>
      </c>
      <c r="DE57" s="59">
        <f t="shared" si="223"/>
        <v>0.25130645398438473</v>
      </c>
      <c r="DF57" s="59">
        <f t="shared" si="224"/>
        <v>0.30951330590789927</v>
      </c>
      <c r="DG57" s="59">
        <f t="shared" si="225"/>
        <v>0.28399387182585706</v>
      </c>
      <c r="DH57" s="59" t="e">
        <f t="shared" si="226"/>
        <v>#VALUE!</v>
      </c>
      <c r="DI57" s="59"/>
      <c r="DJ57" s="59">
        <f t="shared" si="193"/>
        <v>0.22553029420554763</v>
      </c>
      <c r="DK57" s="3"/>
      <c r="DL57" s="3"/>
      <c r="DM57" s="3"/>
      <c r="DN57" s="66">
        <f>'(2018 Bloom Raw Data)'!CS19+'Clean data, inputs, calc.'!BG19</f>
        <v>16473.637728277208</v>
      </c>
      <c r="DO57" s="66">
        <f>'(2018 Bloom Raw Data)'!CT19+'Clean data, inputs, calc.'!BH19</f>
        <v>19077.405548540755</v>
      </c>
      <c r="DP57" s="66">
        <f>'(2018 Bloom Raw Data)'!CU19+'Clean data, inputs, calc.'!BI19</f>
        <v>20016.765868804305</v>
      </c>
      <c r="DQ57" s="66">
        <f>'(2018 Bloom Raw Data)'!CV19+'Clean data, inputs, calc.'!BJ19</f>
        <v>20544.276489067848</v>
      </c>
      <c r="DR57" s="66">
        <f>'(2018 Bloom Raw Data)'!CW19+'Clean data, inputs, calc.'!BK19</f>
        <v>18387.873409331398</v>
      </c>
      <c r="DS57" s="66">
        <f>'(2018 Bloom Raw Data)'!CX19+'Clean data, inputs, calc.'!BL19</f>
        <v>18280.928097748976</v>
      </c>
      <c r="DT57" s="66">
        <f>'(2018 Bloom Raw Data)'!CY19+'Clean data, inputs, calc.'!BM19</f>
        <v>15222.987486166552</v>
      </c>
      <c r="DU57" s="66">
        <f>'(2018 Bloom Raw Data)'!CZ19+'Clean data, inputs, calc.'!BN19</f>
        <v>14732.238074584129</v>
      </c>
      <c r="DV57" s="66">
        <f>'(2018 Bloom Raw Data)'!DA19+'Clean data, inputs, calc.'!BO19</f>
        <v>15750.55246300171</v>
      </c>
      <c r="DW57" s="66">
        <f>'(2018 Bloom Raw Data)'!DB19+'Clean data, inputs, calc.'!BP19</f>
        <v>17470.621230233544</v>
      </c>
      <c r="DX57" s="66">
        <f>'(2018 Bloom Raw Data)'!DC19+'Clean data, inputs, calc.'!BQ19</f>
        <v>17317.434097465375</v>
      </c>
      <c r="DY57" s="66">
        <f>'(2018 Bloom Raw Data)'!DD19+'Clean data, inputs, calc.'!BR19</f>
        <v>18421.236364697212</v>
      </c>
      <c r="DZ57" s="66">
        <f>'(2018 Bloom Raw Data)'!DE19+'Clean data, inputs, calc.'!BS19</f>
        <v>16276.631131929043</v>
      </c>
      <c r="EA57" s="66">
        <f>'(2018 Bloom Raw Data)'!DF19+'Clean data, inputs, calc.'!BT19</f>
        <v>15163.213387394717</v>
      </c>
      <c r="EB57" s="66">
        <f>'(2018 Bloom Raw Data)'!DG19+'Clean data, inputs, calc.'!BU19</f>
        <v>14558.607842860389</v>
      </c>
      <c r="EC57" s="66">
        <f>'(2018 Bloom Raw Data)'!DH19+'Clean data, inputs, calc.'!BV19</f>
        <v>15086.777298326062</v>
      </c>
      <c r="ED57" s="66" t="e">
        <f>'(2018 Bloom Raw Data)'!DI19+'Clean data, inputs, calc.'!BW19</f>
        <v>#VALUE!</v>
      </c>
      <c r="EE57" s="3"/>
      <c r="EF57" s="13">
        <f t="shared" si="257"/>
        <v>973.8</v>
      </c>
      <c r="EG57" s="13">
        <f t="shared" si="258"/>
        <v>1122.575</v>
      </c>
      <c r="EH57" s="13">
        <f t="shared" si="259"/>
        <v>1282.3499999999999</v>
      </c>
      <c r="EI57" s="13">
        <f t="shared" si="260"/>
        <v>1418.125</v>
      </c>
      <c r="EJ57" s="13">
        <f t="shared" si="261"/>
        <v>2023.9</v>
      </c>
      <c r="EK57" s="13">
        <f t="shared" si="262"/>
        <v>2015.65</v>
      </c>
      <c r="EL57" s="13">
        <f t="shared" si="263"/>
        <v>2390.4</v>
      </c>
      <c r="EM57" s="13">
        <f t="shared" si="264"/>
        <v>2447.15</v>
      </c>
      <c r="EN57" s="13">
        <f t="shared" si="242"/>
        <v>2344.9</v>
      </c>
      <c r="EO57" s="13">
        <f t="shared" si="243"/>
        <v>2355.6</v>
      </c>
      <c r="EP57" s="13">
        <f t="shared" si="244"/>
        <v>2015.3</v>
      </c>
      <c r="EQ57" s="13">
        <f t="shared" si="245"/>
        <v>2025</v>
      </c>
      <c r="ER57" s="13">
        <f t="shared" si="246"/>
        <v>2060.6999999999998</v>
      </c>
      <c r="ES57" s="13">
        <f t="shared" si="265"/>
        <v>2064.6999999999998</v>
      </c>
      <c r="ET57" s="13">
        <f t="shared" si="266"/>
        <v>2082.6900281487692</v>
      </c>
      <c r="EU57" s="13">
        <f t="shared" si="267"/>
        <v>2096.7103387529964</v>
      </c>
      <c r="EV57" s="13" t="e">
        <f t="shared" si="268"/>
        <v>#VALUE!</v>
      </c>
      <c r="EW57" s="3"/>
      <c r="EX57" s="3"/>
      <c r="EY57" s="3"/>
      <c r="EZ57" s="3"/>
      <c r="FA57" s="3"/>
      <c r="FB57" s="3"/>
      <c r="FC57" s="3"/>
      <c r="FD57" s="3"/>
      <c r="FE57" s="3"/>
      <c r="FF57" s="3"/>
      <c r="FG57" s="3"/>
      <c r="FH57" s="3"/>
      <c r="FI57" s="3"/>
      <c r="FJ57" s="3"/>
      <c r="FK57" s="3"/>
      <c r="FL57" s="3"/>
      <c r="FM57" s="3"/>
      <c r="FN57" s="3"/>
      <c r="FO57" s="3"/>
      <c r="FP57" s="3"/>
      <c r="FQ57" s="3"/>
      <c r="FR57" s="3"/>
      <c r="FS57" s="3"/>
      <c r="FT57" s="6">
        <f t="shared" si="278"/>
        <v>3.4339207519790609</v>
      </c>
      <c r="FU57" s="6">
        <f t="shared" si="279"/>
        <v>2.765111683888164</v>
      </c>
      <c r="FV57" s="6">
        <f t="shared" si="280"/>
        <v>3.6332814510892519</v>
      </c>
      <c r="FW57" s="6">
        <f t="shared" si="281"/>
        <v>3.0323361403739786</v>
      </c>
      <c r="FX57" s="6">
        <f t="shared" si="282"/>
        <v>1.8969933837301225</v>
      </c>
      <c r="FY57" s="6">
        <f t="shared" si="283"/>
        <v>1.9594285207000091</v>
      </c>
      <c r="FZ57" s="6">
        <f t="shared" si="284"/>
        <v>1.7355753372517368</v>
      </c>
      <c r="GA57" s="6">
        <f t="shared" si="285"/>
        <v>1.6406499293398977</v>
      </c>
      <c r="GB57" s="6">
        <f t="shared" si="290"/>
        <v>1.5540593044486797</v>
      </c>
      <c r="GC57" s="6">
        <f t="shared" si="291"/>
        <v>1.543925636879582</v>
      </c>
      <c r="GD57" s="6">
        <f t="shared" si="292"/>
        <v>2.1429210526796889</v>
      </c>
      <c r="GE57" s="6">
        <f t="shared" si="293"/>
        <v>2.0950056121961533</v>
      </c>
      <c r="GF57" s="6">
        <f t="shared" si="294"/>
        <v>1.8562352268302251</v>
      </c>
      <c r="GG57" s="6">
        <f t="shared" si="295"/>
        <v>1.8456014856370013</v>
      </c>
      <c r="GH57" s="6">
        <f t="shared" si="296"/>
        <v>2.1635878512683377</v>
      </c>
      <c r="GI57" s="6">
        <f t="shared" si="297"/>
        <v>2.043464096654509</v>
      </c>
      <c r="GJ57" s="6" t="e">
        <f t="shared" si="298"/>
        <v>#VALUE!</v>
      </c>
      <c r="GK57" s="6"/>
      <c r="GL57" s="14">
        <f t="shared" si="231"/>
        <v>1.9622910444607635</v>
      </c>
      <c r="GM57" s="14">
        <f t="shared" si="194"/>
        <v>2.2530341562605041</v>
      </c>
      <c r="GN57" s="6">
        <f t="shared" si="299"/>
        <v>1.1245825657657993</v>
      </c>
      <c r="GO57" s="59">
        <f t="shared" si="300"/>
        <v>1.5370443184471301</v>
      </c>
      <c r="GP57" s="14">
        <f t="shared" si="195"/>
        <v>1.2436095520366146</v>
      </c>
      <c r="GQ57" s="59">
        <f t="shared" si="196"/>
        <v>1.2319984542013236</v>
      </c>
      <c r="GR57" s="59"/>
      <c r="GS57" s="3"/>
      <c r="GT57" s="14">
        <f t="shared" si="270"/>
        <v>1.7488190593551038</v>
      </c>
      <c r="GU57" s="14">
        <f t="shared" si="271"/>
        <v>1.7789457274569627</v>
      </c>
      <c r="GV57" s="14">
        <f t="shared" si="272"/>
        <v>0.16688111669980896</v>
      </c>
      <c r="GW57" s="14">
        <f t="shared" si="273"/>
        <v>0.14032613486117232</v>
      </c>
      <c r="GX57" s="14">
        <f t="shared" si="274"/>
        <v>0.2633529324571372</v>
      </c>
      <c r="GY57" s="14">
        <f t="shared" si="275"/>
        <v>0.2411132885173517</v>
      </c>
      <c r="GZ57" s="14">
        <f t="shared" si="276"/>
        <v>0.11546184738955823</v>
      </c>
      <c r="HA57" s="14">
        <f t="shared" si="277"/>
        <v>0.12422614061254929</v>
      </c>
      <c r="HB57" s="14">
        <f t="shared" si="301"/>
        <v>0.2614183973730223</v>
      </c>
      <c r="HC57" s="14">
        <f t="shared" si="302"/>
        <v>0.25980641874681609</v>
      </c>
      <c r="HD57" s="14">
        <f t="shared" si="303"/>
        <v>0.3339453183148911</v>
      </c>
      <c r="HE57" s="14">
        <f t="shared" si="304"/>
        <v>0.25234567901234567</v>
      </c>
      <c r="HF57" s="14">
        <f t="shared" si="305"/>
        <v>0.28485466103751156</v>
      </c>
      <c r="HG57" s="14">
        <f t="shared" si="306"/>
        <v>0.40683876592241008</v>
      </c>
      <c r="HH57" s="14">
        <f t="shared" si="307"/>
        <v>0.15412759251808861</v>
      </c>
      <c r="HI57" s="14">
        <f t="shared" si="308"/>
        <v>0.44450584459573006</v>
      </c>
      <c r="HJ57" s="14" t="e">
        <f t="shared" si="309"/>
        <v>#VALUE!</v>
      </c>
      <c r="HK57" s="14"/>
      <c r="HL57" s="14">
        <f t="shared" si="236"/>
        <v>0.25248638625835262</v>
      </c>
      <c r="HM57" s="14">
        <f t="shared" si="197"/>
        <v>0.44450584459573006</v>
      </c>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row>
    <row r="58" spans="1:262">
      <c r="A58" s="63" t="s">
        <v>43</v>
      </c>
      <c r="B58" s="63" t="s">
        <v>4</v>
      </c>
      <c r="C58" s="3"/>
      <c r="D58" s="3"/>
      <c r="E58" s="3"/>
      <c r="F58" s="3"/>
      <c r="G58" s="3"/>
      <c r="H58" s="3"/>
      <c r="I58" s="38"/>
      <c r="J58" s="4"/>
      <c r="K58" s="4"/>
      <c r="L58" s="4"/>
      <c r="M58" s="4"/>
      <c r="N58" s="69"/>
      <c r="O58" s="3"/>
      <c r="P58" s="3"/>
      <c r="Q58" s="3"/>
      <c r="R58" s="3"/>
      <c r="S58" s="3"/>
      <c r="T58" s="3"/>
      <c r="U58" s="3"/>
      <c r="V58" s="3"/>
      <c r="W58" s="3"/>
      <c r="X58" s="3"/>
      <c r="Y58" s="3"/>
      <c r="Z58" s="3"/>
      <c r="AA58" s="3"/>
      <c r="AB58" s="3"/>
      <c r="AC58" s="3"/>
      <c r="AD58" s="3"/>
      <c r="AE58" s="3"/>
      <c r="AF58" s="3"/>
      <c r="AG58" s="3"/>
      <c r="AH58" s="3"/>
      <c r="AI58" s="3"/>
      <c r="AJ58" s="3"/>
      <c r="AK58" s="38"/>
      <c r="AL58" s="3"/>
      <c r="AM58" s="3"/>
      <c r="AN58" s="7"/>
      <c r="AO58" s="524"/>
      <c r="AP58" s="524"/>
      <c r="AQ58" s="547"/>
      <c r="AR58" s="547"/>
      <c r="AS58" s="547"/>
      <c r="AT58" s="38"/>
      <c r="AU58" s="3"/>
      <c r="AV58" s="3"/>
      <c r="AW58" s="3"/>
      <c r="AX58" s="327"/>
      <c r="AY58" s="38"/>
      <c r="AZ58" s="406" t="s">
        <v>259</v>
      </c>
      <c r="BA58" s="40"/>
      <c r="BB58" s="418">
        <v>2.1685987261146491</v>
      </c>
      <c r="BC58" s="40"/>
      <c r="BD58" s="406" t="s">
        <v>259</v>
      </c>
      <c r="BE58" s="418">
        <v>2.6595582223565528</v>
      </c>
      <c r="BF58" s="117"/>
      <c r="BG58" s="13">
        <f t="shared" si="198"/>
        <v>107.24000000000001</v>
      </c>
      <c r="BH58" s="71">
        <f t="shared" si="199"/>
        <v>108.73500000000001</v>
      </c>
      <c r="BI58" s="71">
        <f t="shared" si="199"/>
        <v>110.23</v>
      </c>
      <c r="BJ58" s="71">
        <f t="shared" si="199"/>
        <v>111.72499999999999</v>
      </c>
      <c r="BK58" s="13">
        <f t="shared" si="200"/>
        <v>113.22</v>
      </c>
      <c r="BL58" s="71">
        <f t="shared" si="286"/>
        <v>113.8775</v>
      </c>
      <c r="BM58" s="71">
        <f t="shared" si="286"/>
        <v>114.535</v>
      </c>
      <c r="BN58" s="71">
        <f t="shared" si="286"/>
        <v>115.1925</v>
      </c>
      <c r="BO58" s="13">
        <f t="shared" si="287"/>
        <v>115.85</v>
      </c>
      <c r="BP58" s="71">
        <f t="shared" si="288"/>
        <v>114.33</v>
      </c>
      <c r="BQ58" s="71">
        <f t="shared" si="288"/>
        <v>112.81</v>
      </c>
      <c r="BR58" s="71">
        <f t="shared" si="288"/>
        <v>111.29</v>
      </c>
      <c r="BS58" s="13">
        <f t="shared" si="289"/>
        <v>109.77000000000001</v>
      </c>
      <c r="BT58" s="71">
        <f t="shared" si="191"/>
        <v>109.77000000000001</v>
      </c>
      <c r="BU58" s="71">
        <f t="shared" si="176"/>
        <v>109.77000000000001</v>
      </c>
      <c r="BV58" s="71">
        <f t="shared" si="176"/>
        <v>109.77000000000001</v>
      </c>
      <c r="BW58" s="13">
        <f t="shared" si="192"/>
        <v>109.77000000000001</v>
      </c>
      <c r="BX58" s="13"/>
      <c r="BY58" s="3"/>
      <c r="BZ58" s="66">
        <f t="shared" si="205"/>
        <v>1969.9557529994072</v>
      </c>
      <c r="CA58" s="66">
        <f t="shared" si="206"/>
        <v>1984.1504617097748</v>
      </c>
      <c r="CB58" s="66">
        <f t="shared" si="207"/>
        <v>1907.2451704201421</v>
      </c>
      <c r="CC58" s="66">
        <f t="shared" si="208"/>
        <v>1945.1398791305096</v>
      </c>
      <c r="CD58" s="66">
        <f t="shared" si="209"/>
        <v>1717.6345878408772</v>
      </c>
      <c r="CE58" s="66">
        <f t="shared" si="210"/>
        <v>1736.4169590295244</v>
      </c>
      <c r="CF58" s="66">
        <f t="shared" si="211"/>
        <v>1644.9993302181715</v>
      </c>
      <c r="CG58" s="66">
        <f t="shared" si="212"/>
        <v>1727.4817014068187</v>
      </c>
      <c r="CH58" s="66">
        <f t="shared" si="213"/>
        <v>1493.2640725954657</v>
      </c>
      <c r="CI58" s="66">
        <f t="shared" si="214"/>
        <v>1522.4614162821806</v>
      </c>
      <c r="CJ58" s="66">
        <f t="shared" si="215"/>
        <v>1467.3587599688954</v>
      </c>
      <c r="CK58" s="66">
        <f t="shared" si="216"/>
        <v>1579.1561036556104</v>
      </c>
      <c r="CL58" s="66">
        <f t="shared" si="217"/>
        <v>1657.6534473423253</v>
      </c>
      <c r="CM58" s="66">
        <f t="shared" si="218"/>
        <v>1661.2201184070971</v>
      </c>
      <c r="CN58" s="66">
        <f t="shared" si="219"/>
        <v>1597.9867894718686</v>
      </c>
      <c r="CO58" s="66">
        <f t="shared" si="220"/>
        <v>1706.0534605366406</v>
      </c>
      <c r="CP58" s="66" t="e">
        <f t="shared" si="221"/>
        <v>#VALUE!</v>
      </c>
      <c r="CQ58" s="3"/>
      <c r="CR58" s="59">
        <f t="shared" si="249"/>
        <v>0.30694911430200239</v>
      </c>
      <c r="CS58" s="59">
        <f t="shared" si="250"/>
        <v>0.32977995361809292</v>
      </c>
      <c r="CT58" s="59">
        <f t="shared" si="251"/>
        <v>0.32242508704568384</v>
      </c>
      <c r="CU58" s="59">
        <f t="shared" si="252"/>
        <v>0.33783327655379497</v>
      </c>
      <c r="CV58" s="59">
        <f t="shared" si="253"/>
        <v>0.27552484150518769</v>
      </c>
      <c r="CW58" s="59">
        <f t="shared" si="254"/>
        <v>0.30884511228983003</v>
      </c>
      <c r="CX58" s="59">
        <f t="shared" si="255"/>
        <v>0.29430024128066856</v>
      </c>
      <c r="CY58" s="59">
        <f t="shared" si="256"/>
        <v>0.31181772471012742</v>
      </c>
      <c r="CZ58" s="59">
        <f t="shared" si="237"/>
        <v>0.25488766137386837</v>
      </c>
      <c r="DA58" s="59">
        <f t="shared" si="238"/>
        <v>0.2614041075337048</v>
      </c>
      <c r="DB58" s="59">
        <f t="shared" si="239"/>
        <v>0.22167979462317008</v>
      </c>
      <c r="DC58" s="59">
        <f t="shared" si="240"/>
        <v>0.24000592717712604</v>
      </c>
      <c r="DD58" s="59">
        <f t="shared" si="241"/>
        <v>0.22773289750792328</v>
      </c>
      <c r="DE58" s="59">
        <f t="shared" si="223"/>
        <v>0.23636077591988947</v>
      </c>
      <c r="DF58" s="59">
        <f t="shared" si="224"/>
        <v>0.2367498463505098</v>
      </c>
      <c r="DG58" s="59">
        <f t="shared" si="225"/>
        <v>0.25049999250758509</v>
      </c>
      <c r="DH58" s="59" t="e">
        <f t="shared" si="226"/>
        <v>#VALUE!</v>
      </c>
      <c r="DI58" s="59"/>
      <c r="DJ58" s="59">
        <f t="shared" si="193"/>
        <v>0.28409121073239846</v>
      </c>
      <c r="DK58" s="3"/>
      <c r="DL58" s="3"/>
      <c r="DM58" s="3"/>
      <c r="DN58" s="66">
        <f>'(2018 Bloom Raw Data)'!CS20+'Clean data, inputs, calc.'!BG20</f>
        <v>6794.2577529994078</v>
      </c>
      <c r="DO58" s="66">
        <f>'(2018 Bloom Raw Data)'!CT20+'Clean data, inputs, calc.'!BH20</f>
        <v>6397.6890617097752</v>
      </c>
      <c r="DP58" s="66">
        <f>'(2018 Bloom Raw Data)'!CU20+'Clean data, inputs, calc.'!BI20</f>
        <v>6286.812570420142</v>
      </c>
      <c r="DQ58" s="66">
        <f>'(2018 Bloom Raw Data)'!CV20+'Clean data, inputs, calc.'!BJ20</f>
        <v>6123.2917791305099</v>
      </c>
      <c r="DR58" s="66">
        <f>'(2018 Bloom Raw Data)'!CW20+'Clean data, inputs, calc.'!BK20</f>
        <v>6586.2461878408776</v>
      </c>
      <c r="DS58" s="66">
        <f>'(2018 Bloom Raw Data)'!CX20+'Clean data, inputs, calc.'!BL20</f>
        <v>5970.9905590295248</v>
      </c>
      <c r="DT58" s="66">
        <f>'(2018 Bloom Raw Data)'!CY20+'Clean data, inputs, calc.'!BM20</f>
        <v>5923.2276302181717</v>
      </c>
      <c r="DU58" s="66">
        <f>'(2018 Bloom Raw Data)'!CZ20+'Clean data, inputs, calc.'!BN20</f>
        <v>5873.5369014068183</v>
      </c>
      <c r="DV58" s="66">
        <f>'(2018 Bloom Raw Data)'!DA20+'Clean data, inputs, calc.'!BO20</f>
        <v>6154.2184725954658</v>
      </c>
      <c r="DW58" s="66">
        <f>'(2018 Bloom Raw Data)'!DB20+'Clean data, inputs, calc.'!BP20</f>
        <v>6115.1679162821811</v>
      </c>
      <c r="DX58" s="66">
        <f>'(2018 Bloom Raw Data)'!DC20+'Clean data, inputs, calc.'!BQ20</f>
        <v>6901.5715599688956</v>
      </c>
      <c r="DY58" s="66">
        <f>'(2018 Bloom Raw Data)'!DD20+'Clean data, inputs, calc.'!BR20</f>
        <v>6853.4546036556112</v>
      </c>
      <c r="DZ58" s="66">
        <f>'(2018 Bloom Raw Data)'!DE20+'Clean data, inputs, calc.'!BS20</f>
        <v>7523.9371473423253</v>
      </c>
      <c r="EA58" s="66">
        <f>'(2018 Bloom Raw Data)'!DF20+'Clean data, inputs, calc.'!BT20</f>
        <v>7275.4240184070977</v>
      </c>
      <c r="EB58" s="66">
        <f>'(2018 Bloom Raw Data)'!DG20+'Clean data, inputs, calc.'!BU20</f>
        <v>6989.684589471869</v>
      </c>
      <c r="EC58" s="66">
        <f>'(2018 Bloom Raw Data)'!DH20+'Clean data, inputs, calc.'!BV20</f>
        <v>7051.39286053664</v>
      </c>
      <c r="ED58" s="66" t="e">
        <f>'(2018 Bloom Raw Data)'!DI20+'Clean data, inputs, calc.'!BW20</f>
        <v>#VALUE!</v>
      </c>
      <c r="EE58" s="3"/>
      <c r="EF58" s="13">
        <f t="shared" si="257"/>
        <v>1492.74</v>
      </c>
      <c r="EG58" s="13">
        <f t="shared" si="258"/>
        <v>1483.0349999999999</v>
      </c>
      <c r="EH58" s="13">
        <f t="shared" si="259"/>
        <v>1377.23</v>
      </c>
      <c r="EI58" s="13">
        <f t="shared" si="260"/>
        <v>1346.6249999999998</v>
      </c>
      <c r="EJ58" s="13">
        <f t="shared" si="261"/>
        <v>1333.72</v>
      </c>
      <c r="EK58" s="13">
        <f t="shared" si="262"/>
        <v>1319.7775000000001</v>
      </c>
      <c r="EL58" s="13">
        <f t="shared" si="263"/>
        <v>1390.335</v>
      </c>
      <c r="EM58" s="13">
        <f t="shared" si="264"/>
        <v>1375.9924999999998</v>
      </c>
      <c r="EN58" s="13">
        <f t="shared" si="242"/>
        <v>1382.85</v>
      </c>
      <c r="EO58" s="13">
        <f t="shared" si="243"/>
        <v>1377.5300000000002</v>
      </c>
      <c r="EP58" s="13">
        <f t="shared" si="244"/>
        <v>1376.61</v>
      </c>
      <c r="EQ58" s="13">
        <f t="shared" si="245"/>
        <v>1372.19</v>
      </c>
      <c r="ER58" s="13">
        <f t="shared" si="246"/>
        <v>1352.27</v>
      </c>
      <c r="ES58" s="13">
        <f t="shared" si="265"/>
        <v>1365.4699999999998</v>
      </c>
      <c r="ET58" s="13">
        <f t="shared" si="266"/>
        <v>1339.6648368576396</v>
      </c>
      <c r="EU58" s="13">
        <f t="shared" si="267"/>
        <v>1381.2805187022111</v>
      </c>
      <c r="EV58" s="13" t="e">
        <f t="shared" si="268"/>
        <v>#VALUE!</v>
      </c>
      <c r="EW58" s="3"/>
      <c r="EX58" s="3"/>
      <c r="EY58" s="3"/>
      <c r="EZ58" s="3"/>
      <c r="FA58" s="3"/>
      <c r="FB58" s="3"/>
      <c r="FC58" s="3"/>
      <c r="FD58" s="3"/>
      <c r="FE58" s="3"/>
      <c r="FF58" s="3"/>
      <c r="FG58" s="3"/>
      <c r="FH58" s="3"/>
      <c r="FI58" s="3"/>
      <c r="FJ58" s="3"/>
      <c r="FK58" s="3"/>
      <c r="FL58" s="3"/>
      <c r="FM58" s="3"/>
      <c r="FN58" s="3"/>
      <c r="FO58" s="3"/>
      <c r="FP58" s="3"/>
      <c r="FQ58" s="3"/>
      <c r="FR58" s="3"/>
      <c r="FS58" s="3"/>
      <c r="FT58" s="6">
        <f t="shared" si="278"/>
        <v>1.3196911404527294</v>
      </c>
      <c r="FU58" s="6">
        <f t="shared" si="279"/>
        <v>1.3378986077265709</v>
      </c>
      <c r="FV58" s="6">
        <f t="shared" si="280"/>
        <v>1.3848414356499221</v>
      </c>
      <c r="FW58" s="6">
        <f t="shared" si="281"/>
        <v>1.4444554936456029</v>
      </c>
      <c r="FX58" s="6">
        <f t="shared" si="282"/>
        <v>1.2878524636661948</v>
      </c>
      <c r="FY58" s="6">
        <f t="shared" si="283"/>
        <v>1.315689166567489</v>
      </c>
      <c r="FZ58" s="6">
        <f t="shared" si="284"/>
        <v>1.1831676036481651</v>
      </c>
      <c r="GA58" s="6">
        <f t="shared" si="285"/>
        <v>1.2554441258995372</v>
      </c>
      <c r="GB58" s="6">
        <f t="shared" si="290"/>
        <v>1.0798452996315333</v>
      </c>
      <c r="GC58" s="6">
        <f t="shared" si="291"/>
        <v>1.1052110780035138</v>
      </c>
      <c r="GD58" s="6">
        <f t="shared" si="292"/>
        <v>1.0659219095959607</v>
      </c>
      <c r="GE58" s="6">
        <f t="shared" si="293"/>
        <v>1.1508290423743144</v>
      </c>
      <c r="GF58" s="6">
        <f t="shared" si="294"/>
        <v>1.2258302316418506</v>
      </c>
      <c r="GG58" s="6">
        <f t="shared" si="295"/>
        <v>1.2165921758860299</v>
      </c>
      <c r="GH58" s="6">
        <f t="shared" si="296"/>
        <v>1.1928258065055715</v>
      </c>
      <c r="GI58" s="6">
        <f t="shared" si="297"/>
        <v>1.2351245365710157</v>
      </c>
      <c r="GJ58" s="6" t="e">
        <f t="shared" si="298"/>
        <v>#VALUE!</v>
      </c>
      <c r="GK58" s="6"/>
      <c r="GL58" s="14">
        <f t="shared" si="231"/>
        <v>1.2122145333566752</v>
      </c>
      <c r="GM58" s="14">
        <f t="shared" si="194"/>
        <v>1.2428213537310293</v>
      </c>
      <c r="GN58" s="6">
        <f t="shared" si="299"/>
        <v>0.63259079502213222</v>
      </c>
      <c r="GO58" s="59">
        <f t="shared" si="300"/>
        <v>1.0663330115520271</v>
      </c>
      <c r="GP58" s="14">
        <f t="shared" si="195"/>
        <v>0.59871410145047732</v>
      </c>
      <c r="GQ58" s="59">
        <f t="shared" si="196"/>
        <v>0.92952547783097639</v>
      </c>
      <c r="GR58" s="59"/>
      <c r="GS58" s="3"/>
      <c r="GT58" s="14">
        <f t="shared" si="270"/>
        <v>1.0114956388922385</v>
      </c>
      <c r="GU58" s="14">
        <f t="shared" si="271"/>
        <v>0.69924175761192431</v>
      </c>
      <c r="GV58" s="14">
        <f t="shared" si="272"/>
        <v>0.7883214858810802</v>
      </c>
      <c r="GW58" s="14">
        <f t="shared" si="273"/>
        <v>0.78143506915436745</v>
      </c>
      <c r="GX58" s="14">
        <f t="shared" si="274"/>
        <v>0.99158743964250362</v>
      </c>
      <c r="GY58" s="14">
        <f t="shared" si="275"/>
        <v>1.0075183127458984</v>
      </c>
      <c r="GZ58" s="14">
        <f t="shared" si="276"/>
        <v>0.74471260523542893</v>
      </c>
      <c r="HA58" s="14">
        <f t="shared" si="277"/>
        <v>0.99193854617666899</v>
      </c>
      <c r="HB58" s="14">
        <f t="shared" si="301"/>
        <v>1.1466174928589508</v>
      </c>
      <c r="HC58" s="14">
        <f t="shared" si="302"/>
        <v>1.0771453253286678</v>
      </c>
      <c r="HD58" s="14">
        <f t="shared" si="303"/>
        <v>1.0958078177552104</v>
      </c>
      <c r="HE58" s="14">
        <f t="shared" si="304"/>
        <v>0.94520438131745599</v>
      </c>
      <c r="HF58" s="14">
        <f t="shared" si="305"/>
        <v>0.95964563289875549</v>
      </c>
      <c r="HG58" s="14">
        <f t="shared" si="306"/>
        <v>0.55658491215478922</v>
      </c>
      <c r="HH58" s="14">
        <f t="shared" si="307"/>
        <v>0.60992867582955734</v>
      </c>
      <c r="HI58" s="14">
        <f t="shared" si="308"/>
        <v>0.73301547823993007</v>
      </c>
      <c r="HJ58" s="14" t="e">
        <f t="shared" si="309"/>
        <v>#VALUE!</v>
      </c>
      <c r="HK58" s="14"/>
      <c r="HL58" s="14">
        <f t="shared" si="236"/>
        <v>0.89547243764139894</v>
      </c>
      <c r="HM58" s="14">
        <f t="shared" si="197"/>
        <v>0.73301547823993007</v>
      </c>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row>
    <row r="59" spans="1:262">
      <c r="A59" s="4" t="s">
        <v>68</v>
      </c>
      <c r="B59" s="4" t="s">
        <v>5</v>
      </c>
      <c r="C59" s="3"/>
      <c r="D59" s="3"/>
      <c r="E59" s="3"/>
      <c r="F59" s="3"/>
      <c r="G59" s="3"/>
      <c r="H59" s="3"/>
      <c r="I59" s="38"/>
      <c r="J59" s="4"/>
      <c r="K59" s="4"/>
      <c r="L59" s="4"/>
      <c r="M59" s="4"/>
      <c r="N59" s="69"/>
      <c r="O59" s="3"/>
      <c r="P59" s="3"/>
      <c r="Q59" s="3"/>
      <c r="R59" s="3"/>
      <c r="S59" s="3"/>
      <c r="T59" s="3"/>
      <c r="U59" s="3"/>
      <c r="V59" s="3"/>
      <c r="W59" s="3"/>
      <c r="X59" s="3"/>
      <c r="Y59" s="3"/>
      <c r="Z59" s="3"/>
      <c r="AA59" s="3"/>
      <c r="AB59" s="3"/>
      <c r="AC59" s="3"/>
      <c r="AD59" s="3"/>
      <c r="AE59" s="3"/>
      <c r="AF59" s="3"/>
      <c r="AG59" s="3"/>
      <c r="AH59" s="3"/>
      <c r="AI59" s="3"/>
      <c r="AJ59" s="3"/>
      <c r="AK59" s="38"/>
      <c r="AL59" s="3"/>
      <c r="AM59" s="3"/>
      <c r="AN59" s="7"/>
      <c r="AO59" s="524"/>
      <c r="AP59" s="524"/>
      <c r="AQ59" s="547"/>
      <c r="AR59" s="547"/>
      <c r="AS59" s="547"/>
      <c r="AT59" s="38"/>
      <c r="AU59" s="3"/>
      <c r="AV59" s="3"/>
      <c r="AW59" s="3"/>
      <c r="AX59" s="327"/>
      <c r="AY59" s="38"/>
      <c r="AZ59" s="145" t="s">
        <v>218</v>
      </c>
      <c r="BA59" s="38"/>
      <c r="BB59" s="330">
        <v>2.4939554140127393</v>
      </c>
      <c r="BC59" s="38"/>
      <c r="BD59" s="145" t="s">
        <v>218</v>
      </c>
      <c r="BE59" s="330">
        <v>2.9849149102546431</v>
      </c>
      <c r="BF59" s="117"/>
      <c r="BG59" s="13">
        <f t="shared" si="198"/>
        <v>71.5</v>
      </c>
      <c r="BH59" s="71">
        <f t="shared" si="199"/>
        <v>70.625</v>
      </c>
      <c r="BI59" s="71">
        <f t="shared" si="199"/>
        <v>69.75</v>
      </c>
      <c r="BJ59" s="71">
        <f t="shared" si="199"/>
        <v>68.875</v>
      </c>
      <c r="BK59" s="13">
        <f t="shared" si="200"/>
        <v>68</v>
      </c>
      <c r="BL59" s="71">
        <f t="shared" si="286"/>
        <v>63.524999999999999</v>
      </c>
      <c r="BM59" s="71">
        <f t="shared" si="286"/>
        <v>59.05</v>
      </c>
      <c r="BN59" s="71">
        <f t="shared" si="286"/>
        <v>54.575000000000003</v>
      </c>
      <c r="BO59" s="13">
        <f t="shared" si="287"/>
        <v>50.1</v>
      </c>
      <c r="BP59" s="71">
        <f t="shared" si="288"/>
        <v>84.925000000000011</v>
      </c>
      <c r="BQ59" s="71">
        <f t="shared" si="288"/>
        <v>119.75</v>
      </c>
      <c r="BR59" s="71">
        <f t="shared" si="288"/>
        <v>154.57500000000002</v>
      </c>
      <c r="BS59" s="13">
        <f t="shared" si="289"/>
        <v>189.4</v>
      </c>
      <c r="BT59" s="71">
        <f t="shared" si="191"/>
        <v>189.4</v>
      </c>
      <c r="BU59" s="71">
        <f t="shared" si="191"/>
        <v>189.4</v>
      </c>
      <c r="BV59" s="71">
        <f t="shared" si="191"/>
        <v>189.4</v>
      </c>
      <c r="BW59" s="13">
        <f t="shared" si="192"/>
        <v>189.4</v>
      </c>
      <c r="BX59" s="13"/>
      <c r="BY59" s="3"/>
      <c r="BZ59" s="66">
        <f t="shared" si="205"/>
        <v>29094.085519336713</v>
      </c>
      <c r="CA59" s="66">
        <f t="shared" si="206"/>
        <v>30549.868601415059</v>
      </c>
      <c r="CB59" s="66">
        <f t="shared" si="207"/>
        <v>29787.651683493408</v>
      </c>
      <c r="CC59" s="66">
        <f t="shared" si="208"/>
        <v>28969.434765571754</v>
      </c>
      <c r="CD59" s="66">
        <f t="shared" si="209"/>
        <v>29980.217847650103</v>
      </c>
      <c r="CE59" s="66">
        <f t="shared" si="210"/>
        <v>29065.194868607989</v>
      </c>
      <c r="CF59" s="66">
        <f t="shared" si="211"/>
        <v>29641.171889565874</v>
      </c>
      <c r="CG59" s="66">
        <f t="shared" si="212"/>
        <v>28438.14891052376</v>
      </c>
      <c r="CH59" s="66">
        <f t="shared" si="213"/>
        <v>27414.125931481645</v>
      </c>
      <c r="CI59" s="66">
        <f t="shared" si="214"/>
        <v>27647.809322858167</v>
      </c>
      <c r="CJ59" s="66">
        <f t="shared" si="215"/>
        <v>27427.492714234686</v>
      </c>
      <c r="CK59" s="66">
        <f t="shared" si="216"/>
        <v>28281.176105611208</v>
      </c>
      <c r="CL59" s="66">
        <f t="shared" si="217"/>
        <v>27898.85949698773</v>
      </c>
      <c r="CM59" s="66">
        <f t="shared" si="218"/>
        <v>29617.666405521413</v>
      </c>
      <c r="CN59" s="66">
        <f t="shared" si="219"/>
        <v>27686.473314055096</v>
      </c>
      <c r="CO59" s="66">
        <f t="shared" si="220"/>
        <v>29080.280222588779</v>
      </c>
      <c r="CP59" s="66" t="e">
        <f t="shared" si="221"/>
        <v>#VALUE!</v>
      </c>
      <c r="CQ59" s="3"/>
      <c r="CR59" s="59">
        <f t="shared" si="249"/>
        <v>0.64636993227518746</v>
      </c>
      <c r="CS59" s="59">
        <f t="shared" si="250"/>
        <v>0.59132361662919219</v>
      </c>
      <c r="CT59" s="59">
        <f t="shared" si="251"/>
        <v>0.57515195249885986</v>
      </c>
      <c r="CU59" s="59">
        <f t="shared" si="252"/>
        <v>0.57583571220166563</v>
      </c>
      <c r="CV59" s="59">
        <f t="shared" si="253"/>
        <v>0.54774265048389836</v>
      </c>
      <c r="CW59" s="59">
        <f t="shared" si="254"/>
        <v>0.61290246947341742</v>
      </c>
      <c r="CX59" s="59">
        <f t="shared" si="255"/>
        <v>0.67560267596495016</v>
      </c>
      <c r="CY59" s="59">
        <f t="shared" si="256"/>
        <v>0.66524516938749489</v>
      </c>
      <c r="CZ59" s="59">
        <f t="shared" si="237"/>
        <v>0.6284508323189899</v>
      </c>
      <c r="DA59" s="59">
        <f t="shared" si="238"/>
        <v>0.6088830020211875</v>
      </c>
      <c r="DB59" s="59">
        <f t="shared" si="239"/>
        <v>0.61704481646797105</v>
      </c>
      <c r="DC59" s="59">
        <f t="shared" si="240"/>
        <v>0.62879335644397261</v>
      </c>
      <c r="DD59" s="59">
        <f t="shared" si="241"/>
        <v>0.64763969020410861</v>
      </c>
      <c r="DE59" s="59">
        <f t="shared" si="223"/>
        <v>0.6458215855528413</v>
      </c>
      <c r="DF59" s="59">
        <f t="shared" si="224"/>
        <v>0.67339628160049314</v>
      </c>
      <c r="DG59" s="59">
        <f t="shared" si="225"/>
        <v>0.72367721432074017</v>
      </c>
      <c r="DH59" s="59" t="e">
        <f t="shared" si="226"/>
        <v>#VALUE!</v>
      </c>
      <c r="DI59" s="59"/>
      <c r="DJ59" s="59">
        <f t="shared" si="193"/>
        <v>0.61699891356699199</v>
      </c>
      <c r="DK59" s="3"/>
      <c r="DL59" s="3"/>
      <c r="DM59" s="3"/>
      <c r="DN59" s="66">
        <f>'(2018 Bloom Raw Data)'!CS21+'Clean data, inputs, calc.'!BG21</f>
        <v>48565.508219336713</v>
      </c>
      <c r="DO59" s="66">
        <f>'(2018 Bloom Raw Data)'!CT21+'Clean data, inputs, calc.'!BH21</f>
        <v>55431.535401415058</v>
      </c>
      <c r="DP59" s="66">
        <f>'(2018 Bloom Raw Data)'!CU21+'Clean data, inputs, calc.'!BI21</f>
        <v>56071.925083493406</v>
      </c>
      <c r="DQ59" s="66">
        <f>'(2018 Bloom Raw Data)'!CV21+'Clean data, inputs, calc.'!BJ21</f>
        <v>54381.50666557176</v>
      </c>
      <c r="DR59" s="66">
        <f>'(2018 Bloom Raw Data)'!CW21+'Clean data, inputs, calc.'!BK21</f>
        <v>58429.130747650102</v>
      </c>
      <c r="DS59" s="66">
        <f>'(2018 Bloom Raw Data)'!CX21+'Clean data, inputs, calc.'!BL21</f>
        <v>49457.218568607983</v>
      </c>
      <c r="DT59" s="66">
        <f>'(2018 Bloom Raw Data)'!CY21+'Clean data, inputs, calc.'!BM21</f>
        <v>46094.67448956587</v>
      </c>
      <c r="DU59" s="66">
        <f>'(2018 Bloom Raw Data)'!CZ21+'Clean data, inputs, calc.'!BN21</f>
        <v>44971.373410523753</v>
      </c>
      <c r="DV59" s="66">
        <f>'(2018 Bloom Raw Data)'!DA21+'Clean data, inputs, calc.'!BO21</f>
        <v>45967.751331481639</v>
      </c>
      <c r="DW59" s="66">
        <f>'(2018 Bloom Raw Data)'!DB21+'Clean data, inputs, calc.'!BP21</f>
        <v>47802.425122858163</v>
      </c>
      <c r="DX59" s="66">
        <f>'(2018 Bloom Raw Data)'!DC21+'Clean data, inputs, calc.'!BQ21</f>
        <v>46664.757914234688</v>
      </c>
      <c r="DY59" s="66">
        <f>'(2018 Bloom Raw Data)'!DD21+'Clean data, inputs, calc.'!BR21</f>
        <v>47254.900305611205</v>
      </c>
      <c r="DZ59" s="66">
        <f>'(2018 Bloom Raw Data)'!DE21+'Clean data, inputs, calc.'!BS21</f>
        <v>45303.748196987734</v>
      </c>
      <c r="EA59" s="66">
        <f>'(2018 Bloom Raw Data)'!DF21+'Clean data, inputs, calc.'!BT21</f>
        <v>48068.446705521412</v>
      </c>
      <c r="EB59" s="66">
        <f>'(2018 Bloom Raw Data)'!DG21+'Clean data, inputs, calc.'!BU21</f>
        <v>43170.681014055095</v>
      </c>
      <c r="EC59" s="66">
        <f>'(2018 Bloom Raw Data)'!DH21+'Clean data, inputs, calc.'!BV21</f>
        <v>42303.048422588778</v>
      </c>
      <c r="ED59" s="66" t="e">
        <f>'(2018 Bloom Raw Data)'!DI21+'Clean data, inputs, calc.'!BW21</f>
        <v>#VALUE!</v>
      </c>
      <c r="EE59" s="3"/>
      <c r="EF59" s="13">
        <f t="shared" si="257"/>
        <v>8885.5</v>
      </c>
      <c r="EG59" s="13">
        <f t="shared" si="258"/>
        <v>8680.625</v>
      </c>
      <c r="EH59" s="13">
        <f t="shared" si="259"/>
        <v>8422.75</v>
      </c>
      <c r="EI59" s="13">
        <f t="shared" si="260"/>
        <v>8230.875</v>
      </c>
      <c r="EJ59" s="13">
        <f t="shared" si="261"/>
        <v>7166</v>
      </c>
      <c r="EK59" s="13">
        <f t="shared" si="262"/>
        <v>6841.5249999999996</v>
      </c>
      <c r="EL59" s="13">
        <f t="shared" si="263"/>
        <v>6973.05</v>
      </c>
      <c r="EM59" s="13">
        <f t="shared" si="264"/>
        <v>7066.5749999999998</v>
      </c>
      <c r="EN59" s="13">
        <f t="shared" si="242"/>
        <v>8063.1</v>
      </c>
      <c r="EO59" s="13">
        <f t="shared" si="243"/>
        <v>8378.9249999999993</v>
      </c>
      <c r="EP59" s="13">
        <f t="shared" si="244"/>
        <v>8518.75</v>
      </c>
      <c r="EQ59" s="13">
        <f t="shared" si="245"/>
        <v>8475.5750000000007</v>
      </c>
      <c r="ER59" s="13">
        <f t="shared" si="246"/>
        <v>7953.4</v>
      </c>
      <c r="ES59" s="13">
        <f t="shared" si="265"/>
        <v>7778.4</v>
      </c>
      <c r="ET59" s="13">
        <f t="shared" si="266"/>
        <v>7599.4</v>
      </c>
      <c r="EU59" s="13">
        <f t="shared" si="267"/>
        <v>7539.4</v>
      </c>
      <c r="EV59" s="13" t="e">
        <f t="shared" si="268"/>
        <v>#VALUE!</v>
      </c>
      <c r="EW59" s="3"/>
      <c r="EX59" s="3"/>
      <c r="EY59" s="3"/>
      <c r="EZ59" s="3"/>
      <c r="FA59" s="3"/>
      <c r="FB59" s="3"/>
      <c r="FC59" s="3"/>
      <c r="FD59" s="3"/>
      <c r="FE59" s="3"/>
      <c r="FF59" s="3"/>
      <c r="FG59" s="3"/>
      <c r="FH59" s="3"/>
      <c r="FI59" s="3"/>
      <c r="FJ59" s="3"/>
      <c r="FK59" s="3"/>
      <c r="FL59" s="3"/>
      <c r="FM59" s="3"/>
      <c r="FN59" s="3"/>
      <c r="FO59" s="3"/>
      <c r="FP59" s="3"/>
      <c r="FQ59" s="3"/>
      <c r="FR59" s="3"/>
      <c r="FS59" s="3"/>
      <c r="FT59" s="6">
        <f t="shared" si="278"/>
        <v>3.2743329603665199</v>
      </c>
      <c r="FU59" s="6">
        <f t="shared" si="279"/>
        <v>3.519316708349348</v>
      </c>
      <c r="FV59" s="6">
        <f t="shared" si="280"/>
        <v>3.5365707973634986</v>
      </c>
      <c r="FW59" s="6">
        <f t="shared" si="281"/>
        <v>3.5196057242482426</v>
      </c>
      <c r="FX59" s="6">
        <f t="shared" si="282"/>
        <v>4.1836753904060986</v>
      </c>
      <c r="FY59" s="6">
        <f t="shared" si="283"/>
        <v>4.2483503120441704</v>
      </c>
      <c r="FZ59" s="6">
        <f t="shared" si="284"/>
        <v>4.2508187793814578</v>
      </c>
      <c r="GA59" s="6">
        <f t="shared" si="285"/>
        <v>4.0243185575082361</v>
      </c>
      <c r="GB59" s="6">
        <f t="shared" si="290"/>
        <v>3.3999486464860467</v>
      </c>
      <c r="GC59" s="6">
        <f t="shared" si="291"/>
        <v>3.2996845445994767</v>
      </c>
      <c r="GD59" s="6">
        <f t="shared" si="292"/>
        <v>3.2196616539086937</v>
      </c>
      <c r="GE59" s="6">
        <f t="shared" si="293"/>
        <v>3.3367855402861997</v>
      </c>
      <c r="GF59" s="6">
        <f t="shared" si="294"/>
        <v>3.5077903157124917</v>
      </c>
      <c r="GG59" s="6">
        <f t="shared" si="295"/>
        <v>3.8076810662245983</v>
      </c>
      <c r="GH59" s="6">
        <f t="shared" si="296"/>
        <v>3.6432446395840588</v>
      </c>
      <c r="GI59" s="6">
        <f t="shared" si="297"/>
        <v>3.8571080222018703</v>
      </c>
      <c r="GJ59" s="6" t="e">
        <f t="shared" si="298"/>
        <v>#VALUE!</v>
      </c>
      <c r="GK59" s="6"/>
      <c r="GL59" s="14">
        <f t="shared" si="231"/>
        <v>3.7152825532762797</v>
      </c>
      <c r="GM59" s="14">
        <f t="shared" si="194"/>
        <v>3.6400661485123447</v>
      </c>
      <c r="GN59" s="6">
        <f t="shared" si="299"/>
        <v>0.13298351509425377</v>
      </c>
      <c r="GO59" s="59">
        <f t="shared" si="300"/>
        <v>3.9404778688336244E-2</v>
      </c>
      <c r="GP59" s="14">
        <f t="shared" si="195"/>
        <v>5.5686390838891597E-2</v>
      </c>
      <c r="GQ59" s="59">
        <f t="shared" si="196"/>
        <v>1.5535851277945082E-2</v>
      </c>
      <c r="GR59" s="59"/>
      <c r="GS59" s="3"/>
      <c r="GT59" s="14">
        <f t="shared" si="270"/>
        <v>0.54155646840357885</v>
      </c>
      <c r="GU59" s="14">
        <f t="shared" si="271"/>
        <v>0.6344013247894017</v>
      </c>
      <c r="GV59" s="14">
        <f t="shared" si="272"/>
        <v>0.56418628120269509</v>
      </c>
      <c r="GW59" s="14">
        <f t="shared" si="273"/>
        <v>0.55085273436906768</v>
      </c>
      <c r="GX59" s="14">
        <f t="shared" si="274"/>
        <v>0.496650851241976</v>
      </c>
      <c r="GY59" s="14">
        <f t="shared" si="275"/>
        <v>0.3895330353978097</v>
      </c>
      <c r="GZ59" s="14">
        <f t="shared" si="276"/>
        <v>0.38820888994055686</v>
      </c>
      <c r="HA59" s="14">
        <f t="shared" si="277"/>
        <v>0.60496067755595884</v>
      </c>
      <c r="HB59" s="14">
        <f t="shared" si="301"/>
        <v>0.50402450670337706</v>
      </c>
      <c r="HC59" s="14">
        <f t="shared" si="302"/>
        <v>0.53240720020766397</v>
      </c>
      <c r="HD59" s="14">
        <f t="shared" si="303"/>
        <v>0.50899486426999263</v>
      </c>
      <c r="HE59" s="14">
        <f t="shared" si="304"/>
        <v>0.29720697415809544</v>
      </c>
      <c r="HF59" s="14">
        <f t="shared" si="305"/>
        <v>0.46206653758141175</v>
      </c>
      <c r="HG59" s="14">
        <f t="shared" si="306"/>
        <v>0.21598272138228944</v>
      </c>
      <c r="HH59" s="14">
        <f t="shared" si="307"/>
        <v>0.27673237360844277</v>
      </c>
      <c r="HI59" s="14">
        <f t="shared" si="308"/>
        <v>0.33729474493991568</v>
      </c>
      <c r="HJ59" s="14" t="e">
        <f t="shared" si="309"/>
        <v>#VALUE!</v>
      </c>
      <c r="HK59" s="14"/>
      <c r="HL59" s="14">
        <f t="shared" si="236"/>
        <v>0.42807047010435062</v>
      </c>
      <c r="HM59" s="14">
        <f t="shared" si="197"/>
        <v>0.33729474493991568</v>
      </c>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row>
    <row r="60" spans="1:262" s="449" customFormat="1">
      <c r="A60" s="401" t="s">
        <v>70</v>
      </c>
      <c r="B60" s="401" t="s">
        <v>79</v>
      </c>
      <c r="C60" s="401"/>
      <c r="D60" s="401"/>
      <c r="E60" s="401"/>
      <c r="F60" s="401"/>
      <c r="G60" s="401"/>
      <c r="H60" s="401"/>
      <c r="I60" s="443"/>
      <c r="J60" s="401"/>
      <c r="K60" s="401"/>
      <c r="L60" s="401"/>
      <c r="M60" s="401"/>
      <c r="N60" s="426"/>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43"/>
      <c r="AL60" s="401"/>
      <c r="AM60" s="401"/>
      <c r="AN60" s="544"/>
      <c r="AO60" s="543"/>
      <c r="AP60" s="543"/>
      <c r="AQ60" s="549"/>
      <c r="AR60" s="549"/>
      <c r="AS60" s="549"/>
      <c r="AT60" s="443"/>
      <c r="AU60" s="401"/>
      <c r="AV60" s="401"/>
      <c r="AW60" s="401"/>
      <c r="AX60" s="401"/>
      <c r="AY60" s="443"/>
      <c r="AZ60" s="145" t="s">
        <v>224</v>
      </c>
      <c r="BA60" s="38"/>
      <c r="BB60" s="330">
        <v>2.8193121019108291</v>
      </c>
      <c r="BC60" s="38"/>
      <c r="BD60" s="145" t="s">
        <v>224</v>
      </c>
      <c r="BE60" s="330">
        <v>3.3102715981527329</v>
      </c>
      <c r="BF60" s="445"/>
      <c r="BG60" s="446">
        <f t="shared" si="198"/>
        <v>178.75</v>
      </c>
      <c r="BH60" s="446">
        <f t="shared" si="199"/>
        <v>184.4725</v>
      </c>
      <c r="BI60" s="446">
        <f t="shared" si="199"/>
        <v>190.19499999999999</v>
      </c>
      <c r="BJ60" s="446">
        <f t="shared" si="199"/>
        <v>195.91750000000002</v>
      </c>
      <c r="BK60" s="446">
        <f t="shared" si="200"/>
        <v>201.64000000000001</v>
      </c>
      <c r="BL60" s="446">
        <f t="shared" si="286"/>
        <v>216.0975</v>
      </c>
      <c r="BM60" s="446">
        <f t="shared" si="286"/>
        <v>230.55500000000001</v>
      </c>
      <c r="BN60" s="446">
        <f t="shared" si="286"/>
        <v>245.01249999999999</v>
      </c>
      <c r="BO60" s="446">
        <f t="shared" si="287"/>
        <v>259.46999999999997</v>
      </c>
      <c r="BP60" s="446">
        <f t="shared" si="288"/>
        <v>256.52749999999997</v>
      </c>
      <c r="BQ60" s="446">
        <f t="shared" si="288"/>
        <v>253.58499999999998</v>
      </c>
      <c r="BR60" s="446">
        <f t="shared" si="288"/>
        <v>250.64249999999998</v>
      </c>
      <c r="BS60" s="446">
        <f t="shared" si="289"/>
        <v>247.7</v>
      </c>
      <c r="BT60" s="446">
        <f t="shared" ref="BT60:BV75" si="310">$BS60+($BW60-$BS60)*BT$1/4</f>
        <v>247.7</v>
      </c>
      <c r="BU60" s="446">
        <f t="shared" si="310"/>
        <v>247.7</v>
      </c>
      <c r="BV60" s="446">
        <f t="shared" si="310"/>
        <v>247.7</v>
      </c>
      <c r="BW60" s="446">
        <f t="shared" si="192"/>
        <v>247.7</v>
      </c>
      <c r="BX60" s="446"/>
      <c r="BY60" s="401"/>
      <c r="BZ60" s="446">
        <f t="shared" si="205"/>
        <v>21772.943373677295</v>
      </c>
      <c r="CA60" s="446">
        <f t="shared" si="206"/>
        <v>32310.529276103349</v>
      </c>
      <c r="CB60" s="446">
        <f t="shared" si="207"/>
        <v>33151.115178529406</v>
      </c>
      <c r="CC60" s="446">
        <f t="shared" si="208"/>
        <v>32985.40108095546</v>
      </c>
      <c r="CD60" s="446">
        <f t="shared" si="209"/>
        <v>47171.086983381516</v>
      </c>
      <c r="CE60" s="446">
        <f t="shared" si="210"/>
        <v>46662.211056517132</v>
      </c>
      <c r="CF60" s="446">
        <f t="shared" si="211"/>
        <v>56539.63512965275</v>
      </c>
      <c r="CG60" s="446">
        <f t="shared" si="212"/>
        <v>57739.359202788371</v>
      </c>
      <c r="CH60" s="446">
        <f t="shared" si="213"/>
        <v>60520.383275923981</v>
      </c>
      <c r="CI60" s="446">
        <f t="shared" si="214"/>
        <v>60932.182530060541</v>
      </c>
      <c r="CJ60" s="446">
        <f t="shared" si="215"/>
        <v>55415.081784197086</v>
      </c>
      <c r="CK60" s="446">
        <f t="shared" si="216"/>
        <v>54827.281038333633</v>
      </c>
      <c r="CL60" s="446">
        <f t="shared" si="217"/>
        <v>53923.480292470187</v>
      </c>
      <c r="CM60" s="446">
        <f t="shared" si="218"/>
        <v>35783.559955270772</v>
      </c>
      <c r="CN60" s="446">
        <f t="shared" si="219"/>
        <v>36283.239618071369</v>
      </c>
      <c r="CO60" s="446">
        <f t="shared" si="220"/>
        <v>36267.719280871963</v>
      </c>
      <c r="CP60" s="446" t="e">
        <f t="shared" si="221"/>
        <v>#VALUE!</v>
      </c>
      <c r="CQ60" s="401"/>
      <c r="CR60" s="447">
        <f t="shared" si="249"/>
        <v>0.57366402570831132</v>
      </c>
      <c r="CS60" s="447">
        <f t="shared" si="250"/>
        <v>0.56372316658131649</v>
      </c>
      <c r="CT60" s="447">
        <f t="shared" si="251"/>
        <v>0.51972921099571834</v>
      </c>
      <c r="CU60" s="447">
        <f t="shared" si="252"/>
        <v>0.63943810009587576</v>
      </c>
      <c r="CV60" s="447">
        <f t="shared" si="253"/>
        <v>0.7659043434392343</v>
      </c>
      <c r="CW60" s="447">
        <f t="shared" si="254"/>
        <v>0.7325049106093986</v>
      </c>
      <c r="CX60" s="447">
        <f t="shared" si="255"/>
        <v>0.79401167397240702</v>
      </c>
      <c r="CY60" s="447">
        <f t="shared" si="256"/>
        <v>0.768661909489187</v>
      </c>
      <c r="CZ60" s="447">
        <f t="shared" si="237"/>
        <v>0.73952051017853593</v>
      </c>
      <c r="DA60" s="447">
        <f t="shared" si="238"/>
        <v>0.71737412973226877</v>
      </c>
      <c r="DB60" s="447">
        <f t="shared" si="239"/>
        <v>0.64485077622187503</v>
      </c>
      <c r="DC60" s="447">
        <f t="shared" si="240"/>
        <v>0.66825206570689233</v>
      </c>
      <c r="DD60" s="447">
        <f t="shared" si="241"/>
        <v>0.83821600804934193</v>
      </c>
      <c r="DE60" s="447">
        <f t="shared" si="223"/>
        <v>0.81783143646098366</v>
      </c>
      <c r="DF60" s="447">
        <f t="shared" si="224"/>
        <v>0.89729847384111916</v>
      </c>
      <c r="DG60" s="447">
        <f t="shared" si="225"/>
        <v>0.92918098588414844</v>
      </c>
      <c r="DH60" s="447" t="e">
        <f t="shared" si="226"/>
        <v>#VALUE!</v>
      </c>
      <c r="DI60" s="447"/>
      <c r="DJ60" s="447">
        <f t="shared" si="193"/>
        <v>0.68968083313695083</v>
      </c>
      <c r="DK60" s="401"/>
      <c r="DL60" s="401"/>
      <c r="DM60" s="401"/>
      <c r="DN60" s="446">
        <f>'(2018 Bloom Raw Data)'!CS22+'Clean data, inputs, calc.'!BG22</f>
        <v>41232.172473677296</v>
      </c>
      <c r="DO60" s="446">
        <f>'(2018 Bloom Raw Data)'!CT22+'Clean data, inputs, calc.'!BH22</f>
        <v>58771.305576103347</v>
      </c>
      <c r="DP60" s="446">
        <f>'(2018 Bloom Raw Data)'!CU22+'Clean data, inputs, calc.'!BI22</f>
        <v>65372.560678529408</v>
      </c>
      <c r="DQ60" s="446">
        <f>'(2018 Bloom Raw Data)'!CV22+'Clean data, inputs, calc.'!BJ22</f>
        <v>53174.279180955462</v>
      </c>
      <c r="DR60" s="446">
        <f>'(2018 Bloom Raw Data)'!CW22+'Clean data, inputs, calc.'!BK22</f>
        <v>62505.444583381512</v>
      </c>
      <c r="DS60" s="446">
        <f>'(2018 Bloom Raw Data)'!CX22+'Clean data, inputs, calc.'!BL22</f>
        <v>64538.250156517133</v>
      </c>
      <c r="DT60" s="446">
        <f>'(2018 Bloom Raw Data)'!CY22+'Clean data, inputs, calc.'!BM22</f>
        <v>71979.761529652751</v>
      </c>
      <c r="DU60" s="446">
        <f>'(2018 Bloom Raw Data)'!CZ22+'Clean data, inputs, calc.'!BN22</f>
        <v>75733.217102788374</v>
      </c>
      <c r="DV60" s="446">
        <f>'(2018 Bloom Raw Data)'!DA22+'Clean data, inputs, calc.'!BO22</f>
        <v>82027.528975923997</v>
      </c>
      <c r="DW60" s="446">
        <f>'(2018 Bloom Raw Data)'!DB22+'Clean data, inputs, calc.'!BP22</f>
        <v>85022.503030060543</v>
      </c>
      <c r="DX60" s="446">
        <f>'(2018 Bloom Raw Data)'!DC22+'Clean data, inputs, calc.'!BQ22</f>
        <v>85517.236884197089</v>
      </c>
      <c r="DY60" s="446">
        <f>'(2018 Bloom Raw Data)'!DD22+'Clean data, inputs, calc.'!BR22</f>
        <v>81400.308538333629</v>
      </c>
      <c r="DZ60" s="446">
        <f>'(2018 Bloom Raw Data)'!DE22+'Clean data, inputs, calc.'!BS22</f>
        <v>65575.446092470185</v>
      </c>
      <c r="EA60" s="446">
        <f>'(2018 Bloom Raw Data)'!DF22+'Clean data, inputs, calc.'!BT22</f>
        <v>45034.09965527078</v>
      </c>
      <c r="EB60" s="446">
        <f>'(2018 Bloom Raw Data)'!DG22+'Clean data, inputs, calc.'!BU22</f>
        <v>40405.187518071369</v>
      </c>
      <c r="EC60" s="446">
        <f>'(2018 Bloom Raw Data)'!DH22+'Clean data, inputs, calc.'!BV22</f>
        <v>39001.021479066803</v>
      </c>
      <c r="ED60" s="446" t="e">
        <f>'(2018 Bloom Raw Data)'!DI22+'Clean data, inputs, calc.'!BW22</f>
        <v>#VALUE!</v>
      </c>
      <c r="EE60" s="401"/>
      <c r="EF60" s="446">
        <f t="shared" si="257"/>
        <v>1417.15</v>
      </c>
      <c r="EG60" s="446">
        <f t="shared" si="258"/>
        <v>2322.7724999999996</v>
      </c>
      <c r="EH60" s="446">
        <f t="shared" si="259"/>
        <v>3288.895</v>
      </c>
      <c r="EI60" s="446">
        <f t="shared" si="260"/>
        <v>4412.8174999999992</v>
      </c>
      <c r="EJ60" s="446">
        <f t="shared" si="261"/>
        <v>5196.84</v>
      </c>
      <c r="EK60" s="446">
        <f t="shared" si="262"/>
        <v>5626.0974999999999</v>
      </c>
      <c r="EL60" s="446">
        <f t="shared" si="263"/>
        <v>6073.1550000000007</v>
      </c>
      <c r="EM60" s="446">
        <f t="shared" si="264"/>
        <v>6613.1125000000002</v>
      </c>
      <c r="EN60" s="446">
        <f t="shared" si="242"/>
        <v>7457.670000000001</v>
      </c>
      <c r="EO60" s="446">
        <f t="shared" si="243"/>
        <v>7968.0275000000001</v>
      </c>
      <c r="EP60" s="446">
        <f t="shared" si="244"/>
        <v>7648.2850000000008</v>
      </c>
      <c r="EQ60" s="446">
        <f t="shared" si="245"/>
        <v>7722.142499999999</v>
      </c>
      <c r="ER60" s="446">
        <f t="shared" si="246"/>
        <v>8157.4</v>
      </c>
      <c r="ES60" s="446">
        <f t="shared" si="265"/>
        <v>7244.9</v>
      </c>
      <c r="ET60" s="446">
        <f t="shared" si="266"/>
        <v>7203.3999999999987</v>
      </c>
      <c r="EU60" s="446">
        <f t="shared" si="267"/>
        <v>5117.7</v>
      </c>
      <c r="EV60" s="446" t="e">
        <f t="shared" si="268"/>
        <v>#VALUE!</v>
      </c>
      <c r="EW60" s="401"/>
      <c r="EX60" s="401"/>
      <c r="EY60" s="401"/>
      <c r="EZ60" s="401"/>
      <c r="FA60" s="401"/>
      <c r="FB60" s="401"/>
      <c r="FC60" s="401"/>
      <c r="FD60" s="401"/>
      <c r="FE60" s="401"/>
      <c r="FF60" s="401"/>
      <c r="FG60" s="401"/>
      <c r="FH60" s="401"/>
      <c r="FI60" s="401"/>
      <c r="FJ60" s="401"/>
      <c r="FK60" s="401"/>
      <c r="FL60" s="401"/>
      <c r="FM60" s="401"/>
      <c r="FN60" s="401"/>
      <c r="FO60" s="401"/>
      <c r="FP60" s="401"/>
      <c r="FQ60" s="401"/>
      <c r="FR60" s="401"/>
      <c r="FS60" s="401"/>
      <c r="FT60" s="448">
        <f t="shared" si="278"/>
        <v>15.363894699698193</v>
      </c>
      <c r="FU60" s="448">
        <f t="shared" si="279"/>
        <v>13.910328831645526</v>
      </c>
      <c r="FV60" s="448">
        <f t="shared" si="280"/>
        <v>10.079712237249716</v>
      </c>
      <c r="FW60" s="448">
        <f t="shared" si="281"/>
        <v>7.4749071496737551</v>
      </c>
      <c r="FX60" s="448">
        <f t="shared" si="282"/>
        <v>9.076878830862892</v>
      </c>
      <c r="FY60" s="448">
        <f t="shared" si="283"/>
        <v>8.2938859585204714</v>
      </c>
      <c r="FZ60" s="448">
        <f t="shared" si="284"/>
        <v>9.3097632333857359</v>
      </c>
      <c r="GA60" s="448">
        <f t="shared" si="285"/>
        <v>8.7310414275862342</v>
      </c>
      <c r="GB60" s="448">
        <f t="shared" si="290"/>
        <v>8.1151865496762365</v>
      </c>
      <c r="GC60" s="448">
        <f t="shared" si="291"/>
        <v>7.6470848688788458</v>
      </c>
      <c r="GD60" s="448">
        <f t="shared" si="292"/>
        <v>7.2454258417667594</v>
      </c>
      <c r="GE60" s="448">
        <f t="shared" si="293"/>
        <v>7.1000089726825992</v>
      </c>
      <c r="GF60" s="448">
        <f t="shared" si="294"/>
        <v>6.6103758909052139</v>
      </c>
      <c r="GG60" s="448">
        <f t="shared" si="295"/>
        <v>4.9391378701252986</v>
      </c>
      <c r="GH60" s="448">
        <f t="shared" si="296"/>
        <v>5.0369602712707024</v>
      </c>
      <c r="GI60" s="448">
        <f t="shared" si="297"/>
        <v>7.0867224106282052</v>
      </c>
      <c r="GJ60" s="448" t="e">
        <f t="shared" si="298"/>
        <v>#VALUE!</v>
      </c>
      <c r="GK60" s="448"/>
      <c r="GL60" s="176">
        <f t="shared" si="231"/>
        <v>7.4359522519971506</v>
      </c>
      <c r="GM60" s="448">
        <f t="shared" si="194"/>
        <v>9.1506534225024758</v>
      </c>
      <c r="GN60" s="448">
        <f t="shared" si="299"/>
        <v>4.0784123834401775E-2</v>
      </c>
      <c r="GO60" s="447">
        <f t="shared" si="300"/>
        <v>6.2080149391970842E-3</v>
      </c>
      <c r="GP60" s="448">
        <f t="shared" si="195"/>
        <v>-0.15607799220896901</v>
      </c>
      <c r="GQ60" s="447">
        <f t="shared" si="196"/>
        <v>-1.677044122733053E-2</v>
      </c>
      <c r="GR60" s="447"/>
      <c r="GS60" s="401"/>
      <c r="GT60" s="448">
        <f t="shared" si="270"/>
        <v>1.1033412129979183</v>
      </c>
      <c r="GU60" s="448">
        <f t="shared" si="271"/>
        <v>0.57767172635288222</v>
      </c>
      <c r="GV60" s="448">
        <f t="shared" si="272"/>
        <v>0.2167597323721189</v>
      </c>
      <c r="GW60" s="448">
        <f t="shared" si="273"/>
        <v>0.20676132652211429</v>
      </c>
      <c r="GX60" s="448">
        <f t="shared" si="274"/>
        <v>0.48625703312012686</v>
      </c>
      <c r="GY60" s="448">
        <f t="shared" si="275"/>
        <v>0.47093033848062532</v>
      </c>
      <c r="GZ60" s="448">
        <f t="shared" si="276"/>
        <v>0.2148306769710307</v>
      </c>
      <c r="HA60" s="448">
        <f t="shared" si="277"/>
        <v>0.18635702931108461</v>
      </c>
      <c r="HB60" s="448">
        <f t="shared" si="301"/>
        <v>0.14871937213633746</v>
      </c>
      <c r="HC60" s="448">
        <f t="shared" si="302"/>
        <v>0.13170135268734953</v>
      </c>
      <c r="HD60" s="448">
        <f t="shared" si="303"/>
        <v>0.16612874650983844</v>
      </c>
      <c r="HE60" s="448">
        <f t="shared" si="304"/>
        <v>0.21548423899196373</v>
      </c>
      <c r="HF60" s="448">
        <f t="shared" si="305"/>
        <v>0.15188663054404591</v>
      </c>
      <c r="HG60" s="448">
        <f t="shared" si="306"/>
        <v>0.13270024430979033</v>
      </c>
      <c r="HH60" s="448">
        <f t="shared" si="307"/>
        <v>0.22224227448149489</v>
      </c>
      <c r="HI60" s="448">
        <f t="shared" si="308"/>
        <v>0.31281630419915202</v>
      </c>
      <c r="HJ60" s="448" t="e">
        <f t="shared" si="309"/>
        <v>#VALUE!</v>
      </c>
      <c r="HK60" s="448"/>
      <c r="HL60" s="176">
        <f t="shared" si="236"/>
        <v>0.23437042832807337</v>
      </c>
      <c r="HM60" s="176">
        <f t="shared" si="197"/>
        <v>0.31281630419915202</v>
      </c>
      <c r="HN60" s="401"/>
      <c r="HO60" s="401"/>
      <c r="HP60" s="401"/>
      <c r="HQ60" s="401"/>
      <c r="HR60" s="401"/>
      <c r="HS60" s="401"/>
      <c r="HT60" s="401"/>
      <c r="HU60" s="401"/>
      <c r="HV60" s="401"/>
      <c r="HW60" s="401"/>
      <c r="HX60" s="401"/>
      <c r="HY60" s="401"/>
      <c r="HZ60" s="401"/>
      <c r="IA60" s="401"/>
      <c r="IB60" s="401"/>
      <c r="IC60" s="401"/>
      <c r="ID60" s="401"/>
      <c r="IE60" s="401"/>
      <c r="IF60" s="401"/>
      <c r="IG60" s="401"/>
      <c r="IH60" s="401"/>
      <c r="II60" s="401"/>
      <c r="IJ60" s="401"/>
      <c r="IK60" s="401"/>
      <c r="IL60" s="401"/>
      <c r="IM60" s="401"/>
      <c r="IN60" s="401"/>
      <c r="IO60" s="401"/>
      <c r="IP60" s="401"/>
      <c r="IQ60" s="401"/>
      <c r="IR60" s="401"/>
      <c r="IS60" s="401"/>
      <c r="IT60" s="401"/>
      <c r="IU60" s="401"/>
      <c r="IV60" s="401"/>
      <c r="IW60" s="401"/>
      <c r="IX60" s="401"/>
      <c r="IY60" s="401"/>
      <c r="IZ60" s="401"/>
      <c r="JA60" s="401"/>
      <c r="JB60" s="401"/>
    </row>
    <row r="61" spans="1:262">
      <c r="A61" s="4" t="s">
        <v>70</v>
      </c>
      <c r="B61" s="11" t="s">
        <v>6</v>
      </c>
      <c r="C61" s="3"/>
      <c r="D61" s="3"/>
      <c r="E61" s="3"/>
      <c r="F61" s="3"/>
      <c r="G61" s="3"/>
      <c r="H61" s="3"/>
      <c r="I61" s="38"/>
      <c r="J61" s="4"/>
      <c r="K61" s="4"/>
      <c r="L61" s="4"/>
      <c r="M61" s="4"/>
      <c r="N61" s="69"/>
      <c r="O61" s="3"/>
      <c r="P61" s="3"/>
      <c r="Q61" s="3"/>
      <c r="R61" s="3"/>
      <c r="S61" s="3"/>
      <c r="T61" s="3"/>
      <c r="U61" s="3"/>
      <c r="V61" s="3"/>
      <c r="W61" s="3"/>
      <c r="X61" s="3"/>
      <c r="Y61" s="3"/>
      <c r="Z61" s="3"/>
      <c r="AA61" s="3"/>
      <c r="AB61" s="3"/>
      <c r="AC61" s="3"/>
      <c r="AD61" s="3"/>
      <c r="AE61" s="3"/>
      <c r="AF61" s="3"/>
      <c r="AG61" s="3"/>
      <c r="AH61" s="3"/>
      <c r="AI61" s="3"/>
      <c r="AJ61" s="3"/>
      <c r="AK61" s="38"/>
      <c r="AL61" s="3"/>
      <c r="AM61" s="3"/>
      <c r="AN61" s="7"/>
      <c r="AO61" s="524"/>
      <c r="AP61" s="524"/>
      <c r="AQ61" s="547"/>
      <c r="AR61" s="547"/>
      <c r="AS61" s="547"/>
      <c r="AT61" s="38"/>
      <c r="AU61" s="3"/>
      <c r="AV61" s="3"/>
      <c r="AW61" s="3"/>
      <c r="AX61" s="327"/>
      <c r="AY61" s="38"/>
      <c r="AZ61" s="145" t="s">
        <v>299</v>
      </c>
      <c r="BA61" s="38"/>
      <c r="BB61" s="330">
        <v>3.9024028662420394</v>
      </c>
      <c r="BC61" s="38"/>
      <c r="BD61" s="145" t="s">
        <v>299</v>
      </c>
      <c r="BE61" s="330">
        <v>4.3933623624839431</v>
      </c>
      <c r="BF61" s="117"/>
      <c r="BG61" s="13">
        <f t="shared" si="198"/>
        <v>83.1</v>
      </c>
      <c r="BH61" s="71">
        <f t="shared" si="199"/>
        <v>80.574999999999989</v>
      </c>
      <c r="BI61" s="71">
        <f t="shared" si="199"/>
        <v>78.05</v>
      </c>
      <c r="BJ61" s="71">
        <f t="shared" si="199"/>
        <v>75.525000000000006</v>
      </c>
      <c r="BK61" s="13">
        <f t="shared" si="200"/>
        <v>73</v>
      </c>
      <c r="BL61" s="71">
        <f t="shared" si="286"/>
        <v>75.275000000000006</v>
      </c>
      <c r="BM61" s="71">
        <f t="shared" si="286"/>
        <v>77.55</v>
      </c>
      <c r="BN61" s="71">
        <f t="shared" si="286"/>
        <v>79.824999999999989</v>
      </c>
      <c r="BO61" s="13">
        <f t="shared" si="287"/>
        <v>82.1</v>
      </c>
      <c r="BP61" s="71">
        <f t="shared" si="288"/>
        <v>80.949999999999989</v>
      </c>
      <c r="BQ61" s="71">
        <f t="shared" si="288"/>
        <v>79.8</v>
      </c>
      <c r="BR61" s="71">
        <f t="shared" si="288"/>
        <v>78.650000000000006</v>
      </c>
      <c r="BS61" s="13">
        <f t="shared" si="289"/>
        <v>77.5</v>
      </c>
      <c r="BT61" s="71">
        <f t="shared" si="310"/>
        <v>77.5</v>
      </c>
      <c r="BU61" s="71">
        <f t="shared" si="310"/>
        <v>77.5</v>
      </c>
      <c r="BV61" s="71">
        <f t="shared" si="310"/>
        <v>77.5</v>
      </c>
      <c r="BW61" s="13">
        <f t="shared" si="192"/>
        <v>77.5</v>
      </c>
      <c r="BX61" s="13"/>
      <c r="BY61" s="3"/>
      <c r="BZ61" s="66">
        <f t="shared" si="205"/>
        <v>8891.7331110906289</v>
      </c>
      <c r="CA61" s="66">
        <f t="shared" si="206"/>
        <v>8992.5187291632228</v>
      </c>
      <c r="CB61" s="66">
        <f t="shared" si="207"/>
        <v>9093.3043472358186</v>
      </c>
      <c r="CC61" s="66">
        <f t="shared" si="208"/>
        <v>8694.0899653084125</v>
      </c>
      <c r="CD61" s="66">
        <f t="shared" si="209"/>
        <v>8294.8755833810083</v>
      </c>
      <c r="CE61" s="66">
        <f t="shared" si="210"/>
        <v>8208.2574919507551</v>
      </c>
      <c r="CF61" s="66">
        <f t="shared" si="211"/>
        <v>8121.6394005205011</v>
      </c>
      <c r="CG61" s="66">
        <f t="shared" si="212"/>
        <v>8087.021309090248</v>
      </c>
      <c r="CH61" s="66">
        <f t="shared" si="213"/>
        <v>8052.4032176599949</v>
      </c>
      <c r="CI61" s="66">
        <f t="shared" si="214"/>
        <v>7664.729131684061</v>
      </c>
      <c r="CJ61" s="66">
        <f t="shared" si="215"/>
        <v>7277.0550457081272</v>
      </c>
      <c r="CK61" s="66">
        <f t="shared" si="216"/>
        <v>7193.3809597321933</v>
      </c>
      <c r="CL61" s="66">
        <f t="shared" si="217"/>
        <v>7109.7068737562595</v>
      </c>
      <c r="CM61" s="66">
        <f t="shared" si="218"/>
        <v>6998.6007286490085</v>
      </c>
      <c r="CN61" s="66">
        <f t="shared" si="219"/>
        <v>6887.4945835417575</v>
      </c>
      <c r="CO61" s="66">
        <f t="shared" si="220"/>
        <v>6883.8884384345065</v>
      </c>
      <c r="CP61" s="66" t="e">
        <f t="shared" si="221"/>
        <v>#VALUE!</v>
      </c>
      <c r="CQ61" s="3"/>
      <c r="CR61" s="59">
        <f t="shared" si="249"/>
        <v>0.44206770050379629</v>
      </c>
      <c r="CS61" s="59">
        <f t="shared" si="250"/>
        <v>0.39998043613796014</v>
      </c>
      <c r="CT61" s="59">
        <f t="shared" si="251"/>
        <v>0.3830327684347043</v>
      </c>
      <c r="CU61" s="59">
        <f t="shared" si="252"/>
        <v>0.37843214592227453</v>
      </c>
      <c r="CV61" s="59">
        <f t="shared" si="253"/>
        <v>0.35743598105215441</v>
      </c>
      <c r="CW61" s="59">
        <f t="shared" si="254"/>
        <v>0.33176907027331742</v>
      </c>
      <c r="CX61" s="59">
        <f t="shared" si="255"/>
        <v>0.36880804726066452</v>
      </c>
      <c r="CY61" s="59">
        <f t="shared" si="256"/>
        <v>0.39057124690635292</v>
      </c>
      <c r="CZ61" s="59">
        <f t="shared" si="237"/>
        <v>0.40123789997566961</v>
      </c>
      <c r="DA61" s="59">
        <f t="shared" si="238"/>
        <v>0.38868468811015644</v>
      </c>
      <c r="DB61" s="59">
        <f t="shared" si="239"/>
        <v>0.37826388090818974</v>
      </c>
      <c r="DC61" s="59">
        <f t="shared" si="240"/>
        <v>0.36703786983788567</v>
      </c>
      <c r="DD61" s="59">
        <f t="shared" si="241"/>
        <v>0.36408489280170186</v>
      </c>
      <c r="DE61" s="59">
        <f t="shared" si="223"/>
        <v>0.40593190877883156</v>
      </c>
      <c r="DF61" s="59">
        <f t="shared" si="224"/>
        <v>0.41291631734144407</v>
      </c>
      <c r="DG61" s="59">
        <f t="shared" si="225"/>
        <v>0.41891272278300057</v>
      </c>
      <c r="DH61" s="59" t="e">
        <f t="shared" si="226"/>
        <v>#VALUE!</v>
      </c>
      <c r="DI61" s="59"/>
      <c r="DJ61" s="59">
        <f t="shared" si="193"/>
        <v>0.38087743293267906</v>
      </c>
      <c r="DK61" s="3"/>
      <c r="DL61" s="3"/>
      <c r="DM61" s="3"/>
      <c r="DN61" s="66">
        <f>'(2018 Bloom Raw Data)'!CS23+'Clean data, inputs, calc.'!BG23</f>
        <v>20170.962411090626</v>
      </c>
      <c r="DO61" s="66">
        <f>'(2018 Bloom Raw Data)'!CT23+'Clean data, inputs, calc.'!BH23</f>
        <v>22701.396429163222</v>
      </c>
      <c r="DP61" s="66">
        <f>'(2018 Bloom Raw Data)'!CU23+'Clean data, inputs, calc.'!BI23</f>
        <v>23798.277847235819</v>
      </c>
      <c r="DQ61" s="66">
        <f>'(2018 Bloom Raw Data)'!CV23+'Clean data, inputs, calc.'!BJ23</f>
        <v>22806.973165308413</v>
      </c>
      <c r="DR61" s="66">
        <f>'(2018 Bloom Raw Data)'!CW23+'Clean data, inputs, calc.'!BK23</f>
        <v>23275.604883381005</v>
      </c>
      <c r="DS61" s="66">
        <f>'(2018 Bloom Raw Data)'!CX23+'Clean data, inputs, calc.'!BL23</f>
        <v>25288.876191950752</v>
      </c>
      <c r="DT61" s="66">
        <f>'(2018 Bloom Raw Data)'!CY23+'Clean data, inputs, calc.'!BM23</f>
        <v>22028.318300520499</v>
      </c>
      <c r="DU61" s="66">
        <f>'(2018 Bloom Raw Data)'!CZ23+'Clean data, inputs, calc.'!BN23</f>
        <v>20611.623809090248</v>
      </c>
      <c r="DV61" s="66">
        <f>'(2018 Bloom Raw Data)'!DA23+'Clean data, inputs, calc.'!BO23</f>
        <v>20068.899817659993</v>
      </c>
      <c r="DW61" s="66">
        <f>'(2018 Bloom Raw Data)'!DB23+'Clean data, inputs, calc.'!BP23</f>
        <v>19137.658031684059</v>
      </c>
      <c r="DX61" s="66">
        <f>'(2018 Bloom Raw Data)'!DC23+'Clean data, inputs, calc.'!BQ23</f>
        <v>19238.038345708126</v>
      </c>
      <c r="DY61" s="66">
        <f>'(2018 Bloom Raw Data)'!DD23+'Clean data, inputs, calc.'!BR23</f>
        <v>19447.470759732194</v>
      </c>
      <c r="DZ61" s="66">
        <f>'(2018 Bloom Raw Data)'!DE23+'Clean data, inputs, calc.'!BS23</f>
        <v>19527.607473756259</v>
      </c>
      <c r="EA61" s="66">
        <f>'(2018 Bloom Raw Data)'!DF23+'Clean data, inputs, calc.'!BT23</f>
        <v>17339.824328649007</v>
      </c>
      <c r="EB61" s="66">
        <f>'(2018 Bloom Raw Data)'!DG23+'Clean data, inputs, calc.'!BU23</f>
        <v>17780.122083541755</v>
      </c>
      <c r="EC61" s="66">
        <f>'(2018 Bloom Raw Data)'!DH23+'Clean data, inputs, calc.'!BV23</f>
        <v>16859.750938434503</v>
      </c>
      <c r="ED61" s="66" t="e">
        <f>'(2018 Bloom Raw Data)'!DI23+'Clean data, inputs, calc.'!BW23</f>
        <v>#VALUE!</v>
      </c>
      <c r="EE61" s="3"/>
      <c r="EF61" s="13">
        <f t="shared" si="257"/>
        <v>2988.1</v>
      </c>
      <c r="EG61" s="13">
        <f t="shared" si="258"/>
        <v>2937.5749999999998</v>
      </c>
      <c r="EH61" s="13">
        <f t="shared" si="259"/>
        <v>2473.0500000000002</v>
      </c>
      <c r="EI61" s="13">
        <f t="shared" si="260"/>
        <v>2477.5250000000001</v>
      </c>
      <c r="EJ61" s="13">
        <f t="shared" si="261"/>
        <v>2397</v>
      </c>
      <c r="EK61" s="13">
        <f t="shared" si="262"/>
        <v>2382.2750000000001</v>
      </c>
      <c r="EL61" s="13">
        <f t="shared" si="263"/>
        <v>2395.5500000000002</v>
      </c>
      <c r="EM61" s="13">
        <f t="shared" si="264"/>
        <v>2460.8249999999998</v>
      </c>
      <c r="EN61" s="13">
        <f t="shared" si="242"/>
        <v>2511.1</v>
      </c>
      <c r="EO61" s="13">
        <f t="shared" si="243"/>
        <v>2506.9499999999998</v>
      </c>
      <c r="EP61" s="13">
        <f t="shared" si="244"/>
        <v>2522.8000000000002</v>
      </c>
      <c r="EQ61" s="13">
        <f t="shared" si="245"/>
        <v>2459.65</v>
      </c>
      <c r="ER61" s="13">
        <f t="shared" si="246"/>
        <v>2383.5</v>
      </c>
      <c r="ES61" s="13">
        <f t="shared" si="265"/>
        <v>2382.5</v>
      </c>
      <c r="ET61" s="13">
        <f t="shared" si="266"/>
        <v>2341.5</v>
      </c>
      <c r="EU61" s="13">
        <f t="shared" si="267"/>
        <v>2284.5</v>
      </c>
      <c r="EV61" s="13" t="e">
        <f t="shared" si="268"/>
        <v>#VALUE!</v>
      </c>
      <c r="EW61" s="3"/>
      <c r="EX61" s="3"/>
      <c r="EY61" s="3"/>
      <c r="EZ61" s="3"/>
      <c r="FA61" s="3"/>
      <c r="FB61" s="3"/>
      <c r="FC61" s="3"/>
      <c r="FD61" s="3"/>
      <c r="FE61" s="3"/>
      <c r="FF61" s="3"/>
      <c r="FG61" s="3"/>
      <c r="FH61" s="3"/>
      <c r="FI61" s="3"/>
      <c r="FJ61" s="3"/>
      <c r="FK61" s="3"/>
      <c r="FL61" s="3"/>
      <c r="FM61" s="3"/>
      <c r="FN61" s="3"/>
      <c r="FO61" s="3"/>
      <c r="FP61" s="3"/>
      <c r="FQ61" s="3"/>
      <c r="FR61" s="3"/>
      <c r="FS61" s="3"/>
      <c r="FT61" s="6">
        <f t="shared" si="278"/>
        <v>2.9757147053614768</v>
      </c>
      <c r="FU61" s="6">
        <f t="shared" si="279"/>
        <v>3.0612048132092706</v>
      </c>
      <c r="FV61" s="6">
        <f t="shared" si="280"/>
        <v>3.6769593608037918</v>
      </c>
      <c r="FW61" s="6">
        <f t="shared" si="281"/>
        <v>3.5091835462037366</v>
      </c>
      <c r="FX61" s="6">
        <f t="shared" si="282"/>
        <v>3.4605238145102244</v>
      </c>
      <c r="FY61" s="6">
        <f t="shared" si="283"/>
        <v>3.4455541412938282</v>
      </c>
      <c r="FZ61" s="6">
        <f t="shared" si="284"/>
        <v>3.3903026029598631</v>
      </c>
      <c r="GA61" s="6">
        <f t="shared" si="285"/>
        <v>3.2863049217600797</v>
      </c>
      <c r="GB61" s="6">
        <f t="shared" si="290"/>
        <v>3.2067234350125422</v>
      </c>
      <c r="GC61" s="6">
        <f t="shared" si="291"/>
        <v>3.057392102628318</v>
      </c>
      <c r="GD61" s="6">
        <f t="shared" si="292"/>
        <v>2.8845152393008271</v>
      </c>
      <c r="GE61" s="6">
        <f t="shared" si="293"/>
        <v>2.9245546966975762</v>
      </c>
      <c r="GF61" s="6">
        <f t="shared" si="294"/>
        <v>2.9828851998138282</v>
      </c>
      <c r="GG61" s="6">
        <f t="shared" si="295"/>
        <v>2.9375029291286499</v>
      </c>
      <c r="GH61" s="6">
        <f t="shared" si="296"/>
        <v>2.9414881843014125</v>
      </c>
      <c r="GI61" s="6">
        <f t="shared" si="297"/>
        <v>3.0133020085071158</v>
      </c>
      <c r="GJ61" s="6" t="e">
        <f t="shared" si="298"/>
        <v>#VALUE!</v>
      </c>
      <c r="GK61" s="6"/>
      <c r="GL61" s="14">
        <f t="shared" si="231"/>
        <v>3.1569409863167692</v>
      </c>
      <c r="GM61" s="14">
        <f t="shared" si="194"/>
        <v>3.2201398907350276</v>
      </c>
      <c r="GN61" s="6">
        <f t="shared" si="299"/>
        <v>0.20274643138364601</v>
      </c>
      <c r="GO61" s="59">
        <f t="shared" si="300"/>
        <v>7.2926730739461501E-2</v>
      </c>
      <c r="GP61" s="14">
        <f t="shared" si="195"/>
        <v>0.17927318038572393</v>
      </c>
      <c r="GQ61" s="59">
        <f t="shared" si="196"/>
        <v>5.8954632827405595E-2</v>
      </c>
      <c r="GR61" s="59"/>
      <c r="GS61" s="3"/>
      <c r="GT61" s="14">
        <f t="shared" si="270"/>
        <v>0.66128978280512707</v>
      </c>
      <c r="GU61" s="14">
        <f t="shared" si="271"/>
        <v>0.72781120482030248</v>
      </c>
      <c r="GV61" s="14">
        <f t="shared" si="272"/>
        <v>0.42457693940680535</v>
      </c>
      <c r="GW61" s="14">
        <f t="shared" si="273"/>
        <v>0.33299361257706783</v>
      </c>
      <c r="GX61" s="14">
        <f t="shared" si="274"/>
        <v>0.60325406758448064</v>
      </c>
      <c r="GY61" s="14">
        <f t="shared" si="275"/>
        <v>0.80805112759861897</v>
      </c>
      <c r="GZ61" s="14">
        <f t="shared" si="276"/>
        <v>0.40074304439481534</v>
      </c>
      <c r="HA61" s="14">
        <f t="shared" si="277"/>
        <v>0.34906992573628765</v>
      </c>
      <c r="HB61" s="14">
        <f t="shared" si="301"/>
        <v>0.46951535183783999</v>
      </c>
      <c r="HC61" s="14">
        <f t="shared" si="302"/>
        <v>0.23813797642553702</v>
      </c>
      <c r="HD61" s="14">
        <f t="shared" si="303"/>
        <v>0.36308863167908673</v>
      </c>
      <c r="HE61" s="14">
        <f t="shared" si="304"/>
        <v>0.31101986054926511</v>
      </c>
      <c r="HF61" s="14">
        <f t="shared" si="305"/>
        <v>0.35913572477449129</v>
      </c>
      <c r="HG61" s="14">
        <f t="shared" si="306"/>
        <v>0.40083945435466944</v>
      </c>
      <c r="HH61" s="14">
        <f t="shared" si="307"/>
        <v>0.43860773008755072</v>
      </c>
      <c r="HI61" s="14">
        <f t="shared" si="308"/>
        <v>0.15495732107682206</v>
      </c>
      <c r="HJ61" s="14" t="e">
        <f t="shared" si="309"/>
        <v>#VALUE!</v>
      </c>
      <c r="HK61" s="14"/>
      <c r="HL61" s="14">
        <f t="shared" si="236"/>
        <v>0.40226260220588717</v>
      </c>
      <c r="HM61" s="14">
        <f t="shared" si="197"/>
        <v>0.15495732107682206</v>
      </c>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c r="IW61" s="3"/>
      <c r="IX61" s="3"/>
      <c r="IY61" s="3"/>
      <c r="IZ61" s="3"/>
      <c r="JA61" s="3"/>
      <c r="JB61" s="3"/>
    </row>
    <row r="62" spans="1:262" ht="13.8" thickBot="1">
      <c r="A62" s="4" t="s">
        <v>69</v>
      </c>
      <c r="B62" s="4" t="s">
        <v>10</v>
      </c>
      <c r="C62" s="3"/>
      <c r="D62" s="3"/>
      <c r="E62" s="3"/>
      <c r="F62" s="3"/>
      <c r="G62" s="3"/>
      <c r="H62" s="3"/>
      <c r="I62" s="38"/>
      <c r="J62" s="4"/>
      <c r="K62" s="4"/>
      <c r="L62" s="4"/>
      <c r="M62" s="4"/>
      <c r="N62" s="69"/>
      <c r="O62" s="3"/>
      <c r="P62" s="3"/>
      <c r="Q62" s="3"/>
      <c r="R62" s="3"/>
      <c r="S62" s="3"/>
      <c r="T62" s="3"/>
      <c r="U62" s="3"/>
      <c r="V62" s="3"/>
      <c r="W62" s="3"/>
      <c r="X62" s="3"/>
      <c r="Y62" s="3"/>
      <c r="Z62" s="3"/>
      <c r="AA62" s="3"/>
      <c r="AB62" s="3"/>
      <c r="AC62" s="3"/>
      <c r="AD62" s="3"/>
      <c r="AE62" s="3"/>
      <c r="AF62" s="3"/>
      <c r="AG62" s="3"/>
      <c r="AH62" s="3"/>
      <c r="AI62" s="3"/>
      <c r="AJ62" s="3"/>
      <c r="AK62" s="38"/>
      <c r="AL62" s="3"/>
      <c r="AM62" s="3"/>
      <c r="AN62" s="7"/>
      <c r="AO62" s="524"/>
      <c r="AP62" s="524"/>
      <c r="AQ62" s="547"/>
      <c r="AR62" s="547"/>
      <c r="AS62" s="547"/>
      <c r="AT62" s="38"/>
      <c r="AU62" s="3"/>
      <c r="AV62" s="3"/>
      <c r="AW62" s="3"/>
      <c r="AX62" s="327"/>
      <c r="AY62" s="38"/>
      <c r="AZ62" s="146" t="s">
        <v>238</v>
      </c>
      <c r="BA62" s="38"/>
      <c r="BB62" s="331">
        <v>4.9854936305732478</v>
      </c>
      <c r="BC62" s="38"/>
      <c r="BD62" s="146" t="s">
        <v>238</v>
      </c>
      <c r="BE62" s="331">
        <v>5.4764531268151515</v>
      </c>
      <c r="BF62" s="117"/>
      <c r="BG62" s="13">
        <f t="shared" si="198"/>
        <v>1525.7</v>
      </c>
      <c r="BH62" s="71">
        <f t="shared" si="199"/>
        <v>1626.5</v>
      </c>
      <c r="BI62" s="71">
        <f t="shared" si="199"/>
        <v>1727.3000000000002</v>
      </c>
      <c r="BJ62" s="71">
        <f t="shared" si="199"/>
        <v>1828.1000000000001</v>
      </c>
      <c r="BK62" s="13">
        <f t="shared" si="200"/>
        <v>1928.9</v>
      </c>
      <c r="BL62" s="71">
        <f t="shared" si="286"/>
        <v>1840.3500000000001</v>
      </c>
      <c r="BM62" s="71">
        <f t="shared" si="286"/>
        <v>1751.8000000000002</v>
      </c>
      <c r="BN62" s="71">
        <f t="shared" si="286"/>
        <v>1663.25</v>
      </c>
      <c r="BO62" s="13">
        <f t="shared" si="287"/>
        <v>1574.7</v>
      </c>
      <c r="BP62" s="71">
        <f t="shared" si="288"/>
        <v>1603.175</v>
      </c>
      <c r="BQ62" s="71">
        <f t="shared" si="288"/>
        <v>1631.65</v>
      </c>
      <c r="BR62" s="71">
        <f t="shared" si="288"/>
        <v>1660.125</v>
      </c>
      <c r="BS62" s="13">
        <f t="shared" si="289"/>
        <v>1688.6</v>
      </c>
      <c r="BT62" s="71">
        <f t="shared" si="310"/>
        <v>1688.6</v>
      </c>
      <c r="BU62" s="71">
        <f t="shared" si="310"/>
        <v>1688.6</v>
      </c>
      <c r="BV62" s="71">
        <f t="shared" si="310"/>
        <v>1688.6</v>
      </c>
      <c r="BW62" s="13">
        <f t="shared" si="192"/>
        <v>1688.6</v>
      </c>
      <c r="BX62" s="13"/>
      <c r="BY62" s="3"/>
      <c r="BZ62" s="66">
        <f t="shared" si="205"/>
        <v>69590.67138469877</v>
      </c>
      <c r="CA62" s="66">
        <f t="shared" si="206"/>
        <v>66928.413256731175</v>
      </c>
      <c r="CB62" s="66">
        <f t="shared" si="207"/>
        <v>69528.155128763581</v>
      </c>
      <c r="CC62" s="66">
        <f t="shared" si="208"/>
        <v>70807.897000795987</v>
      </c>
      <c r="CD62" s="66">
        <f t="shared" si="209"/>
        <v>78874.638872828393</v>
      </c>
      <c r="CE62" s="66">
        <f t="shared" si="210"/>
        <v>76112.11414716109</v>
      </c>
      <c r="CF62" s="66">
        <f t="shared" si="211"/>
        <v>82117.589421493787</v>
      </c>
      <c r="CG62" s="66">
        <f t="shared" si="212"/>
        <v>69951.064695826484</v>
      </c>
      <c r="CH62" s="66">
        <f t="shared" si="213"/>
        <v>76215.539970159181</v>
      </c>
      <c r="CI62" s="66">
        <f t="shared" si="214"/>
        <v>71909.615592395479</v>
      </c>
      <c r="CJ62" s="66">
        <f t="shared" si="215"/>
        <v>70942.691214631763</v>
      </c>
      <c r="CK62" s="66">
        <f t="shared" si="216"/>
        <v>59619.766836868061</v>
      </c>
      <c r="CL62" s="66">
        <f t="shared" si="217"/>
        <v>66589.842459104344</v>
      </c>
      <c r="CM62" s="66">
        <f t="shared" si="218"/>
        <v>61580.829917019189</v>
      </c>
      <c r="CN62" s="66">
        <f t="shared" si="219"/>
        <v>68108.817374934035</v>
      </c>
      <c r="CO62" s="66">
        <f t="shared" si="220"/>
        <v>41907.80483284888</v>
      </c>
      <c r="CP62" s="66" t="e">
        <f t="shared" si="221"/>
        <v>#VALUE!</v>
      </c>
      <c r="CQ62" s="3"/>
      <c r="CR62" s="59">
        <f t="shared" si="249"/>
        <v>0.23426346616142202</v>
      </c>
      <c r="CS62" s="59">
        <f t="shared" si="250"/>
        <v>0.21484748481234434</v>
      </c>
      <c r="CT62" s="59">
        <f t="shared" si="251"/>
        <v>0.21231355463300747</v>
      </c>
      <c r="CU62" s="59">
        <f t="shared" si="252"/>
        <v>0.22886322628687189</v>
      </c>
      <c r="CV62" s="59">
        <f t="shared" si="253"/>
        <v>0.26157197286811296</v>
      </c>
      <c r="CW62" s="59">
        <f t="shared" si="254"/>
        <v>0.27461698453794087</v>
      </c>
      <c r="CX62" s="59">
        <f t="shared" si="255"/>
        <v>0.28442122924068147</v>
      </c>
      <c r="CY62" s="59">
        <f t="shared" si="256"/>
        <v>0.25362879282475209</v>
      </c>
      <c r="CZ62" s="59">
        <f t="shared" si="237"/>
        <v>0.28238057093321045</v>
      </c>
      <c r="DA62" s="59">
        <f t="shared" si="238"/>
        <v>0.2510214879214776</v>
      </c>
      <c r="DB62" s="59">
        <f t="shared" si="239"/>
        <v>0.25437094869092097</v>
      </c>
      <c r="DC62" s="59">
        <f t="shared" si="240"/>
        <v>0.1908044413301492</v>
      </c>
      <c r="DD62" s="59">
        <f t="shared" si="241"/>
        <v>0.20230284976677509</v>
      </c>
      <c r="DE62" s="59">
        <f t="shared" si="223"/>
        <v>0.18954103159500427</v>
      </c>
      <c r="DF62" s="59">
        <f t="shared" si="224"/>
        <v>0.21686353203018346</v>
      </c>
      <c r="DG62" s="59">
        <f t="shared" si="225"/>
        <v>0.15183064307698255</v>
      </c>
      <c r="DH62" s="59" t="e">
        <f t="shared" si="226"/>
        <v>#VALUE!</v>
      </c>
      <c r="DI62" s="59"/>
      <c r="DJ62" s="59">
        <f t="shared" si="193"/>
        <v>0.24195438538520514</v>
      </c>
      <c r="DK62" s="3"/>
      <c r="DL62" s="3"/>
      <c r="DM62" s="3"/>
      <c r="DN62" s="66">
        <f>'(2018 Bloom Raw Data)'!CS24+'Clean data, inputs, calc.'!BG24</f>
        <v>301811.5628846988</v>
      </c>
      <c r="DO62" s="66">
        <f>'(2018 Bloom Raw Data)'!CT24+'Clean data, inputs, calc.'!BH24</f>
        <v>316552.92635673116</v>
      </c>
      <c r="DP62" s="66">
        <f>'(2018 Bloom Raw Data)'!CU24+'Clean data, inputs, calc.'!BI24</f>
        <v>332068.64472876355</v>
      </c>
      <c r="DQ62" s="66">
        <f>'(2018 Bloom Raw Data)'!CV24+'Clean data, inputs, calc.'!BJ24</f>
        <v>313662.57800079597</v>
      </c>
      <c r="DR62" s="66">
        <f>'(2018 Bloom Raw Data)'!CW24+'Clean data, inputs, calc.'!BK24</f>
        <v>306200.86467282841</v>
      </c>
      <c r="DS62" s="66">
        <f>'(2018 Bloom Raw Data)'!CX24+'Clean data, inputs, calc.'!BL24</f>
        <v>281793.34434716107</v>
      </c>
      <c r="DT62" s="66">
        <f>'(2018 Bloom Raw Data)'!CY24+'Clean data, inputs, calc.'!BM24</f>
        <v>293263.21432149375</v>
      </c>
      <c r="DU62" s="66">
        <f>'(2018 Bloom Raw Data)'!CZ24+'Clean data, inputs, calc.'!BN24</f>
        <v>279969.9605958265</v>
      </c>
      <c r="DV62" s="66">
        <f>'(2018 Bloom Raw Data)'!DA24+'Clean data, inputs, calc.'!BO24</f>
        <v>274420.62587015919</v>
      </c>
      <c r="DW62" s="66">
        <f>'(2018 Bloom Raw Data)'!DB24+'Clean data, inputs, calc.'!BP24</f>
        <v>291400.96809239546</v>
      </c>
      <c r="DX62" s="66">
        <f>'(2018 Bloom Raw Data)'!DC24+'Clean data, inputs, calc.'!BQ24</f>
        <v>283626.62841463176</v>
      </c>
      <c r="DY62" s="66">
        <f>'(2018 Bloom Raw Data)'!DD24+'Clean data, inputs, calc.'!BR24</f>
        <v>316797.2991368681</v>
      </c>
      <c r="DZ62" s="66">
        <f>'(2018 Bloom Raw Data)'!DE24+'Clean data, inputs, calc.'!BS24</f>
        <v>333998.19145910436</v>
      </c>
      <c r="EA62" s="66">
        <f>'(2018 Bloom Raw Data)'!DF24+'Clean data, inputs, calc.'!BT24</f>
        <v>330322.45371701918</v>
      </c>
      <c r="EB62" s="66">
        <f>'(2018 Bloom Raw Data)'!DG24+'Clean data, inputs, calc.'!BU24</f>
        <v>319396.02727493405</v>
      </c>
      <c r="EC62" s="66">
        <f>'(2018 Bloom Raw Data)'!DH24+'Clean data, inputs, calc.'!BV24</f>
        <v>280813.77753284888</v>
      </c>
      <c r="ED62" s="66" t="e">
        <f>'(2018 Bloom Raw Data)'!DI24+'Clean data, inputs, calc.'!BW24</f>
        <v>#VALUE!</v>
      </c>
      <c r="EE62" s="3"/>
      <c r="EF62" s="13">
        <f t="shared" si="257"/>
        <v>41980.7</v>
      </c>
      <c r="EG62" s="13">
        <f t="shared" si="258"/>
        <v>41035.5</v>
      </c>
      <c r="EH62" s="13">
        <f t="shared" si="259"/>
        <v>42324.3</v>
      </c>
      <c r="EI62" s="13">
        <f t="shared" si="260"/>
        <v>44011.1</v>
      </c>
      <c r="EJ62" s="13">
        <f t="shared" si="261"/>
        <v>43948.9</v>
      </c>
      <c r="EK62" s="13">
        <f t="shared" si="262"/>
        <v>44674.35</v>
      </c>
      <c r="EL62" s="13">
        <f t="shared" si="263"/>
        <v>45120.800000000003</v>
      </c>
      <c r="EM62" s="13">
        <f t="shared" si="264"/>
        <v>45564.25</v>
      </c>
      <c r="EN62" s="13">
        <f t="shared" si="242"/>
        <v>46087.7</v>
      </c>
      <c r="EO62" s="13">
        <f t="shared" si="243"/>
        <v>45765.175000000003</v>
      </c>
      <c r="EP62" s="13">
        <f t="shared" si="244"/>
        <v>47250.65</v>
      </c>
      <c r="EQ62" s="13">
        <f t="shared" si="245"/>
        <v>48141.125</v>
      </c>
      <c r="ER62" s="13">
        <f t="shared" si="246"/>
        <v>50147.6</v>
      </c>
      <c r="ES62" s="13">
        <f t="shared" si="265"/>
        <v>50496.6</v>
      </c>
      <c r="ET62" s="13">
        <f t="shared" si="266"/>
        <v>48718.897995200867</v>
      </c>
      <c r="EU62" s="13">
        <f t="shared" si="267"/>
        <v>48441.44140495576</v>
      </c>
      <c r="EV62" s="13" t="e">
        <f t="shared" si="268"/>
        <v>#VALUE!</v>
      </c>
      <c r="EW62" s="3"/>
      <c r="EX62" s="3"/>
      <c r="EY62" s="3"/>
      <c r="EZ62" s="3"/>
      <c r="FA62" s="3"/>
      <c r="FB62" s="3"/>
      <c r="FC62" s="3"/>
      <c r="FD62" s="3"/>
      <c r="FE62" s="3"/>
      <c r="FF62" s="3"/>
      <c r="FG62" s="3"/>
      <c r="FH62" s="3"/>
      <c r="FI62" s="3"/>
      <c r="FJ62" s="3"/>
      <c r="FK62" s="3"/>
      <c r="FL62" s="3"/>
      <c r="FM62" s="3"/>
      <c r="FN62" s="3"/>
      <c r="FO62" s="3"/>
      <c r="FP62" s="3"/>
      <c r="FQ62" s="3"/>
      <c r="FR62" s="3"/>
      <c r="FS62" s="3"/>
      <c r="FT62" s="6">
        <f t="shared" si="278"/>
        <v>1.6576824918283586</v>
      </c>
      <c r="FU62" s="6">
        <f t="shared" si="279"/>
        <v>1.6309881262987211</v>
      </c>
      <c r="FV62" s="6">
        <f t="shared" si="280"/>
        <v>1.6427479043661342</v>
      </c>
      <c r="FW62" s="6">
        <f t="shared" si="281"/>
        <v>1.6088645137430329</v>
      </c>
      <c r="FX62" s="6">
        <f t="shared" si="282"/>
        <v>1.794689716302988</v>
      </c>
      <c r="FY62" s="6">
        <f t="shared" si="283"/>
        <v>1.703709492072321</v>
      </c>
      <c r="FZ62" s="6">
        <f t="shared" si="284"/>
        <v>1.8199497664379574</v>
      </c>
      <c r="GA62" s="6">
        <f t="shared" si="285"/>
        <v>1.5352181742446431</v>
      </c>
      <c r="GB62" s="6">
        <f t="shared" si="290"/>
        <v>1.6537067367249654</v>
      </c>
      <c r="GC62" s="6">
        <f t="shared" si="291"/>
        <v>1.5712736942969294</v>
      </c>
      <c r="GD62" s="6">
        <f t="shared" si="292"/>
        <v>1.5014119639546073</v>
      </c>
      <c r="GE62" s="6">
        <f t="shared" si="293"/>
        <v>1.2384373409817087</v>
      </c>
      <c r="GF62" s="6">
        <f t="shared" si="294"/>
        <v>1.3278769564067741</v>
      </c>
      <c r="GG62" s="6">
        <f t="shared" si="295"/>
        <v>1.219504479846548</v>
      </c>
      <c r="GH62" s="6">
        <f t="shared" si="296"/>
        <v>1.3979958533061072</v>
      </c>
      <c r="GI62" s="6">
        <f t="shared" si="297"/>
        <v>0.8651229942253853</v>
      </c>
      <c r="GJ62" s="6" t="e">
        <f t="shared" si="298"/>
        <v>#VALUE!</v>
      </c>
      <c r="GK62" s="6"/>
      <c r="GL62" s="14">
        <f t="shared" si="231"/>
        <v>1.4798278217341512</v>
      </c>
      <c r="GM62" s="14">
        <f t="shared" si="194"/>
        <v>1.5912736059737798</v>
      </c>
      <c r="GN62" s="6">
        <f t="shared" si="299"/>
        <v>0.2788251806788391</v>
      </c>
      <c r="GO62" s="59">
        <f t="shared" si="300"/>
        <v>0.26578781632142306</v>
      </c>
      <c r="GP62" s="14">
        <f t="shared" si="195"/>
        <v>0.29885009573823229</v>
      </c>
      <c r="GQ62" s="59">
        <f t="shared" si="196"/>
        <v>0.23123232699764654</v>
      </c>
      <c r="GR62" s="59"/>
      <c r="GS62" s="3"/>
      <c r="GT62" s="14">
        <f t="shared" si="270"/>
        <v>0.29418280304997296</v>
      </c>
      <c r="GU62" s="14">
        <f t="shared" si="271"/>
        <v>0.34423852517941783</v>
      </c>
      <c r="GV62" s="14">
        <f t="shared" si="272"/>
        <v>0.29985138561063029</v>
      </c>
      <c r="GW62" s="14">
        <f t="shared" si="273"/>
        <v>0.45531695413202578</v>
      </c>
      <c r="GX62" s="14">
        <f t="shared" si="274"/>
        <v>0.31755060991287609</v>
      </c>
      <c r="GY62" s="14">
        <f t="shared" si="275"/>
        <v>0.31328939313051002</v>
      </c>
      <c r="GZ62" s="14">
        <f t="shared" si="276"/>
        <v>0.29536267087462986</v>
      </c>
      <c r="HA62" s="14">
        <f t="shared" si="277"/>
        <v>0.60514548138068769</v>
      </c>
      <c r="HB62" s="14">
        <f t="shared" si="301"/>
        <v>0.50089286295475799</v>
      </c>
      <c r="HC62" s="14">
        <f t="shared" si="302"/>
        <v>0.57106741097351854</v>
      </c>
      <c r="HD62" s="14">
        <f t="shared" si="303"/>
        <v>0.43671356901968544</v>
      </c>
      <c r="HE62" s="14">
        <f t="shared" si="304"/>
        <v>0.61863946885329335</v>
      </c>
      <c r="HF62" s="14">
        <f t="shared" si="305"/>
        <v>0.44959280204835328</v>
      </c>
      <c r="HG62" s="14">
        <f t="shared" si="306"/>
        <v>0.41505764744557061</v>
      </c>
      <c r="HH62" s="14">
        <f t="shared" si="307"/>
        <v>0.3813304644499565</v>
      </c>
      <c r="HI62" s="14">
        <f t="shared" si="308"/>
        <v>0.67516570629242345</v>
      </c>
      <c r="HJ62" s="14" t="e">
        <f t="shared" si="309"/>
        <v>#VALUE!</v>
      </c>
      <c r="HK62" s="14"/>
      <c r="HL62" s="14">
        <f t="shared" si="236"/>
        <v>0.46424038780525301</v>
      </c>
      <c r="HM62" s="14">
        <f t="shared" si="197"/>
        <v>0.67516570629242345</v>
      </c>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c r="IX62" s="3"/>
      <c r="IY62" s="3"/>
      <c r="IZ62" s="3"/>
      <c r="JA62" s="3"/>
      <c r="JB62" s="3"/>
    </row>
    <row r="63" spans="1:262">
      <c r="A63" s="4" t="s">
        <v>71</v>
      </c>
      <c r="B63" s="4" t="s">
        <v>117</v>
      </c>
      <c r="C63" s="3"/>
      <c r="D63" s="3"/>
      <c r="E63" s="3"/>
      <c r="F63" s="3"/>
      <c r="G63" s="3"/>
      <c r="H63" s="3"/>
      <c r="I63" s="38"/>
      <c r="J63" s="4"/>
      <c r="K63" s="4"/>
      <c r="L63" s="4"/>
      <c r="M63" s="4"/>
      <c r="N63" s="69"/>
      <c r="O63" s="3"/>
      <c r="P63" s="3"/>
      <c r="Q63" s="3"/>
      <c r="R63" s="3"/>
      <c r="S63" s="3"/>
      <c r="T63" s="3"/>
      <c r="U63" s="3"/>
      <c r="V63" s="3"/>
      <c r="W63" s="3"/>
      <c r="X63" s="3"/>
      <c r="Y63" s="3"/>
      <c r="Z63" s="3"/>
      <c r="AA63" s="3"/>
      <c r="AB63" s="3"/>
      <c r="AC63" s="3"/>
      <c r="AD63" s="3"/>
      <c r="AE63" s="3"/>
      <c r="AF63" s="3"/>
      <c r="AG63" s="3"/>
      <c r="AH63" s="3"/>
      <c r="AI63" s="3"/>
      <c r="AJ63" s="3"/>
      <c r="AK63" s="38"/>
      <c r="AL63" s="3"/>
      <c r="AM63" s="3"/>
      <c r="AN63" s="7"/>
      <c r="AO63" s="524"/>
      <c r="AP63" s="524"/>
      <c r="AQ63" s="547"/>
      <c r="AR63" s="547"/>
      <c r="AS63" s="547"/>
      <c r="AT63" s="38"/>
      <c r="AU63" s="3"/>
      <c r="AV63" s="3"/>
      <c r="AW63" s="3"/>
      <c r="AX63" s="327"/>
      <c r="AY63" s="38"/>
      <c r="AZ63" s="38"/>
      <c r="BA63" s="38"/>
      <c r="BB63" s="38"/>
      <c r="BC63" s="38"/>
      <c r="BD63" s="38"/>
      <c r="BE63" s="38"/>
      <c r="BF63" s="117"/>
      <c r="BG63" s="13">
        <f t="shared" si="198"/>
        <v>86.1</v>
      </c>
      <c r="BH63" s="71">
        <f t="shared" si="199"/>
        <v>85.149999999999991</v>
      </c>
      <c r="BI63" s="71">
        <f t="shared" si="199"/>
        <v>84.199999999999989</v>
      </c>
      <c r="BJ63" s="71">
        <f t="shared" si="199"/>
        <v>83.25</v>
      </c>
      <c r="BK63" s="13">
        <f t="shared" si="200"/>
        <v>82.3</v>
      </c>
      <c r="BL63" s="71">
        <f t="shared" si="286"/>
        <v>93.8</v>
      </c>
      <c r="BM63" s="71">
        <f t="shared" si="286"/>
        <v>105.30000000000001</v>
      </c>
      <c r="BN63" s="71">
        <f t="shared" si="286"/>
        <v>116.80000000000001</v>
      </c>
      <c r="BO63" s="13">
        <f t="shared" si="287"/>
        <v>128.30000000000001</v>
      </c>
      <c r="BP63" s="71">
        <f t="shared" si="288"/>
        <v>128.375</v>
      </c>
      <c r="BQ63" s="71">
        <f t="shared" si="288"/>
        <v>128.44999999999999</v>
      </c>
      <c r="BR63" s="71">
        <f t="shared" si="288"/>
        <v>128.52500000000001</v>
      </c>
      <c r="BS63" s="13">
        <f t="shared" si="289"/>
        <v>128.6</v>
      </c>
      <c r="BT63" s="71">
        <f t="shared" si="310"/>
        <v>128.6</v>
      </c>
      <c r="BU63" s="71">
        <f t="shared" si="310"/>
        <v>128.6</v>
      </c>
      <c r="BV63" s="71">
        <f t="shared" si="310"/>
        <v>128.6</v>
      </c>
      <c r="BW63" s="13">
        <f t="shared" si="192"/>
        <v>128.6</v>
      </c>
      <c r="BX63" s="13"/>
      <c r="BY63" s="3"/>
      <c r="BZ63" s="66">
        <f t="shared" si="205"/>
        <v>4952.5704533061999</v>
      </c>
      <c r="CA63" s="66">
        <f t="shared" si="206"/>
        <v>4858.1758473383052</v>
      </c>
      <c r="CB63" s="66">
        <f t="shared" si="207"/>
        <v>4815.7812413704114</v>
      </c>
      <c r="CC63" s="66">
        <f t="shared" si="208"/>
        <v>5524.3866354025176</v>
      </c>
      <c r="CD63" s="66">
        <f t="shared" si="209"/>
        <v>4693.992029434623</v>
      </c>
      <c r="CE63" s="66">
        <f t="shared" si="210"/>
        <v>7999.3773580845618</v>
      </c>
      <c r="CF63" s="66">
        <f t="shared" si="211"/>
        <v>7872.7626867345007</v>
      </c>
      <c r="CG63" s="66">
        <f t="shared" si="212"/>
        <v>8078.1480153844395</v>
      </c>
      <c r="CH63" s="66">
        <f t="shared" si="213"/>
        <v>8101.5333440343784</v>
      </c>
      <c r="CI63" s="66">
        <f t="shared" si="214"/>
        <v>8225.913074444059</v>
      </c>
      <c r="CJ63" s="66">
        <f t="shared" si="215"/>
        <v>8018.2928048537415</v>
      </c>
      <c r="CK63" s="66">
        <f t="shared" si="216"/>
        <v>7810.672535263423</v>
      </c>
      <c r="CL63" s="66">
        <f t="shared" si="217"/>
        <v>7611.0522656731046</v>
      </c>
      <c r="CM63" s="66">
        <f t="shared" si="218"/>
        <v>7821.2745071416775</v>
      </c>
      <c r="CN63" s="66">
        <f t="shared" si="219"/>
        <v>7973.4967486102505</v>
      </c>
      <c r="CO63" s="66">
        <f t="shared" si="220"/>
        <v>8295.7189900788235</v>
      </c>
      <c r="CP63" s="66" t="e">
        <f t="shared" si="221"/>
        <v>#VALUE!</v>
      </c>
      <c r="CQ63" s="3"/>
      <c r="CR63" s="59">
        <f t="shared" si="249"/>
        <v>0.312044006335296</v>
      </c>
      <c r="CS63" s="59">
        <f t="shared" si="250"/>
        <v>0.27976918473053325</v>
      </c>
      <c r="CT63" s="59">
        <f t="shared" si="251"/>
        <v>0.3102028769079288</v>
      </c>
      <c r="CU63" s="59">
        <f t="shared" si="252"/>
        <v>0.36669790454981827</v>
      </c>
      <c r="CV63" s="59">
        <f t="shared" si="253"/>
        <v>0.35285062551889657</v>
      </c>
      <c r="CW63" s="59">
        <f t="shared" si="254"/>
        <v>0.474890805081987</v>
      </c>
      <c r="CX63" s="59">
        <f t="shared" si="255"/>
        <v>0.54196184259693192</v>
      </c>
      <c r="CY63" s="59">
        <f t="shared" si="256"/>
        <v>0.50639416278482752</v>
      </c>
      <c r="CZ63" s="59">
        <f t="shared" si="237"/>
        <v>0.52838534677121174</v>
      </c>
      <c r="DA63" s="59">
        <f t="shared" si="238"/>
        <v>0.57515308030469448</v>
      </c>
      <c r="DB63" s="59">
        <f t="shared" si="239"/>
        <v>0.54358776410153875</v>
      </c>
      <c r="DC63" s="59">
        <f t="shared" si="240"/>
        <v>0.52942787457050444</v>
      </c>
      <c r="DD63" s="59">
        <f t="shared" si="241"/>
        <v>0.50047911342282658</v>
      </c>
      <c r="DE63" s="59">
        <f t="shared" si="223"/>
        <v>0.50679070221719225</v>
      </c>
      <c r="DF63" s="59">
        <f t="shared" si="224"/>
        <v>0.56699068816866693</v>
      </c>
      <c r="DG63" s="59">
        <f t="shared" si="225"/>
        <v>0.58740792078908333</v>
      </c>
      <c r="DH63" s="59" t="e">
        <f t="shared" si="226"/>
        <v>#VALUE!</v>
      </c>
      <c r="DI63" s="59"/>
      <c r="DJ63" s="59">
        <f t="shared" si="193"/>
        <v>0.44783419905207655</v>
      </c>
      <c r="DK63" s="3"/>
      <c r="DL63" s="3"/>
      <c r="DM63" s="3"/>
      <c r="DN63" s="66">
        <f>'(2018 Bloom Raw Data)'!CS25+'Clean data, inputs, calc.'!BG25</f>
        <v>15873.384653306201</v>
      </c>
      <c r="DO63" s="66">
        <f>'(2018 Bloom Raw Data)'!CT25+'Clean data, inputs, calc.'!BH25</f>
        <v>17366.942647338306</v>
      </c>
      <c r="DP63" s="66">
        <f>'(2018 Bloom Raw Data)'!CU25+'Clean data, inputs, calc.'!BI25</f>
        <v>15526.618241370412</v>
      </c>
      <c r="DQ63" s="66">
        <f>'(2018 Bloom Raw Data)'!CV25+'Clean data, inputs, calc.'!BJ25</f>
        <v>15067.225535402518</v>
      </c>
      <c r="DR63" s="66">
        <f>'(2018 Bloom Raw Data)'!CW25+'Clean data, inputs, calc.'!BK25</f>
        <v>13305.057129434623</v>
      </c>
      <c r="DS63" s="66">
        <f>'(2018 Bloom Raw Data)'!CX25+'Clean data, inputs, calc.'!BL25</f>
        <v>16846.666758084561</v>
      </c>
      <c r="DT63" s="66">
        <f>'(2018 Bloom Raw Data)'!CY25+'Clean data, inputs, calc.'!BM25</f>
        <v>14528.415086734502</v>
      </c>
      <c r="DU63" s="66">
        <f>'(2018 Bloom Raw Data)'!CZ25+'Clean data, inputs, calc.'!BN25</f>
        <v>15954.292915384438</v>
      </c>
      <c r="DV63" s="66">
        <f>'(2018 Bloom Raw Data)'!DA25+'Clean data, inputs, calc.'!BO25</f>
        <v>15334.623044034379</v>
      </c>
      <c r="DW63" s="66">
        <f>'(2018 Bloom Raw Data)'!DB25+'Clean data, inputs, calc.'!BP25</f>
        <v>14304.128174444058</v>
      </c>
      <c r="DX63" s="66">
        <f>'(2018 Bloom Raw Data)'!DC25+'Clean data, inputs, calc.'!BQ25</f>
        <v>14752.686704853741</v>
      </c>
      <c r="DY63" s="66">
        <f>'(2018 Bloom Raw Data)'!DD25+'Clean data, inputs, calc.'!BR25</f>
        <v>14755.043635263424</v>
      </c>
      <c r="DZ63" s="66">
        <f>'(2018 Bloom Raw Data)'!DE25+'Clean data, inputs, calc.'!BS25</f>
        <v>15209.532265673104</v>
      </c>
      <c r="EA63" s="66">
        <f>'(2018 Bloom Raw Data)'!DF25+'Clean data, inputs, calc.'!BT25</f>
        <v>15434.947907141677</v>
      </c>
      <c r="EB63" s="66">
        <f>'(2018 Bloom Raw Data)'!DG25+'Clean data, inputs, calc.'!BU25</f>
        <v>14064.835448610251</v>
      </c>
      <c r="EC63" s="66">
        <f>'(2018 Bloom Raw Data)'!DH25+'Clean data, inputs, calc.'!BV25</f>
        <v>14124.586190078824</v>
      </c>
      <c r="ED63" s="66" t="e">
        <f>'(2018 Bloom Raw Data)'!DI25+'Clean data, inputs, calc.'!BW25</f>
        <v>#VALUE!</v>
      </c>
      <c r="EE63" s="3"/>
      <c r="EF63" s="13">
        <f t="shared" si="257"/>
        <v>4145.1000000000004</v>
      </c>
      <c r="EG63" s="13">
        <f t="shared" si="258"/>
        <v>3959.15</v>
      </c>
      <c r="EH63" s="13">
        <f t="shared" si="259"/>
        <v>3929.2</v>
      </c>
      <c r="EI63" s="13">
        <f t="shared" si="260"/>
        <v>3820.25</v>
      </c>
      <c r="EJ63" s="13">
        <f t="shared" si="261"/>
        <v>3525.3</v>
      </c>
      <c r="EK63" s="13">
        <f t="shared" si="262"/>
        <v>3448.8</v>
      </c>
      <c r="EL63" s="13">
        <f t="shared" si="263"/>
        <v>3320.3</v>
      </c>
      <c r="EM63" s="13">
        <f t="shared" si="264"/>
        <v>3235.8</v>
      </c>
      <c r="EN63" s="13">
        <f t="shared" si="242"/>
        <v>1499.3</v>
      </c>
      <c r="EO63" s="13">
        <f t="shared" si="243"/>
        <v>1379.375</v>
      </c>
      <c r="EP63" s="13">
        <f t="shared" si="244"/>
        <v>1365.45</v>
      </c>
      <c r="EQ63" s="13">
        <f t="shared" si="245"/>
        <v>1304.5250000000001</v>
      </c>
      <c r="ER63" s="13">
        <f t="shared" si="246"/>
        <v>2929.6</v>
      </c>
      <c r="ES63" s="13">
        <f t="shared" si="265"/>
        <v>2855.6</v>
      </c>
      <c r="ET63" s="13">
        <f t="shared" si="266"/>
        <v>2753.5773577996583</v>
      </c>
      <c r="EU63" s="13">
        <f t="shared" si="267"/>
        <v>2776.5924867292774</v>
      </c>
      <c r="EV63" s="13" t="e">
        <f t="shared" si="268"/>
        <v>#VALUE!</v>
      </c>
      <c r="EW63" s="3"/>
      <c r="EX63" s="3"/>
      <c r="EY63" s="3"/>
      <c r="EZ63" s="3"/>
      <c r="FA63" s="3"/>
      <c r="FB63" s="3"/>
      <c r="FC63" s="3"/>
      <c r="FD63" s="3"/>
      <c r="FE63" s="3"/>
      <c r="FF63" s="3"/>
      <c r="FG63" s="3"/>
      <c r="FH63" s="3"/>
      <c r="FI63" s="3"/>
      <c r="FJ63" s="3"/>
      <c r="FK63" s="3"/>
      <c r="FL63" s="3"/>
      <c r="FM63" s="3"/>
      <c r="FN63" s="3"/>
      <c r="FO63" s="3"/>
      <c r="FP63" s="3"/>
      <c r="FQ63" s="3"/>
      <c r="FR63" s="3"/>
      <c r="FS63" s="3"/>
      <c r="FT63" s="6">
        <f t="shared" si="278"/>
        <v>1.1948011998036716</v>
      </c>
      <c r="FU63" s="6">
        <f t="shared" si="279"/>
        <v>1.2270754700726936</v>
      </c>
      <c r="FV63" s="6">
        <f t="shared" si="280"/>
        <v>1.225639122816454</v>
      </c>
      <c r="FW63" s="6">
        <f t="shared" si="281"/>
        <v>1.4460798731503219</v>
      </c>
      <c r="FX63" s="6">
        <f t="shared" si="282"/>
        <v>1.3315156240418184</v>
      </c>
      <c r="FY63" s="6">
        <f t="shared" si="283"/>
        <v>2.3194668748795411</v>
      </c>
      <c r="FZ63" s="6">
        <f t="shared" si="284"/>
        <v>2.3710998062628379</v>
      </c>
      <c r="GA63" s="6">
        <f t="shared" si="285"/>
        <v>2.4964917533173989</v>
      </c>
      <c r="GB63" s="6">
        <f t="shared" si="290"/>
        <v>5.403543883168398</v>
      </c>
      <c r="GC63" s="6">
        <f t="shared" si="291"/>
        <v>5.9635074395607131</v>
      </c>
      <c r="GD63" s="6">
        <f t="shared" si="292"/>
        <v>5.872271269437725</v>
      </c>
      <c r="GE63" s="6">
        <f t="shared" si="293"/>
        <v>5.9873689927471094</v>
      </c>
      <c r="GF63" s="6">
        <f t="shared" si="294"/>
        <v>2.5979834331216223</v>
      </c>
      <c r="GG63" s="6">
        <f t="shared" si="295"/>
        <v>2.7389250970519954</v>
      </c>
      <c r="GH63" s="6">
        <f t="shared" si="296"/>
        <v>2.8956864879880295</v>
      </c>
      <c r="GI63" s="6">
        <f t="shared" si="297"/>
        <v>2.9877337166790623</v>
      </c>
      <c r="GJ63" s="6" t="e">
        <f t="shared" si="298"/>
        <v>#VALUE!</v>
      </c>
      <c r="GK63" s="6"/>
      <c r="GL63" s="14">
        <f t="shared" si="231"/>
        <v>3.416282634723582</v>
      </c>
      <c r="GM63" s="14">
        <f t="shared" si="194"/>
        <v>3.0336034417215618</v>
      </c>
      <c r="GN63" s="6">
        <f t="shared" si="299"/>
        <v>0.30023262983708099</v>
      </c>
      <c r="GO63" s="59">
        <f t="shared" si="300"/>
        <v>0.13066370356955623</v>
      </c>
      <c r="GP63" s="14">
        <f t="shared" si="195"/>
        <v>0.240738583245661</v>
      </c>
      <c r="GQ63" s="59">
        <f t="shared" si="196"/>
        <v>8.6197720063345584E-2</v>
      </c>
      <c r="GR63" s="59"/>
      <c r="GS63" s="3"/>
      <c r="GT63" s="14">
        <f t="shared" si="270"/>
        <v>5.982967841547851E-2</v>
      </c>
      <c r="GU63" s="14">
        <f t="shared" si="271"/>
        <v>5.0515893563012261E-2</v>
      </c>
      <c r="GV63" s="14">
        <f t="shared" si="272"/>
        <v>0.11707217754250229</v>
      </c>
      <c r="GW63" s="14">
        <f t="shared" si="273"/>
        <v>6.0467246907924876E-2</v>
      </c>
      <c r="GX63" s="14">
        <f t="shared" si="274"/>
        <v>7.5454571242163787E-2</v>
      </c>
      <c r="GY63" s="14">
        <f t="shared" si="275"/>
        <v>8.6116910229645086E-2</v>
      </c>
      <c r="GZ63" s="14">
        <f t="shared" si="276"/>
        <v>0.13010872511520041</v>
      </c>
      <c r="HA63" s="14">
        <f t="shared" si="277"/>
        <v>0.10538352184931082</v>
      </c>
      <c r="HB63" s="14">
        <f t="shared" si="301"/>
        <v>0.17474821583405589</v>
      </c>
      <c r="HC63" s="14">
        <f t="shared" si="302"/>
        <v>0.14354327140915268</v>
      </c>
      <c r="HD63" s="14">
        <f t="shared" si="303"/>
        <v>0.33029404225713133</v>
      </c>
      <c r="HE63" s="14">
        <f t="shared" si="304"/>
        <v>0.38634752112838006</v>
      </c>
      <c r="HF63" s="14">
        <f t="shared" si="305"/>
        <v>0.22050791916985255</v>
      </c>
      <c r="HG63" s="14">
        <f t="shared" si="306"/>
        <v>0.19120324975486763</v>
      </c>
      <c r="HH63" s="14">
        <f t="shared" si="307"/>
        <v>0.199013838651658</v>
      </c>
      <c r="HI63" s="14">
        <f t="shared" si="308"/>
        <v>0.17107299766539824</v>
      </c>
      <c r="HJ63" s="14" t="e">
        <f t="shared" si="309"/>
        <v>#VALUE!</v>
      </c>
      <c r="HK63" s="14"/>
      <c r="HL63" s="14">
        <f t="shared" si="236"/>
        <v>0.17494323317036475</v>
      </c>
      <c r="HM63" s="14">
        <f t="shared" si="197"/>
        <v>0.17107299766539824</v>
      </c>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c r="IW63" s="3"/>
      <c r="IX63" s="3"/>
      <c r="IY63" s="3"/>
      <c r="IZ63" s="3"/>
      <c r="JA63" s="3"/>
      <c r="JB63" s="3"/>
    </row>
    <row r="64" spans="1:262">
      <c r="A64" s="11" t="s">
        <v>15</v>
      </c>
      <c r="B64" s="11" t="s">
        <v>118</v>
      </c>
      <c r="C64" s="3"/>
      <c r="D64" s="3"/>
      <c r="E64" s="3"/>
      <c r="F64" s="3"/>
      <c r="G64" s="3"/>
      <c r="H64" s="3"/>
      <c r="I64" s="38"/>
      <c r="J64" s="4"/>
      <c r="K64" s="4"/>
      <c r="L64" s="4"/>
      <c r="M64" s="4"/>
      <c r="N64" s="69"/>
      <c r="O64" s="3"/>
      <c r="P64" s="3"/>
      <c r="Q64" s="3"/>
      <c r="R64" s="3"/>
      <c r="S64" s="3"/>
      <c r="T64" s="3"/>
      <c r="U64" s="3"/>
      <c r="V64" s="3"/>
      <c r="W64" s="3"/>
      <c r="X64" s="3"/>
      <c r="Y64" s="3"/>
      <c r="Z64" s="3"/>
      <c r="AA64" s="3"/>
      <c r="AB64" s="3"/>
      <c r="AC64" s="3"/>
      <c r="AD64" s="3"/>
      <c r="AE64" s="3"/>
      <c r="AF64" s="3"/>
      <c r="AG64" s="3"/>
      <c r="AH64" s="3"/>
      <c r="AI64" s="3"/>
      <c r="AJ64" s="3"/>
      <c r="AK64" s="38"/>
      <c r="AL64" s="3"/>
      <c r="AM64" s="3"/>
      <c r="AN64" s="7"/>
      <c r="AO64" s="524"/>
      <c r="AP64" s="524"/>
      <c r="AQ64" s="547"/>
      <c r="AR64" s="547"/>
      <c r="AS64" s="547"/>
      <c r="AT64" s="38"/>
      <c r="AU64" s="3"/>
      <c r="AV64" s="3"/>
      <c r="AW64" s="3"/>
      <c r="AX64" s="327"/>
      <c r="AY64" s="38"/>
      <c r="AZ64" s="38"/>
      <c r="BA64" s="38"/>
      <c r="BB64" s="38"/>
      <c r="BC64" s="38"/>
      <c r="BD64" s="38"/>
      <c r="BE64" s="38"/>
      <c r="BF64" s="117"/>
      <c r="BG64" s="13">
        <f t="shared" si="198"/>
        <v>20.184899999999999</v>
      </c>
      <c r="BH64" s="71">
        <f t="shared" si="199"/>
        <v>19.96575</v>
      </c>
      <c r="BI64" s="71">
        <f t="shared" si="199"/>
        <v>19.746600000000001</v>
      </c>
      <c r="BJ64" s="71">
        <f t="shared" si="199"/>
        <v>19.527449999999998</v>
      </c>
      <c r="BK64" s="13">
        <f t="shared" si="200"/>
        <v>19.308299999999999</v>
      </c>
      <c r="BL64" s="71">
        <f t="shared" si="286"/>
        <v>19.08915</v>
      </c>
      <c r="BM64" s="71">
        <f t="shared" si="286"/>
        <v>18.869999999999997</v>
      </c>
      <c r="BN64" s="71">
        <f t="shared" si="286"/>
        <v>18.650849999999998</v>
      </c>
      <c r="BO64" s="13">
        <f t="shared" si="287"/>
        <v>18.431699999999999</v>
      </c>
      <c r="BP64" s="71">
        <f t="shared" si="288"/>
        <v>19.407975</v>
      </c>
      <c r="BQ64" s="71">
        <f t="shared" si="288"/>
        <v>20.384250000000002</v>
      </c>
      <c r="BR64" s="71">
        <f t="shared" si="288"/>
        <v>21.360524999999999</v>
      </c>
      <c r="BS64" s="13">
        <f t="shared" si="289"/>
        <v>22.3368</v>
      </c>
      <c r="BT64" s="71">
        <f t="shared" si="310"/>
        <v>22.3368</v>
      </c>
      <c r="BU64" s="71">
        <f t="shared" si="310"/>
        <v>22.3368</v>
      </c>
      <c r="BV64" s="71">
        <f t="shared" si="310"/>
        <v>22.3368</v>
      </c>
      <c r="BW64" s="13">
        <f t="shared" si="192"/>
        <v>22.3368</v>
      </c>
      <c r="BX64" s="13"/>
      <c r="BY64" s="3"/>
      <c r="BZ64" s="66">
        <f t="shared" si="205"/>
        <v>1275.485685608342</v>
      </c>
      <c r="CA64" s="66">
        <f t="shared" si="206"/>
        <v>1284.4243653247345</v>
      </c>
      <c r="CB64" s="66">
        <f t="shared" si="207"/>
        <v>1376.0020450411266</v>
      </c>
      <c r="CC64" s="66">
        <f t="shared" si="208"/>
        <v>1317.5357247575189</v>
      </c>
      <c r="CD64" s="66">
        <f t="shared" si="209"/>
        <v>1259.0054044739111</v>
      </c>
      <c r="CE64" s="66">
        <f t="shared" si="210"/>
        <v>1204.6566218296834</v>
      </c>
      <c r="CF64" s="66">
        <f t="shared" si="211"/>
        <v>1389.7738391854559</v>
      </c>
      <c r="CG64" s="66">
        <f t="shared" si="212"/>
        <v>1365.389056541228</v>
      </c>
      <c r="CH64" s="66">
        <f t="shared" si="213"/>
        <v>1360.3802738970005</v>
      </c>
      <c r="CI64" s="66">
        <f t="shared" si="214"/>
        <v>1203.4294657379724</v>
      </c>
      <c r="CJ64" s="66">
        <f t="shared" si="215"/>
        <v>1280.2026575789441</v>
      </c>
      <c r="CK64" s="66">
        <f t="shared" si="216"/>
        <v>1204.9998494199162</v>
      </c>
      <c r="CL64" s="66">
        <f t="shared" si="217"/>
        <v>1363.196041260888</v>
      </c>
      <c r="CM64" s="66">
        <f t="shared" si="218"/>
        <v>1265.1436897508024</v>
      </c>
      <c r="CN64" s="66">
        <f t="shared" si="219"/>
        <v>1270.9623382407165</v>
      </c>
      <c r="CO64" s="66">
        <f t="shared" si="220"/>
        <v>1262.7609867306307</v>
      </c>
      <c r="CP64" s="66" t="e">
        <f t="shared" si="221"/>
        <v>#VALUE!</v>
      </c>
      <c r="CQ64" s="3"/>
      <c r="CR64" s="59">
        <f t="shared" si="249"/>
        <v>0.32210880936036274</v>
      </c>
      <c r="CS64" s="59">
        <f t="shared" si="250"/>
        <v>0.27023559992231938</v>
      </c>
      <c r="CT64" s="59">
        <f t="shared" si="251"/>
        <v>0.2715372495888137</v>
      </c>
      <c r="CU64" s="59">
        <f t="shared" si="252"/>
        <v>0.25802806732060291</v>
      </c>
      <c r="CV64" s="59">
        <f t="shared" si="253"/>
        <v>0.27017713238187313</v>
      </c>
      <c r="CW64" s="59">
        <f t="shared" si="254"/>
        <v>0.28560841313502294</v>
      </c>
      <c r="CX64" s="59">
        <f t="shared" si="255"/>
        <v>0.33242062869330136</v>
      </c>
      <c r="CY64" s="59">
        <f t="shared" si="256"/>
        <v>0.30563707480903124</v>
      </c>
      <c r="CZ64" s="59">
        <f t="shared" si="237"/>
        <v>0.32025172146777015</v>
      </c>
      <c r="DA64" s="59">
        <f t="shared" si="238"/>
        <v>0.31470107739207148</v>
      </c>
      <c r="DB64" s="59">
        <f t="shared" si="239"/>
        <v>0.3195004480739832</v>
      </c>
      <c r="DC64" s="59">
        <f t="shared" si="240"/>
        <v>0.30946989677416747</v>
      </c>
      <c r="DD64" s="59">
        <f t="shared" si="241"/>
        <v>0.32646608480972911</v>
      </c>
      <c r="DE64" s="59">
        <f t="shared" si="223"/>
        <v>0.33984135569155877</v>
      </c>
      <c r="DF64" s="59">
        <f t="shared" si="224"/>
        <v>0.34543106047032457</v>
      </c>
      <c r="DG64" s="59">
        <f t="shared" si="225"/>
        <v>0.32205142357197741</v>
      </c>
      <c r="DH64" s="59" t="e">
        <f t="shared" si="226"/>
        <v>#VALUE!</v>
      </c>
      <c r="DI64" s="59"/>
      <c r="DJ64" s="59">
        <f t="shared" si="193"/>
        <v>0.30047247720992687</v>
      </c>
      <c r="DK64" s="3"/>
      <c r="DL64" s="3"/>
      <c r="DM64" s="3"/>
      <c r="DN64" s="66">
        <f>'(2018 Bloom Raw Data)'!CS26+'Clean data, inputs, calc.'!BG26</f>
        <v>3969.6155856083424</v>
      </c>
      <c r="DO64" s="66">
        <f>'(2018 Bloom Raw Data)'!CT26+'Clean data, inputs, calc.'!BH26</f>
        <v>4762.7628653247339</v>
      </c>
      <c r="DP64" s="66">
        <f>'(2018 Bloom Raw Data)'!CU26+'Clean data, inputs, calc.'!BI26</f>
        <v>5076.9472450411258</v>
      </c>
      <c r="DQ64" s="66">
        <f>'(2018 Bloom Raw Data)'!CV26+'Clean data, inputs, calc.'!BJ26</f>
        <v>5115.6911247575181</v>
      </c>
      <c r="DR64" s="66">
        <f>'(2018 Bloom Raw Data)'!CW26+'Clean data, inputs, calc.'!BK26</f>
        <v>4669.414854473911</v>
      </c>
      <c r="DS64" s="66">
        <f>'(2018 Bloom Raw Data)'!CX26+'Clean data, inputs, calc.'!BL26</f>
        <v>4227.3201218296836</v>
      </c>
      <c r="DT64" s="66">
        <f>'(2018 Bloom Raw Data)'!CY26+'Clean data, inputs, calc.'!BM26</f>
        <v>4190.2049391854553</v>
      </c>
      <c r="DU64" s="66">
        <f>'(2018 Bloom Raw Data)'!CZ26+'Clean data, inputs, calc.'!BN26</f>
        <v>4476.6241565412283</v>
      </c>
      <c r="DV64" s="66">
        <f>'(2018 Bloom Raw Data)'!DA26+'Clean data, inputs, calc.'!BO26</f>
        <v>4256.8878738970006</v>
      </c>
      <c r="DW64" s="66">
        <f>'(2018 Bloom Raw Data)'!DB26+'Clean data, inputs, calc.'!BP26</f>
        <v>3833.046865737972</v>
      </c>
      <c r="DX64" s="66">
        <f>'(2018 Bloom Raw Data)'!DC26+'Clean data, inputs, calc.'!BQ26</f>
        <v>4016.3284575789439</v>
      </c>
      <c r="DY64" s="66">
        <f>'(2018 Bloom Raw Data)'!DD26+'Clean data, inputs, calc.'!BR26</f>
        <v>3903.0856494199161</v>
      </c>
      <c r="DZ64" s="66">
        <f>'(2018 Bloom Raw Data)'!DE26+'Clean data, inputs, calc.'!BS26</f>
        <v>4184.6800412608882</v>
      </c>
      <c r="EA64" s="66">
        <f>'(2018 Bloom Raw Data)'!DF26+'Clean data, inputs, calc.'!BT26</f>
        <v>3730.2988897508021</v>
      </c>
      <c r="EB64" s="66">
        <f>'(2018 Bloom Raw Data)'!DG26+'Clean data, inputs, calc.'!BU26</f>
        <v>3686.6966382407163</v>
      </c>
      <c r="EC64" s="66">
        <f>'(2018 Bloom Raw Data)'!DH26+'Clean data, inputs, calc.'!BV26</f>
        <v>3920.9917867306303</v>
      </c>
      <c r="ED64" s="66" t="e">
        <f>'(2018 Bloom Raw Data)'!DI26+'Clean data, inputs, calc.'!BW26</f>
        <v>#VALUE!</v>
      </c>
      <c r="EE64" s="3"/>
      <c r="EF64" s="13">
        <f t="shared" si="257"/>
        <v>500.85789999999997</v>
      </c>
      <c r="EG64" s="13">
        <f t="shared" si="258"/>
        <v>497.30775</v>
      </c>
      <c r="EH64" s="13">
        <f t="shared" si="259"/>
        <v>508.45059999999995</v>
      </c>
      <c r="EI64" s="13">
        <f t="shared" si="260"/>
        <v>525.44645000000003</v>
      </c>
      <c r="EJ64" s="13">
        <f t="shared" si="261"/>
        <v>554.86630000000002</v>
      </c>
      <c r="EK64" s="13">
        <f t="shared" si="262"/>
        <v>564.88815</v>
      </c>
      <c r="EL64" s="13">
        <f t="shared" si="263"/>
        <v>577.226</v>
      </c>
      <c r="EM64" s="13">
        <f t="shared" si="264"/>
        <v>577.22784999999999</v>
      </c>
      <c r="EN64" s="13">
        <f t="shared" si="242"/>
        <v>561.09169999999995</v>
      </c>
      <c r="EO64" s="13">
        <f t="shared" si="243"/>
        <v>566.77397499999995</v>
      </c>
      <c r="EP64" s="13">
        <f t="shared" si="244"/>
        <v>574.24924999999996</v>
      </c>
      <c r="EQ64" s="13">
        <f t="shared" si="245"/>
        <v>582.83052500000008</v>
      </c>
      <c r="ER64" s="13">
        <f t="shared" si="246"/>
        <v>588.96280000000002</v>
      </c>
      <c r="ES64" s="13">
        <f t="shared" si="265"/>
        <v>607.56679999999994</v>
      </c>
      <c r="ET64" s="13">
        <f t="shared" si="266"/>
        <v>609.60862863782563</v>
      </c>
      <c r="EU64" s="13">
        <f t="shared" si="267"/>
        <v>614.93960165552369</v>
      </c>
      <c r="EV64" s="13" t="e">
        <f t="shared" si="268"/>
        <v>#VALUE!</v>
      </c>
      <c r="EW64" s="3"/>
      <c r="EX64" s="3"/>
      <c r="EY64" s="3"/>
      <c r="EZ64" s="3"/>
      <c r="FA64" s="3"/>
      <c r="FB64" s="3"/>
      <c r="FC64" s="3"/>
      <c r="FD64" s="3"/>
      <c r="FE64" s="3"/>
      <c r="FF64" s="3"/>
      <c r="FG64" s="3"/>
      <c r="FH64" s="3"/>
      <c r="FI64" s="3"/>
      <c r="FJ64" s="3"/>
      <c r="FK64" s="3"/>
      <c r="FL64" s="3"/>
      <c r="FM64" s="3"/>
      <c r="FN64" s="3"/>
      <c r="FO64" s="3"/>
      <c r="FP64" s="3"/>
      <c r="FQ64" s="3"/>
      <c r="FR64" s="3"/>
      <c r="FS64" s="3"/>
      <c r="FT64" s="6">
        <f t="shared" si="278"/>
        <v>2.5466019116566638</v>
      </c>
      <c r="FU64" s="6">
        <f t="shared" si="279"/>
        <v>2.5827555780595306</v>
      </c>
      <c r="FV64" s="6">
        <f t="shared" si="280"/>
        <v>2.7062649646615164</v>
      </c>
      <c r="FW64" s="6">
        <f t="shared" si="281"/>
        <v>2.5074595608315917</v>
      </c>
      <c r="FX64" s="6">
        <f t="shared" si="282"/>
        <v>2.2690248163817319</v>
      </c>
      <c r="FY64" s="6">
        <f t="shared" si="283"/>
        <v>2.132557784810468</v>
      </c>
      <c r="FZ64" s="6">
        <f t="shared" si="284"/>
        <v>2.4076771302496005</v>
      </c>
      <c r="GA64" s="6">
        <f t="shared" si="285"/>
        <v>2.3654247738414353</v>
      </c>
      <c r="GB64" s="6">
        <f t="shared" si="290"/>
        <v>2.4245239662197831</v>
      </c>
      <c r="GC64" s="6">
        <f t="shared" si="291"/>
        <v>2.1232969734327911</v>
      </c>
      <c r="GD64" s="6">
        <f t="shared" si="292"/>
        <v>2.2293501603684187</v>
      </c>
      <c r="GE64" s="6">
        <f t="shared" si="293"/>
        <v>2.0674961206260019</v>
      </c>
      <c r="GF64" s="6">
        <f t="shared" si="294"/>
        <v>2.3145707016824968</v>
      </c>
      <c r="GG64" s="6">
        <f t="shared" si="295"/>
        <v>2.0823120844503067</v>
      </c>
      <c r="GH64" s="6">
        <f t="shared" si="296"/>
        <v>2.0848824615240273</v>
      </c>
      <c r="GI64" s="6">
        <f t="shared" si="297"/>
        <v>2.0534715658758356</v>
      </c>
      <c r="GJ64" s="6" t="e">
        <f t="shared" si="298"/>
        <v>#VALUE!</v>
      </c>
      <c r="GK64" s="6"/>
      <c r="GL64" s="14">
        <f t="shared" si="231"/>
        <v>2.2355421615611144</v>
      </c>
      <c r="GM64" s="14">
        <f t="shared" si="194"/>
        <v>2.3597695725247716</v>
      </c>
      <c r="GN64" s="6">
        <f t="shared" si="299"/>
        <v>0.26415826031905754</v>
      </c>
      <c r="GO64" s="59">
        <f t="shared" si="300"/>
        <v>0.12883176817996833</v>
      </c>
      <c r="GP64" s="14">
        <f t="shared" si="195"/>
        <v>0.23908507778783594</v>
      </c>
      <c r="GQ64" s="59">
        <f t="shared" si="196"/>
        <v>0.11273957931092135</v>
      </c>
      <c r="GR64" s="59"/>
      <c r="GS64" s="3"/>
      <c r="GT64" s="14">
        <f t="shared" si="270"/>
        <v>4.2067820034385008E-2</v>
      </c>
      <c r="GU64" s="14">
        <f t="shared" si="271"/>
        <v>2.1720956490221599E-2</v>
      </c>
      <c r="GV64" s="14">
        <f t="shared" si="272"/>
        <v>1.7510058990981625E-2</v>
      </c>
      <c r="GW64" s="14">
        <f t="shared" si="273"/>
        <v>2.4761800179637711E-2</v>
      </c>
      <c r="GX64" s="14">
        <f t="shared" si="274"/>
        <v>1.334285394517562E-2</v>
      </c>
      <c r="GY64" s="14">
        <f t="shared" si="275"/>
        <v>3.1793904687149131E-3</v>
      </c>
      <c r="GZ64" s="14">
        <f t="shared" si="276"/>
        <v>2.184586279897302E-3</v>
      </c>
      <c r="HA64" s="14">
        <f t="shared" si="277"/>
        <v>2.6159513959695467E-3</v>
      </c>
      <c r="HB64" s="14">
        <f t="shared" si="301"/>
        <v>4.1223208256333148E-3</v>
      </c>
      <c r="HC64" s="14">
        <f t="shared" si="302"/>
        <v>3.1776335531284766E-3</v>
      </c>
      <c r="HD64" s="14">
        <f t="shared" si="303"/>
        <v>3.5002222466986241E-3</v>
      </c>
      <c r="HE64" s="14">
        <f t="shared" si="304"/>
        <v>3.410940084169407E-3</v>
      </c>
      <c r="HF64" s="14">
        <f t="shared" si="305"/>
        <v>5.0546486127816554E-3</v>
      </c>
      <c r="HG64" s="14">
        <f t="shared" si="306"/>
        <v>3.834969257701376E-3</v>
      </c>
      <c r="HH64" s="14">
        <f t="shared" si="307"/>
        <v>5.1114762055824601E-3</v>
      </c>
      <c r="HI64" s="14">
        <f t="shared" si="308"/>
        <v>4.0654399119353637E-3</v>
      </c>
      <c r="HJ64" s="14" t="e">
        <f t="shared" si="309"/>
        <v>#VALUE!</v>
      </c>
      <c r="HK64" s="14"/>
      <c r="HL64" s="14">
        <f t="shared" si="236"/>
        <v>6.0278640743865984E-3</v>
      </c>
      <c r="HM64" s="14">
        <f t="shared" si="197"/>
        <v>4.0654399119353637E-3</v>
      </c>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row>
    <row r="65" spans="1:262" s="439" customFormat="1">
      <c r="A65" s="405" t="s">
        <v>15</v>
      </c>
      <c r="B65" s="405" t="s">
        <v>32</v>
      </c>
      <c r="C65" s="405"/>
      <c r="D65" s="405"/>
      <c r="E65" s="405"/>
      <c r="F65" s="405"/>
      <c r="G65" s="405"/>
      <c r="H65" s="405"/>
      <c r="I65" s="441"/>
      <c r="J65" s="405"/>
      <c r="K65" s="405"/>
      <c r="L65" s="405"/>
      <c r="M65" s="405"/>
      <c r="N65" s="43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41"/>
      <c r="AL65" s="405"/>
      <c r="AM65" s="405"/>
      <c r="AN65" s="544"/>
      <c r="AO65" s="543"/>
      <c r="AP65" s="543"/>
      <c r="AQ65" s="549"/>
      <c r="AR65" s="549"/>
      <c r="AS65" s="549"/>
      <c r="AT65" s="441"/>
      <c r="AU65" s="405"/>
      <c r="AV65" s="405"/>
      <c r="AW65" s="405"/>
      <c r="AX65" s="405"/>
      <c r="AY65" s="441"/>
      <c r="AZ65" s="441"/>
      <c r="BA65" s="441"/>
      <c r="BB65" s="441"/>
      <c r="BC65" s="441"/>
      <c r="BD65" s="441"/>
      <c r="BE65" s="441"/>
      <c r="BF65" s="442"/>
      <c r="BG65" s="430">
        <f t="shared" si="198"/>
        <v>1.0762700000000001</v>
      </c>
      <c r="BH65" s="430">
        <f t="shared" si="199"/>
        <v>1.0443500000000001</v>
      </c>
      <c r="BI65" s="430">
        <f t="shared" si="199"/>
        <v>1.0124300000000002</v>
      </c>
      <c r="BJ65" s="430">
        <f t="shared" si="199"/>
        <v>0.98050999999999999</v>
      </c>
      <c r="BK65" s="430">
        <f t="shared" si="200"/>
        <v>0.94859000000000004</v>
      </c>
      <c r="BL65" s="430">
        <f t="shared" si="286"/>
        <v>0.95318750000000008</v>
      </c>
      <c r="BM65" s="430">
        <f t="shared" si="286"/>
        <v>0.95778500000000011</v>
      </c>
      <c r="BN65" s="430">
        <f t="shared" si="286"/>
        <v>0.96238250000000003</v>
      </c>
      <c r="BO65" s="430">
        <f t="shared" si="287"/>
        <v>0.96698000000000006</v>
      </c>
      <c r="BP65" s="430">
        <f t="shared" si="288"/>
        <v>0.96257750000000009</v>
      </c>
      <c r="BQ65" s="430">
        <f t="shared" si="288"/>
        <v>0.958175</v>
      </c>
      <c r="BR65" s="430">
        <f t="shared" si="288"/>
        <v>0.95377250000000002</v>
      </c>
      <c r="BS65" s="430">
        <f t="shared" si="289"/>
        <v>0.94937000000000005</v>
      </c>
      <c r="BT65" s="430">
        <f t="shared" si="310"/>
        <v>0.94937000000000005</v>
      </c>
      <c r="BU65" s="430">
        <f t="shared" si="310"/>
        <v>0.94937000000000005</v>
      </c>
      <c r="BV65" s="430">
        <f t="shared" si="310"/>
        <v>0.94937000000000005</v>
      </c>
      <c r="BW65" s="430">
        <f t="shared" si="192"/>
        <v>0.94937000000000005</v>
      </c>
      <c r="BX65" s="430"/>
      <c r="BY65" s="405"/>
      <c r="BZ65" s="430">
        <f t="shared" si="205"/>
        <v>-228.7456</v>
      </c>
      <c r="CA65" s="430">
        <f t="shared" si="206"/>
        <v>-244.93969999999999</v>
      </c>
      <c r="CB65" s="430">
        <f t="shared" si="207"/>
        <v>-243.99170000000001</v>
      </c>
      <c r="CC65" s="430">
        <f t="shared" si="208"/>
        <v>-250.7345</v>
      </c>
      <c r="CD65" s="430">
        <f t="shared" si="209"/>
        <v>-170.3</v>
      </c>
      <c r="CE65" s="430">
        <f t="shared" si="210"/>
        <v>-230.5343</v>
      </c>
      <c r="CF65" s="430">
        <f t="shared" si="211"/>
        <v>-234.04239999999999</v>
      </c>
      <c r="CG65" s="430">
        <f t="shared" si="212"/>
        <v>-242.37309999999999</v>
      </c>
      <c r="CH65" s="430">
        <f t="shared" si="213"/>
        <v>-204.22909999999999</v>
      </c>
      <c r="CI65" s="430">
        <f t="shared" si="214"/>
        <v>-205.8989</v>
      </c>
      <c r="CJ65" s="430">
        <f t="shared" si="215"/>
        <v>-183.8458</v>
      </c>
      <c r="CK65" s="430">
        <f t="shared" si="216"/>
        <v>-185.28880000000001</v>
      </c>
      <c r="CL65" s="430">
        <f t="shared" si="217"/>
        <v>-198.4</v>
      </c>
      <c r="CM65" s="430">
        <f t="shared" si="218"/>
        <v>-197.54490000000001</v>
      </c>
      <c r="CN65" s="430">
        <f t="shared" si="219"/>
        <v>-243.0086</v>
      </c>
      <c r="CO65" s="430">
        <f t="shared" si="220"/>
        <v>-237.6</v>
      </c>
      <c r="CP65" s="430" t="e">
        <f t="shared" si="221"/>
        <v>#VALUE!</v>
      </c>
      <c r="CQ65" s="405"/>
      <c r="CR65" s="437">
        <f t="shared" si="249"/>
        <v>-1.0271583650467562</v>
      </c>
      <c r="CS65" s="437">
        <f t="shared" si="250"/>
        <v>-0.56344814862866666</v>
      </c>
      <c r="CT65" s="437">
        <f t="shared" si="251"/>
        <v>-0.59854259732167625</v>
      </c>
      <c r="CU65" s="437">
        <f t="shared" si="252"/>
        <v>-0.58119567976282505</v>
      </c>
      <c r="CV65" s="437">
        <f t="shared" si="253"/>
        <v>-0.35921373744703033</v>
      </c>
      <c r="CW65" s="437">
        <f t="shared" si="254"/>
        <v>-0.56978408766795008</v>
      </c>
      <c r="CX65" s="437">
        <f t="shared" si="255"/>
        <v>-0.49807128109242577</v>
      </c>
      <c r="CY65" s="437">
        <f t="shared" si="256"/>
        <v>-0.42274048562644917</v>
      </c>
      <c r="CZ65" s="437">
        <f t="shared" si="237"/>
        <v>-0.34615142763728701</v>
      </c>
      <c r="DA65" s="437">
        <f t="shared" si="238"/>
        <v>-0.33798837241560215</v>
      </c>
      <c r="DB65" s="437">
        <f t="shared" si="239"/>
        <v>-0.30119764226568713</v>
      </c>
      <c r="DC65" s="437">
        <f t="shared" si="240"/>
        <v>-0.31242773723390821</v>
      </c>
      <c r="DD65" s="437">
        <f t="shared" si="241"/>
        <v>-0.338522648939728</v>
      </c>
      <c r="DE65" s="437">
        <f t="shared" si="223"/>
        <v>-0.42145357554614371</v>
      </c>
      <c r="DF65" s="437">
        <f t="shared" si="224"/>
        <v>-0.48899773901886784</v>
      </c>
      <c r="DG65" s="437">
        <f t="shared" si="225"/>
        <v>-0.45241364392723216</v>
      </c>
      <c r="DH65" s="437" t="e">
        <f t="shared" si="226"/>
        <v>#VALUE!</v>
      </c>
      <c r="DI65" s="437"/>
      <c r="DJ65" s="437">
        <f t="shared" si="193"/>
        <v>-0.48126478546815321</v>
      </c>
      <c r="DK65" s="405"/>
      <c r="DL65" s="405"/>
      <c r="DM65" s="405"/>
      <c r="DN65" s="430">
        <f>'(2018 Bloom Raw Data)'!CS27+'Clean data, inputs, calc.'!BG27</f>
        <v>222.06549999999999</v>
      </c>
      <c r="DO65" s="430">
        <f>'(2018 Bloom Raw Data)'!CT27+'Clean data, inputs, calc.'!BH27</f>
        <v>433.43579999999997</v>
      </c>
      <c r="DP65" s="430">
        <f>'(2018 Bloom Raw Data)'!CU27+'Clean data, inputs, calc.'!BI27</f>
        <v>406.37889999999999</v>
      </c>
      <c r="DQ65" s="430">
        <f>'(2018 Bloom Raw Data)'!CV27+'Clean data, inputs, calc.'!BJ27</f>
        <v>429.91699999999997</v>
      </c>
      <c r="DR65" s="430">
        <f>'(2018 Bloom Raw Data)'!CW27+'Clean data, inputs, calc.'!BK27</f>
        <v>472.39100000000002</v>
      </c>
      <c r="DS65" s="430">
        <f>'(2018 Bloom Raw Data)'!CX27+'Clean data, inputs, calc.'!BL27</f>
        <v>402.52480000000003</v>
      </c>
      <c r="DT65" s="430">
        <f>'(2018 Bloom Raw Data)'!CY27+'Clean data, inputs, calc.'!BM27</f>
        <v>468.30160000000001</v>
      </c>
      <c r="DU65" s="430">
        <f>'(2018 Bloom Raw Data)'!CZ27+'Clean data, inputs, calc.'!BN27</f>
        <v>571.75909999999999</v>
      </c>
      <c r="DV65" s="430">
        <f>'(2018 Bloom Raw Data)'!DA27+'Clean data, inputs, calc.'!BO27</f>
        <v>589.8442</v>
      </c>
      <c r="DW65" s="430">
        <f>'(2018 Bloom Raw Data)'!DB27+'Clean data, inputs, calc.'!BP27</f>
        <v>609.06690000000003</v>
      </c>
      <c r="DX65" s="430">
        <f>'(2018 Bloom Raw Data)'!DC27+'Clean data, inputs, calc.'!BQ27</f>
        <v>610.24609999999996</v>
      </c>
      <c r="DY65" s="430">
        <f>'(2018 Bloom Raw Data)'!DD27+'Clean data, inputs, calc.'!BR27</f>
        <v>592.90769999999998</v>
      </c>
      <c r="DZ65" s="430">
        <f>'(2018 Bloom Raw Data)'!DE27+'Clean data, inputs, calc.'!BS27</f>
        <v>587.67600000000004</v>
      </c>
      <c r="EA65" s="430">
        <f>'(2018 Bloom Raw Data)'!DF27+'Clean data, inputs, calc.'!BT27</f>
        <v>470.39670000000001</v>
      </c>
      <c r="EB65" s="430">
        <f>'(2018 Bloom Raw Data)'!DG27+'Clean data, inputs, calc.'!BU27</f>
        <v>495.79070000000002</v>
      </c>
      <c r="EC65" s="430">
        <f>'(2018 Bloom Raw Data)'!DH27+'Clean data, inputs, calc.'!BV27</f>
        <v>523.78309999999999</v>
      </c>
      <c r="ED65" s="430" t="e">
        <f>'(2018 Bloom Raw Data)'!DI27+'Clean data, inputs, calc.'!BW27</f>
        <v>#VALUE!</v>
      </c>
      <c r="EE65" s="405"/>
      <c r="EF65" s="430">
        <f t="shared" si="257"/>
        <v>8.5589700000000004</v>
      </c>
      <c r="EG65" s="430">
        <f t="shared" si="258"/>
        <v>8.5003499999999992</v>
      </c>
      <c r="EH65" s="430">
        <f t="shared" si="259"/>
        <v>8.2972300000000008</v>
      </c>
      <c r="EI65" s="430">
        <f t="shared" si="260"/>
        <v>7.3049100000000005</v>
      </c>
      <c r="EJ65" s="430">
        <f t="shared" si="261"/>
        <v>4.5257899999999998</v>
      </c>
      <c r="EK65" s="430">
        <f t="shared" si="262"/>
        <v>2.9418875</v>
      </c>
      <c r="EL65" s="430">
        <f t="shared" si="263"/>
        <v>2.9844850000000003</v>
      </c>
      <c r="EM65" s="430">
        <f t="shared" si="264"/>
        <v>1.6585825000000001</v>
      </c>
      <c r="EN65" s="430">
        <f t="shared" si="242"/>
        <v>1.7701799999999999</v>
      </c>
      <c r="EO65" s="430">
        <f t="shared" si="243"/>
        <v>1.8791775000000002</v>
      </c>
      <c r="EP65" s="430">
        <f t="shared" si="244"/>
        <v>2.347175</v>
      </c>
      <c r="EQ65" s="430">
        <f t="shared" si="245"/>
        <v>1.3889725000000002</v>
      </c>
      <c r="ER65" s="430">
        <f t="shared" si="246"/>
        <v>1.1775700000000002</v>
      </c>
      <c r="ES65" s="430">
        <f t="shared" si="265"/>
        <v>1.5295700000000001</v>
      </c>
      <c r="ET65" s="430">
        <f t="shared" si="266"/>
        <v>1.3535479808868653</v>
      </c>
      <c r="EU65" s="430">
        <f t="shared" si="267"/>
        <v>2.5016869626477609</v>
      </c>
      <c r="EV65" s="430" t="e">
        <f t="shared" si="268"/>
        <v>#VALUE!</v>
      </c>
      <c r="EW65" s="405"/>
      <c r="EX65" s="405"/>
      <c r="EY65" s="405"/>
      <c r="EZ65" s="405"/>
      <c r="FA65" s="405"/>
      <c r="FB65" s="405"/>
      <c r="FC65" s="405"/>
      <c r="FD65" s="405"/>
      <c r="FE65" s="405"/>
      <c r="FF65" s="405"/>
      <c r="FG65" s="405"/>
      <c r="FH65" s="405"/>
      <c r="FI65" s="405"/>
      <c r="FJ65" s="405"/>
      <c r="FK65" s="405"/>
      <c r="FL65" s="405"/>
      <c r="FM65" s="405"/>
      <c r="FN65" s="405"/>
      <c r="FO65" s="405"/>
      <c r="FP65" s="405"/>
      <c r="FQ65" s="405"/>
      <c r="FR65" s="405"/>
      <c r="FS65" s="405"/>
      <c r="FT65" s="438">
        <f t="shared" si="278"/>
        <v>-26.725832664444436</v>
      </c>
      <c r="FU65" s="438">
        <f t="shared" si="279"/>
        <v>-28.815248783873606</v>
      </c>
      <c r="FV65" s="438">
        <f t="shared" si="280"/>
        <v>-29.406404306015379</v>
      </c>
      <c r="FW65" s="438">
        <f t="shared" si="281"/>
        <v>-34.324105293562823</v>
      </c>
      <c r="FX65" s="438">
        <f t="shared" si="282"/>
        <v>-37.628789669869796</v>
      </c>
      <c r="FY65" s="438">
        <f t="shared" si="283"/>
        <v>-78.362717812968711</v>
      </c>
      <c r="FZ65" s="438">
        <f t="shared" si="284"/>
        <v>-78.419693850027713</v>
      </c>
      <c r="GA65" s="438">
        <f t="shared" si="285"/>
        <v>-146.13267654759409</v>
      </c>
      <c r="GB65" s="438">
        <f t="shared" si="290"/>
        <v>-115.37193957676621</v>
      </c>
      <c r="GC65" s="438">
        <f t="shared" si="291"/>
        <v>-109.56862776400844</v>
      </c>
      <c r="GD65" s="438">
        <f t="shared" si="292"/>
        <v>-78.326413667493895</v>
      </c>
      <c r="GE65" s="438">
        <f t="shared" si="293"/>
        <v>-133.39990532569939</v>
      </c>
      <c r="GF65" s="438">
        <f t="shared" si="294"/>
        <v>-168.48255305417084</v>
      </c>
      <c r="GG65" s="438">
        <f t="shared" si="295"/>
        <v>-129.15061095602033</v>
      </c>
      <c r="GH65" s="438">
        <f t="shared" si="296"/>
        <v>-179.53452957077818</v>
      </c>
      <c r="GI65" s="438">
        <f t="shared" si="297"/>
        <v>-94.975911673827682</v>
      </c>
      <c r="GJ65" s="438" t="e">
        <f t="shared" si="298"/>
        <v>#VALUE!</v>
      </c>
      <c r="GK65" s="438"/>
      <c r="GL65" s="438">
        <f t="shared" si="231"/>
        <v>-106.43680575098369</v>
      </c>
      <c r="GM65" s="438">
        <f t="shared" si="194"/>
        <v>-81.920377562807317</v>
      </c>
      <c r="GN65" s="438">
        <f t="shared" si="299"/>
        <v>700.93024273899289</v>
      </c>
      <c r="GO65" s="437">
        <f t="shared" si="300"/>
        <v>-0.80621109573103933</v>
      </c>
      <c r="GP65" s="438">
        <f t="shared" si="195"/>
        <v>123.47464813957475</v>
      </c>
      <c r="GQ65" s="437">
        <f t="shared" si="196"/>
        <v>-0.60115695459192786</v>
      </c>
      <c r="GR65" s="437"/>
      <c r="GS65" s="405"/>
      <c r="GT65" s="438">
        <f t="shared" si="270"/>
        <v>21.265479374270502</v>
      </c>
      <c r="GU65" s="438">
        <f t="shared" si="271"/>
        <v>21.196986006458562</v>
      </c>
      <c r="GV65" s="438">
        <f t="shared" si="272"/>
        <v>21.300807618928243</v>
      </c>
      <c r="GW65" s="438">
        <f t="shared" si="273"/>
        <v>24.887425033299518</v>
      </c>
      <c r="GX65" s="438">
        <f t="shared" si="274"/>
        <v>40.015113383519783</v>
      </c>
      <c r="GY65" s="438">
        <f t="shared" si="275"/>
        <v>58.697723825265243</v>
      </c>
      <c r="GZ65" s="438">
        <f t="shared" si="276"/>
        <v>80.64302551361456</v>
      </c>
      <c r="HA65" s="438">
        <f t="shared" si="277"/>
        <v>150.04680201316486</v>
      </c>
      <c r="HB65" s="438">
        <f t="shared" si="301"/>
        <v>118.77679106079609</v>
      </c>
      <c r="HC65" s="438">
        <f t="shared" si="302"/>
        <v>112.470961364746</v>
      </c>
      <c r="HD65" s="438">
        <f t="shared" si="303"/>
        <v>80.565743926209166</v>
      </c>
      <c r="HE65" s="438">
        <f t="shared" si="304"/>
        <v>137.03842228697832</v>
      </c>
      <c r="HF65" s="438">
        <f t="shared" si="305"/>
        <v>171.53969615394411</v>
      </c>
      <c r="HG65" s="438">
        <f t="shared" si="306"/>
        <v>131.48558091489764</v>
      </c>
      <c r="HH65" s="438">
        <f t="shared" si="307"/>
        <v>185.44167147701569</v>
      </c>
      <c r="HI65" s="438">
        <f t="shared" si="308"/>
        <v>98.013861710532609</v>
      </c>
      <c r="HJ65" s="438" t="e">
        <f t="shared" si="309"/>
        <v>#VALUE!</v>
      </c>
      <c r="HK65" s="438"/>
      <c r="HL65" s="438">
        <f t="shared" si="236"/>
        <v>106.89406297415258</v>
      </c>
      <c r="HM65" s="438">
        <f t="shared" si="197"/>
        <v>98.013861710532609</v>
      </c>
      <c r="HN65" s="405"/>
      <c r="HO65" s="405"/>
      <c r="HP65" s="405"/>
      <c r="HQ65" s="405"/>
      <c r="HR65" s="405"/>
      <c r="HS65" s="405"/>
      <c r="HT65" s="405"/>
      <c r="HU65" s="405"/>
      <c r="HV65" s="405"/>
      <c r="HW65" s="405"/>
      <c r="HX65" s="405"/>
      <c r="HY65" s="405"/>
      <c r="HZ65" s="405"/>
      <c r="IA65" s="405"/>
      <c r="IB65" s="405"/>
      <c r="IC65" s="405"/>
      <c r="ID65" s="405"/>
      <c r="IE65" s="405"/>
      <c r="IF65" s="405"/>
      <c r="IG65" s="405"/>
      <c r="IH65" s="405"/>
      <c r="II65" s="405"/>
      <c r="IJ65" s="405"/>
      <c r="IK65" s="405"/>
      <c r="IL65" s="405"/>
      <c r="IM65" s="405"/>
      <c r="IN65" s="405"/>
      <c r="IO65" s="405"/>
      <c r="IP65" s="405"/>
      <c r="IQ65" s="405"/>
      <c r="IR65" s="405"/>
      <c r="IS65" s="405"/>
      <c r="IT65" s="405"/>
      <c r="IU65" s="405"/>
      <c r="IV65" s="405"/>
      <c r="IW65" s="405"/>
      <c r="IX65" s="405"/>
      <c r="IY65" s="405"/>
      <c r="IZ65" s="405"/>
      <c r="JA65" s="405"/>
      <c r="JB65" s="405"/>
    </row>
    <row r="66" spans="1:262">
      <c r="A66" s="4" t="s">
        <v>76</v>
      </c>
      <c r="B66" s="3" t="s">
        <v>33</v>
      </c>
      <c r="C66" s="3"/>
      <c r="D66" s="3"/>
      <c r="E66" s="3"/>
      <c r="F66" s="3"/>
      <c r="G66" s="3"/>
      <c r="H66" s="3"/>
      <c r="I66" s="38"/>
      <c r="J66" s="4"/>
      <c r="K66" s="4"/>
      <c r="L66" s="4"/>
      <c r="M66" s="4"/>
      <c r="N66" s="69"/>
      <c r="O66" s="3"/>
      <c r="P66" s="3"/>
      <c r="Q66" s="3"/>
      <c r="R66" s="3"/>
      <c r="S66" s="3"/>
      <c r="T66" s="3"/>
      <c r="U66" s="3"/>
      <c r="V66" s="3"/>
      <c r="W66" s="3"/>
      <c r="X66" s="3"/>
      <c r="Y66" s="3"/>
      <c r="Z66" s="3"/>
      <c r="AA66" s="3"/>
      <c r="AB66" s="3"/>
      <c r="AC66" s="3"/>
      <c r="AD66" s="3"/>
      <c r="AE66" s="3"/>
      <c r="AF66" s="3"/>
      <c r="AG66" s="3"/>
      <c r="AH66" s="3"/>
      <c r="AI66" s="3"/>
      <c r="AJ66" s="3"/>
      <c r="AK66" s="38"/>
      <c r="AL66" s="3"/>
      <c r="AM66" s="3"/>
      <c r="AN66" s="7"/>
      <c r="AO66" s="524"/>
      <c r="AP66" s="524"/>
      <c r="AQ66" s="547"/>
      <c r="AR66" s="547"/>
      <c r="AS66" s="547"/>
      <c r="AT66" s="38"/>
      <c r="AU66" s="3"/>
      <c r="AV66" s="3"/>
      <c r="AW66" s="3"/>
      <c r="AX66" s="327"/>
      <c r="AY66" s="38"/>
      <c r="AZ66" s="38"/>
      <c r="BA66" s="38"/>
      <c r="BB66" s="38"/>
      <c r="BC66" s="38"/>
      <c r="BD66" s="38"/>
      <c r="BE66" s="38"/>
      <c r="BF66" s="117"/>
      <c r="BG66" s="13">
        <f t="shared" si="198"/>
        <v>15.728200000000001</v>
      </c>
      <c r="BH66" s="71">
        <f t="shared" si="199"/>
        <v>15.663625000000001</v>
      </c>
      <c r="BI66" s="71">
        <f t="shared" si="199"/>
        <v>15.599050000000002</v>
      </c>
      <c r="BJ66" s="71">
        <f t="shared" si="199"/>
        <v>15.534475</v>
      </c>
      <c r="BK66" s="13">
        <f t="shared" si="200"/>
        <v>15.469900000000001</v>
      </c>
      <c r="BL66" s="71">
        <f t="shared" si="286"/>
        <v>16.222899999999999</v>
      </c>
      <c r="BM66" s="71">
        <f t="shared" si="286"/>
        <v>16.975899999999999</v>
      </c>
      <c r="BN66" s="71">
        <f t="shared" si="286"/>
        <v>17.728899999999999</v>
      </c>
      <c r="BO66" s="13">
        <f t="shared" si="287"/>
        <v>18.4819</v>
      </c>
      <c r="BP66" s="71">
        <f t="shared" si="288"/>
        <v>15.704049999999999</v>
      </c>
      <c r="BQ66" s="71">
        <f t="shared" si="288"/>
        <v>12.9262</v>
      </c>
      <c r="BR66" s="71">
        <f t="shared" si="288"/>
        <v>10.148350000000001</v>
      </c>
      <c r="BS66" s="13">
        <f t="shared" si="289"/>
        <v>7.3704999999999998</v>
      </c>
      <c r="BT66" s="71">
        <f t="shared" si="310"/>
        <v>7.3704999999999998</v>
      </c>
      <c r="BU66" s="71">
        <f t="shared" si="310"/>
        <v>7.3704999999999998</v>
      </c>
      <c r="BV66" s="71">
        <f t="shared" si="310"/>
        <v>7.3704999999999998</v>
      </c>
      <c r="BW66" s="13">
        <f t="shared" si="192"/>
        <v>7.3704999999999998</v>
      </c>
      <c r="BX66" s="13"/>
      <c r="BY66" s="3"/>
      <c r="BZ66" s="66">
        <f t="shared" si="205"/>
        <v>479.36032958365979</v>
      </c>
      <c r="CA66" s="66">
        <f t="shared" si="206"/>
        <v>477.28293204569457</v>
      </c>
      <c r="CB66" s="66">
        <f t="shared" si="207"/>
        <v>538.81953450772926</v>
      </c>
      <c r="CC66" s="66">
        <f t="shared" si="208"/>
        <v>510.54313696976408</v>
      </c>
      <c r="CD66" s="66">
        <f t="shared" si="209"/>
        <v>504.0117394317989</v>
      </c>
      <c r="CE66" s="66">
        <f t="shared" si="210"/>
        <v>513.55039066691609</v>
      </c>
      <c r="CF66" s="66">
        <f t="shared" si="211"/>
        <v>537.81504190203327</v>
      </c>
      <c r="CG66" s="66">
        <f t="shared" si="212"/>
        <v>400.57569313715049</v>
      </c>
      <c r="CH66" s="66">
        <f t="shared" si="213"/>
        <v>528.49934437226773</v>
      </c>
      <c r="CI66" s="66">
        <f t="shared" si="214"/>
        <v>399.00057787073729</v>
      </c>
      <c r="CJ66" s="66">
        <f t="shared" si="215"/>
        <v>403.60381136920688</v>
      </c>
      <c r="CK66" s="66">
        <f t="shared" si="216"/>
        <v>364.05104486767647</v>
      </c>
      <c r="CL66" s="66">
        <f t="shared" si="217"/>
        <v>347.46227836614605</v>
      </c>
      <c r="CM66" s="66">
        <f t="shared" si="218"/>
        <v>362.66269927083192</v>
      </c>
      <c r="CN66" s="66">
        <f t="shared" si="219"/>
        <v>415.80212017551781</v>
      </c>
      <c r="CO66" s="66">
        <f t="shared" si="220"/>
        <v>397.92854108020373</v>
      </c>
      <c r="CP66" s="66" t="e">
        <f t="shared" si="221"/>
        <v>#VALUE!</v>
      </c>
      <c r="CQ66" s="3"/>
      <c r="CR66" s="59">
        <f t="shared" si="249"/>
        <v>0.33694778733749647</v>
      </c>
      <c r="CS66" s="59">
        <f t="shared" si="250"/>
        <v>0.35414208639741168</v>
      </c>
      <c r="CT66" s="59">
        <f t="shared" si="251"/>
        <v>0.47924355370070371</v>
      </c>
      <c r="CU66" s="59">
        <f t="shared" si="252"/>
        <v>0.5180848794057985</v>
      </c>
      <c r="CV66" s="59">
        <f t="shared" si="253"/>
        <v>0.51483530773965036</v>
      </c>
      <c r="CW66" s="59">
        <f t="shared" si="254"/>
        <v>0.49981390968895767</v>
      </c>
      <c r="CX66" s="59">
        <f t="shared" si="255"/>
        <v>0.5457158937450689</v>
      </c>
      <c r="CY66" s="59">
        <f t="shared" si="256"/>
        <v>0.46368519944112729</v>
      </c>
      <c r="CZ66" s="59">
        <f t="shared" si="237"/>
        <v>0.53327813271236979</v>
      </c>
      <c r="DA66" s="59">
        <f t="shared" si="238"/>
        <v>0.41406811154476164</v>
      </c>
      <c r="DB66" s="59">
        <f t="shared" si="239"/>
        <v>0.42192841060169339</v>
      </c>
      <c r="DC66" s="59">
        <f t="shared" si="240"/>
        <v>0.4083807119933946</v>
      </c>
      <c r="DD66" s="59">
        <f t="shared" si="241"/>
        <v>0.39188818103228767</v>
      </c>
      <c r="DE66" s="59">
        <f t="shared" si="223"/>
        <v>0.40179006028889364</v>
      </c>
      <c r="DF66" s="59">
        <f t="shared" si="224"/>
        <v>0.41046402722019487</v>
      </c>
      <c r="DG66" s="59">
        <f t="shared" si="225"/>
        <v>0.47209278798150944</v>
      </c>
      <c r="DH66" s="59" t="e">
        <f t="shared" si="226"/>
        <v>#VALUE!</v>
      </c>
      <c r="DI66" s="59"/>
      <c r="DJ66" s="59">
        <f t="shared" si="193"/>
        <v>0.45246247425697855</v>
      </c>
      <c r="DK66" s="3"/>
      <c r="DL66" s="3"/>
      <c r="DM66" s="3"/>
      <c r="DN66" s="66">
        <f>'(2018 Bloom Raw Data)'!CS28+'Clean data, inputs, calc.'!BG28</f>
        <v>1422.6546295836597</v>
      </c>
      <c r="DO66" s="66">
        <f>'(2018 Bloom Raw Data)'!CT28+'Clean data, inputs, calc.'!BH28</f>
        <v>1347.7159320456944</v>
      </c>
      <c r="DP66" s="66">
        <f>'(2018 Bloom Raw Data)'!CU28+'Clean data, inputs, calc.'!BI28</f>
        <v>1124.3125345077292</v>
      </c>
      <c r="DQ66" s="66">
        <f>'(2018 Bloom Raw Data)'!CV28+'Clean data, inputs, calc.'!BJ28</f>
        <v>985.44303696976408</v>
      </c>
      <c r="DR66" s="66">
        <f>'(2018 Bloom Raw Data)'!CW28+'Clean data, inputs, calc.'!BK28</f>
        <v>978.97663943179884</v>
      </c>
      <c r="DS66" s="66">
        <f>'(2018 Bloom Raw Data)'!CX28+'Clean data, inputs, calc.'!BL28</f>
        <v>1027.483190666916</v>
      </c>
      <c r="DT66" s="66">
        <f>'(2018 Bloom Raw Data)'!CY28+'Clean data, inputs, calc.'!BM28</f>
        <v>985.52204190203338</v>
      </c>
      <c r="DU66" s="66">
        <f>'(2018 Bloom Raw Data)'!CZ28+'Clean data, inputs, calc.'!BN28</f>
        <v>863.31579313715054</v>
      </c>
      <c r="DV66" s="66">
        <f>'(2018 Bloom Raw Data)'!DA28+'Clean data, inputs, calc.'!BO28</f>
        <v>990.45884437226778</v>
      </c>
      <c r="DW66" s="66">
        <f>'(2018 Bloom Raw Data)'!DB28+'Clean data, inputs, calc.'!BP28</f>
        <v>962.20697787073721</v>
      </c>
      <c r="DX66" s="66">
        <f>'(2018 Bloom Raw Data)'!DC28+'Clean data, inputs, calc.'!BQ28</f>
        <v>956.56941136920693</v>
      </c>
      <c r="DY66" s="66">
        <f>'(2018 Bloom Raw Data)'!DD28+'Clean data, inputs, calc.'!BR28</f>
        <v>889.01814486767648</v>
      </c>
      <c r="DZ66" s="66">
        <f>'(2018 Bloom Raw Data)'!DE28+'Clean data, inputs, calc.'!BS28</f>
        <v>883.87627836614604</v>
      </c>
      <c r="EA66" s="66">
        <f>'(2018 Bloom Raw Data)'!DF28+'Clean data, inputs, calc.'!BT28</f>
        <v>899.41839927083197</v>
      </c>
      <c r="EB66" s="66">
        <f>'(2018 Bloom Raw Data)'!DG28+'Clean data, inputs, calc.'!BU28</f>
        <v>1009.2940201755179</v>
      </c>
      <c r="EC66" s="66">
        <f>'(2018 Bloom Raw Data)'!DH28+'Clean data, inputs, calc.'!BV28</f>
        <v>839.0502410802037</v>
      </c>
      <c r="ED66" s="66" t="e">
        <f>'(2018 Bloom Raw Data)'!DI28+'Clean data, inputs, calc.'!BW28</f>
        <v>#VALUE!</v>
      </c>
      <c r="EE66" s="3"/>
      <c r="EF66" s="13">
        <f t="shared" si="257"/>
        <v>183.06220000000002</v>
      </c>
      <c r="EG66" s="13">
        <f t="shared" si="258"/>
        <v>179.819625</v>
      </c>
      <c r="EH66" s="13">
        <f t="shared" si="259"/>
        <v>179.32605000000001</v>
      </c>
      <c r="EI66" s="13">
        <f t="shared" si="260"/>
        <v>183.17447499999997</v>
      </c>
      <c r="EJ66" s="13">
        <f t="shared" si="261"/>
        <v>222.97790000000001</v>
      </c>
      <c r="EK66" s="13">
        <f t="shared" si="262"/>
        <v>222.1249</v>
      </c>
      <c r="EL66" s="13">
        <f t="shared" si="263"/>
        <v>208.16489999999999</v>
      </c>
      <c r="EM66" s="13">
        <f t="shared" si="264"/>
        <v>219.7629</v>
      </c>
      <c r="EN66" s="13">
        <f t="shared" si="242"/>
        <v>224.08689999999999</v>
      </c>
      <c r="EO66" s="13">
        <f t="shared" si="243"/>
        <v>220.23204999999999</v>
      </c>
      <c r="EP66" s="13">
        <f t="shared" si="244"/>
        <v>219.3732</v>
      </c>
      <c r="EQ66" s="13">
        <f t="shared" si="245"/>
        <v>212.37035</v>
      </c>
      <c r="ER66" s="13">
        <f t="shared" si="246"/>
        <v>176.1105</v>
      </c>
      <c r="ES66" s="13">
        <f t="shared" si="265"/>
        <v>177.85649999999998</v>
      </c>
      <c r="ET66" s="13">
        <f t="shared" si="266"/>
        <v>184.94237458857603</v>
      </c>
      <c r="EU66" s="13">
        <f t="shared" si="267"/>
        <v>174.79908069538141</v>
      </c>
      <c r="EV66" s="13" t="e">
        <f t="shared" si="268"/>
        <v>#VALUE!</v>
      </c>
      <c r="EW66" s="3"/>
      <c r="EX66" s="3"/>
      <c r="EY66" s="3"/>
      <c r="EZ66" s="3"/>
      <c r="FA66" s="3"/>
      <c r="FB66" s="3"/>
      <c r="FC66" s="3"/>
      <c r="FD66" s="3"/>
      <c r="FE66" s="3"/>
      <c r="FF66" s="3"/>
      <c r="FG66" s="3"/>
      <c r="FH66" s="3"/>
      <c r="FI66" s="3"/>
      <c r="FJ66" s="3"/>
      <c r="FK66" s="3"/>
      <c r="FL66" s="3"/>
      <c r="FM66" s="3"/>
      <c r="FN66" s="3"/>
      <c r="FO66" s="3"/>
      <c r="FP66" s="3"/>
      <c r="FQ66" s="3"/>
      <c r="FR66" s="3"/>
      <c r="FS66" s="3"/>
      <c r="FT66" s="6">
        <f t="shared" si="278"/>
        <v>2.6185653268870346</v>
      </c>
      <c r="FU66" s="6">
        <f t="shared" si="279"/>
        <v>2.6542316059534357</v>
      </c>
      <c r="FV66" s="6">
        <f t="shared" si="280"/>
        <v>3.0046919257281877</v>
      </c>
      <c r="FW66" s="6">
        <f t="shared" si="281"/>
        <v>2.7871958523138343</v>
      </c>
      <c r="FX66" s="6">
        <f t="shared" si="282"/>
        <v>2.2603663386900625</v>
      </c>
      <c r="FY66" s="6">
        <f t="shared" si="283"/>
        <v>2.3119892937123039</v>
      </c>
      <c r="FZ66" s="6">
        <f t="shared" si="284"/>
        <v>2.5836009908588493</v>
      </c>
      <c r="GA66" s="6">
        <f t="shared" si="285"/>
        <v>1.8227630466159233</v>
      </c>
      <c r="GB66" s="6">
        <f t="shared" si="290"/>
        <v>2.3584571180745852</v>
      </c>
      <c r="GC66" s="6">
        <f t="shared" si="291"/>
        <v>1.8117280290073008</v>
      </c>
      <c r="GD66" s="6">
        <f t="shared" si="292"/>
        <v>1.8398045493670461</v>
      </c>
      <c r="GE66" s="6">
        <f t="shared" si="293"/>
        <v>1.7142272679198225</v>
      </c>
      <c r="GF66" s="6">
        <f t="shared" si="294"/>
        <v>1.9729787739296978</v>
      </c>
      <c r="GG66" s="6">
        <f t="shared" si="295"/>
        <v>2.0390747556082118</v>
      </c>
      <c r="GH66" s="6">
        <f t="shared" si="296"/>
        <v>2.2482793416085083</v>
      </c>
      <c r="GI66" s="6">
        <f t="shared" si="297"/>
        <v>2.2764910404401109</v>
      </c>
      <c r="GJ66" s="6" t="e">
        <f t="shared" si="298"/>
        <v>#VALUE!</v>
      </c>
      <c r="GK66" s="6"/>
      <c r="GL66" s="14">
        <f t="shared" si="231"/>
        <v>2.1559197229343274</v>
      </c>
      <c r="GM66" s="14">
        <f t="shared" si="194"/>
        <v>2.2877384706967754</v>
      </c>
      <c r="GN66" s="6">
        <f t="shared" si="299"/>
        <v>0.3051525323746429</v>
      </c>
      <c r="GO66" s="59">
        <f t="shared" si="300"/>
        <v>0.18296422299371157</v>
      </c>
      <c r="GP66" s="14">
        <f t="shared" si="195"/>
        <v>0.49441510286678891</v>
      </c>
      <c r="GQ66" s="59">
        <f t="shared" si="196"/>
        <v>0.27569768605929484</v>
      </c>
      <c r="GR66" s="59"/>
      <c r="GS66" s="3"/>
      <c r="GT66" s="14">
        <f t="shared" si="270"/>
        <v>0.13056764312894742</v>
      </c>
      <c r="GU66" s="14">
        <f t="shared" si="271"/>
        <v>0.13292208789780316</v>
      </c>
      <c r="GV66" s="14">
        <f t="shared" si="272"/>
        <v>0.12132091238277985</v>
      </c>
      <c r="GW66" s="14">
        <f t="shared" si="273"/>
        <v>5.0672999062778813E-2</v>
      </c>
      <c r="GX66" s="14">
        <f t="shared" si="274"/>
        <v>4.7601129977455164E-2</v>
      </c>
      <c r="GY66" s="14">
        <f t="shared" si="275"/>
        <v>3.505235117719805E-2</v>
      </c>
      <c r="GZ66" s="14">
        <f t="shared" si="276"/>
        <v>0.30583926492890973</v>
      </c>
      <c r="HA66" s="14">
        <f t="shared" si="277"/>
        <v>0.19363595948178697</v>
      </c>
      <c r="HB66" s="14">
        <f t="shared" si="301"/>
        <v>0.18989954343605095</v>
      </c>
      <c r="HC66" s="14">
        <f t="shared" si="302"/>
        <v>0.12329268151479315</v>
      </c>
      <c r="HD66" s="14">
        <f t="shared" si="303"/>
        <v>7.5136798843249766E-2</v>
      </c>
      <c r="HE66" s="14">
        <f t="shared" si="304"/>
        <v>5.3670392312297831E-2</v>
      </c>
      <c r="HF66" s="14">
        <f t="shared" si="305"/>
        <v>0.6048929507326366</v>
      </c>
      <c r="HG66" s="14">
        <f t="shared" si="306"/>
        <v>4.4749559335756639E-2</v>
      </c>
      <c r="HH66" s="14">
        <f t="shared" si="307"/>
        <v>0.10415676798166236</v>
      </c>
      <c r="HI66" s="14">
        <f t="shared" si="308"/>
        <v>4.7139836017557044E-2</v>
      </c>
      <c r="HJ66" s="14" t="e">
        <f t="shared" si="309"/>
        <v>#VALUE!</v>
      </c>
      <c r="HK66" s="14"/>
      <c r="HL66" s="14">
        <f t="shared" si="236"/>
        <v>0.14428771036939486</v>
      </c>
      <c r="HM66" s="14">
        <f t="shared" si="197"/>
        <v>4.7139836017557044E-2</v>
      </c>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c r="IW66" s="3"/>
      <c r="IX66" s="3"/>
      <c r="IY66" s="3"/>
      <c r="IZ66" s="3"/>
      <c r="JA66" s="3"/>
      <c r="JB66" s="3"/>
    </row>
    <row r="67" spans="1:262">
      <c r="A67" s="5" t="s">
        <v>30</v>
      </c>
      <c r="B67" s="4" t="s">
        <v>7</v>
      </c>
      <c r="C67" s="3"/>
      <c r="D67" s="3"/>
      <c r="E67" s="3"/>
      <c r="F67" s="3"/>
      <c r="G67" s="3"/>
      <c r="H67" s="3"/>
      <c r="I67" s="38"/>
      <c r="J67" s="4"/>
      <c r="K67" s="4"/>
      <c r="L67" s="4"/>
      <c r="M67" s="4"/>
      <c r="N67" s="69"/>
      <c r="O67" s="3"/>
      <c r="P67" s="3"/>
      <c r="Q67" s="3"/>
      <c r="R67" s="3"/>
      <c r="S67" s="3"/>
      <c r="T67" s="3"/>
      <c r="U67" s="3"/>
      <c r="V67" s="3"/>
      <c r="W67" s="3"/>
      <c r="X67" s="3"/>
      <c r="Y67" s="3"/>
      <c r="Z67" s="3"/>
      <c r="AA67" s="3"/>
      <c r="AB67" s="3"/>
      <c r="AC67" s="3"/>
      <c r="AD67" s="3"/>
      <c r="AE67" s="3"/>
      <c r="AF67" s="3"/>
      <c r="AG67" s="3"/>
      <c r="AH67" s="3"/>
      <c r="AI67" s="3"/>
      <c r="AJ67" s="3"/>
      <c r="AK67" s="38"/>
      <c r="AL67" s="3"/>
      <c r="AM67" s="3"/>
      <c r="AN67" s="7"/>
      <c r="AO67" s="524"/>
      <c r="AP67" s="524"/>
      <c r="AQ67" s="547"/>
      <c r="AR67" s="547"/>
      <c r="AS67" s="547"/>
      <c r="AT67" s="38"/>
      <c r="AU67" s="3"/>
      <c r="AV67" s="3"/>
      <c r="AW67" s="3"/>
      <c r="AX67" s="327"/>
      <c r="AY67" s="38"/>
      <c r="AZ67" s="38"/>
      <c r="BA67" s="38"/>
      <c r="BB67" s="38"/>
      <c r="BC67" s="38"/>
      <c r="BD67" s="38"/>
      <c r="BE67" s="38"/>
      <c r="BF67" s="117"/>
      <c r="BG67" s="13">
        <f t="shared" si="198"/>
        <v>1019.7</v>
      </c>
      <c r="BH67" s="71">
        <f t="shared" si="199"/>
        <v>1005.5500000000001</v>
      </c>
      <c r="BI67" s="71">
        <f t="shared" si="199"/>
        <v>991.40000000000009</v>
      </c>
      <c r="BJ67" s="71">
        <f t="shared" si="199"/>
        <v>977.25</v>
      </c>
      <c r="BK67" s="13">
        <f t="shared" si="200"/>
        <v>963.1</v>
      </c>
      <c r="BL67" s="71">
        <f t="shared" si="286"/>
        <v>983.82500000000005</v>
      </c>
      <c r="BM67" s="71">
        <f t="shared" si="286"/>
        <v>1004.55</v>
      </c>
      <c r="BN67" s="71">
        <f t="shared" si="286"/>
        <v>1025.2750000000001</v>
      </c>
      <c r="BO67" s="13">
        <f t="shared" si="287"/>
        <v>1046</v>
      </c>
      <c r="BP67" s="71">
        <f t="shared" si="288"/>
        <v>1046</v>
      </c>
      <c r="BQ67" s="71">
        <f t="shared" si="288"/>
        <v>1046</v>
      </c>
      <c r="BR67" s="71">
        <f t="shared" si="288"/>
        <v>1046</v>
      </c>
      <c r="BS67" s="13">
        <f t="shared" si="289"/>
        <v>1046</v>
      </c>
      <c r="BT67" s="71">
        <f t="shared" si="310"/>
        <v>1046</v>
      </c>
      <c r="BU67" s="71">
        <f t="shared" si="310"/>
        <v>1046</v>
      </c>
      <c r="BV67" s="71">
        <f t="shared" si="310"/>
        <v>1046</v>
      </c>
      <c r="BW67" s="13">
        <f t="shared" si="192"/>
        <v>1046</v>
      </c>
      <c r="BX67" s="13"/>
      <c r="BY67" s="3"/>
      <c r="BZ67" s="66">
        <f t="shared" si="205"/>
        <v>56177.566225982118</v>
      </c>
      <c r="CA67" s="66">
        <f t="shared" si="206"/>
        <v>61228.509513165525</v>
      </c>
      <c r="CB67" s="66">
        <f t="shared" si="207"/>
        <v>64038.452800348925</v>
      </c>
      <c r="CC67" s="66">
        <f t="shared" si="208"/>
        <v>65394.396087532332</v>
      </c>
      <c r="CD67" s="66">
        <f t="shared" si="209"/>
        <v>60467.339374715739</v>
      </c>
      <c r="CE67" s="66">
        <f t="shared" si="210"/>
        <v>63031.107349771133</v>
      </c>
      <c r="CF67" s="66">
        <f t="shared" si="211"/>
        <v>68092.875324826528</v>
      </c>
      <c r="CG67" s="66">
        <f t="shared" si="212"/>
        <v>64019.643299881929</v>
      </c>
      <c r="CH67" s="66">
        <f t="shared" si="213"/>
        <v>61442.411274937331</v>
      </c>
      <c r="CI67" s="66">
        <f t="shared" si="214"/>
        <v>63058.880681845083</v>
      </c>
      <c r="CJ67" s="66">
        <f t="shared" si="215"/>
        <v>63347.350088752843</v>
      </c>
      <c r="CK67" s="66">
        <f t="shared" si="216"/>
        <v>60785.819495660602</v>
      </c>
      <c r="CL67" s="66">
        <f t="shared" si="217"/>
        <v>57830.288902568354</v>
      </c>
      <c r="CM67" s="66">
        <f t="shared" si="218"/>
        <v>57521.617576346616</v>
      </c>
      <c r="CN67" s="66">
        <f t="shared" si="219"/>
        <v>58447.946250124878</v>
      </c>
      <c r="CO67" s="66">
        <f t="shared" si="220"/>
        <v>56930.274923903147</v>
      </c>
      <c r="CP67" s="66" t="e">
        <f t="shared" si="221"/>
        <v>#VALUE!</v>
      </c>
      <c r="CQ67" s="3"/>
      <c r="CR67" s="59">
        <f t="shared" si="249"/>
        <v>0.50297108988447015</v>
      </c>
      <c r="CS67" s="59">
        <f t="shared" si="250"/>
        <v>0.48135753811643167</v>
      </c>
      <c r="CT67" s="59">
        <f t="shared" si="251"/>
        <v>0.50422677876238653</v>
      </c>
      <c r="CU67" s="59">
        <f t="shared" si="252"/>
        <v>0.55383680107696198</v>
      </c>
      <c r="CV67" s="59">
        <f t="shared" si="253"/>
        <v>0.54285081181018435</v>
      </c>
      <c r="CW67" s="59">
        <f t="shared" si="254"/>
        <v>0.56254284313030178</v>
      </c>
      <c r="CX67" s="59">
        <f t="shared" si="255"/>
        <v>0.61799768540718525</v>
      </c>
      <c r="CY67" s="59">
        <f t="shared" si="256"/>
        <v>0.59168811972381896</v>
      </c>
      <c r="CZ67" s="59">
        <f t="shared" si="237"/>
        <v>0.5803250744627716</v>
      </c>
      <c r="DA67" s="59">
        <f t="shared" si="238"/>
        <v>0.54417272990833909</v>
      </c>
      <c r="DB67" s="59">
        <f t="shared" si="239"/>
        <v>0.5818140477959266</v>
      </c>
      <c r="DC67" s="59">
        <f t="shared" si="240"/>
        <v>0.56759672534733052</v>
      </c>
      <c r="DD67" s="59">
        <f t="shared" si="241"/>
        <v>0.57820830107127741</v>
      </c>
      <c r="DE67" s="59">
        <f t="shared" si="223"/>
        <v>0.57983133880316906</v>
      </c>
      <c r="DF67" s="59">
        <f t="shared" si="224"/>
        <v>0.61031163959776691</v>
      </c>
      <c r="DG67" s="59">
        <f t="shared" si="225"/>
        <v>0.61659409225158357</v>
      </c>
      <c r="DH67" s="59" t="e">
        <f t="shared" si="226"/>
        <v>#VALUE!</v>
      </c>
      <c r="DI67" s="59"/>
      <c r="DJ67" s="59">
        <f t="shared" si="193"/>
        <v>0.55458373434595276</v>
      </c>
      <c r="DK67" s="3"/>
      <c r="DL67" s="3"/>
      <c r="DM67" s="3"/>
      <c r="DN67" s="66">
        <f>'(2018 Bloom Raw Data)'!CS29+'Clean data, inputs, calc.'!BG29</f>
        <v>120877.44182598213</v>
      </c>
      <c r="DO67" s="66">
        <f>'(2018 Bloom Raw Data)'!CT29+'Clean data, inputs, calc.'!BH29</f>
        <v>135983.64821316552</v>
      </c>
      <c r="DP67" s="66">
        <f>'(2018 Bloom Raw Data)'!CU29+'Clean data, inputs, calc.'!BI29</f>
        <v>138466.27610034894</v>
      </c>
      <c r="DQ67" s="66">
        <f>'(2018 Bloom Raw Data)'!CV29+'Clean data, inputs, calc.'!BJ29</f>
        <v>129573.20908753233</v>
      </c>
      <c r="DR67" s="66">
        <f>'(2018 Bloom Raw Data)'!CW29+'Clean data, inputs, calc.'!BK29</f>
        <v>121053.50317471573</v>
      </c>
      <c r="DS67" s="66">
        <f>'(2018 Bloom Raw Data)'!CX29+'Clean data, inputs, calc.'!BL29</f>
        <v>121881.76784977113</v>
      </c>
      <c r="DT67" s="66">
        <f>'(2018 Bloom Raw Data)'!CY29+'Clean data, inputs, calc.'!BM29</f>
        <v>120271.05882482653</v>
      </c>
      <c r="DU67" s="66">
        <f>'(2018 Bloom Raw Data)'!CZ29+'Clean data, inputs, calc.'!BN29</f>
        <v>118124.29089988193</v>
      </c>
      <c r="DV67" s="66">
        <f>'(2018 Bloom Raw Data)'!DA29+'Clean data, inputs, calc.'!BO29</f>
        <v>116103.85127493733</v>
      </c>
      <c r="DW67" s="66">
        <f>'(2018 Bloom Raw Data)'!DB29+'Clean data, inputs, calc.'!BP29</f>
        <v>125491.26598184508</v>
      </c>
      <c r="DX67" s="66">
        <f>'(2018 Bloom Raw Data)'!DC29+'Clean data, inputs, calc.'!BQ29</f>
        <v>117536.03158875284</v>
      </c>
      <c r="DY67" s="66">
        <f>'(2018 Bloom Raw Data)'!DD29+'Clean data, inputs, calc.'!BR29</f>
        <v>116439.3230956606</v>
      </c>
      <c r="DZ67" s="66">
        <f>'(2018 Bloom Raw Data)'!DE29+'Clean data, inputs, calc.'!BS29</f>
        <v>109714.35880256836</v>
      </c>
      <c r="EA67" s="66">
        <f>'(2018 Bloom Raw Data)'!DF29+'Clean data, inputs, calc.'!BT29</f>
        <v>108694.05077634662</v>
      </c>
      <c r="EB67" s="66">
        <f>'(2018 Bloom Raw Data)'!DG29+'Clean data, inputs, calc.'!BU29</f>
        <v>112630.37925012488</v>
      </c>
      <c r="EC67" s="66">
        <f>'(2018 Bloom Raw Data)'!DH29+'Clean data, inputs, calc.'!BV29</f>
        <v>101251.23092390315</v>
      </c>
      <c r="ED67" s="66" t="e">
        <f>'(2018 Bloom Raw Data)'!DI29+'Clean data, inputs, calc.'!BW29</f>
        <v>#VALUE!</v>
      </c>
      <c r="EE67" s="3"/>
      <c r="EF67" s="13">
        <f t="shared" si="257"/>
        <v>14988.7</v>
      </c>
      <c r="EG67" s="13">
        <f t="shared" si="258"/>
        <v>15686.55</v>
      </c>
      <c r="EH67" s="13">
        <f t="shared" si="259"/>
        <v>16305.4</v>
      </c>
      <c r="EI67" s="13">
        <f t="shared" si="260"/>
        <v>16850.25</v>
      </c>
      <c r="EJ67" s="13">
        <f t="shared" si="261"/>
        <v>14192.1</v>
      </c>
      <c r="EK67" s="13">
        <f t="shared" si="262"/>
        <v>13979.825000000001</v>
      </c>
      <c r="EL67" s="13">
        <f t="shared" si="263"/>
        <v>13700.55</v>
      </c>
      <c r="EM67" s="13">
        <f t="shared" si="264"/>
        <v>13678.275</v>
      </c>
      <c r="EN67" s="13">
        <f t="shared" si="242"/>
        <v>16165</v>
      </c>
      <c r="EO67" s="13">
        <f t="shared" si="243"/>
        <v>16348</v>
      </c>
      <c r="EP67" s="13">
        <f t="shared" si="244"/>
        <v>16588</v>
      </c>
      <c r="EQ67" s="13">
        <f t="shared" si="245"/>
        <v>16507</v>
      </c>
      <c r="ER67" s="13">
        <f t="shared" si="246"/>
        <v>17233</v>
      </c>
      <c r="ES67" s="13">
        <f t="shared" si="265"/>
        <v>17077</v>
      </c>
      <c r="ET67" s="13">
        <f t="shared" si="266"/>
        <v>17156.017623206491</v>
      </c>
      <c r="EU67" s="13">
        <f t="shared" si="267"/>
        <v>17163.022887385654</v>
      </c>
      <c r="EV67" s="13" t="e">
        <f t="shared" si="268"/>
        <v>#VALUE!</v>
      </c>
      <c r="EW67" s="3"/>
      <c r="EX67" s="3"/>
      <c r="EY67" s="3"/>
      <c r="EZ67" s="3"/>
      <c r="FA67" s="3"/>
      <c r="FB67" s="3"/>
      <c r="FC67" s="3"/>
      <c r="FD67" s="3"/>
      <c r="FE67" s="3"/>
      <c r="FF67" s="3"/>
      <c r="FG67" s="3"/>
      <c r="FH67" s="3"/>
      <c r="FI67" s="3"/>
      <c r="FJ67" s="3"/>
      <c r="FK67" s="3"/>
      <c r="FL67" s="3"/>
      <c r="FM67" s="3"/>
      <c r="FN67" s="3"/>
      <c r="FO67" s="3"/>
      <c r="FP67" s="3"/>
      <c r="FQ67" s="3"/>
      <c r="FR67" s="3"/>
      <c r="FS67" s="3"/>
      <c r="FT67" s="6">
        <f t="shared" si="278"/>
        <v>3.7479945709756093</v>
      </c>
      <c r="FU67" s="6">
        <f t="shared" si="279"/>
        <v>3.9032489306549576</v>
      </c>
      <c r="FV67" s="6">
        <f t="shared" si="280"/>
        <v>3.9274383210684145</v>
      </c>
      <c r="FW67" s="6">
        <f t="shared" si="281"/>
        <v>3.880915481226233</v>
      </c>
      <c r="FX67" s="6">
        <f t="shared" si="282"/>
        <v>4.2606336887927609</v>
      </c>
      <c r="FY67" s="6">
        <f t="shared" si="283"/>
        <v>4.5087193401756549</v>
      </c>
      <c r="FZ67" s="6">
        <f t="shared" si="284"/>
        <v>4.9700833415320211</v>
      </c>
      <c r="GA67" s="6">
        <f t="shared" si="285"/>
        <v>4.6803886674220196</v>
      </c>
      <c r="GB67" s="6">
        <f t="shared" si="290"/>
        <v>3.8009533730242704</v>
      </c>
      <c r="GC67" s="6">
        <f t="shared" si="291"/>
        <v>3.8572841131542135</v>
      </c>
      <c r="GD67" s="6">
        <f t="shared" si="292"/>
        <v>3.8188660530957828</v>
      </c>
      <c r="GE67" s="6">
        <f t="shared" si="293"/>
        <v>3.6824268186624223</v>
      </c>
      <c r="GF67" s="6">
        <f t="shared" si="294"/>
        <v>3.3557876691561743</v>
      </c>
      <c r="GG67" s="6">
        <f t="shared" si="295"/>
        <v>3.3683678383994038</v>
      </c>
      <c r="GH67" s="6">
        <f t="shared" si="296"/>
        <v>3.4068481120620842</v>
      </c>
      <c r="GI67" s="6">
        <f t="shared" si="297"/>
        <v>3.3170307641869616</v>
      </c>
      <c r="GJ67" s="6" t="e">
        <f t="shared" si="298"/>
        <v>#VALUE!</v>
      </c>
      <c r="GK67" s="6"/>
      <c r="GL67" s="14">
        <f t="shared" si="231"/>
        <v>3.9160234816069228</v>
      </c>
      <c r="GM67" s="14">
        <f t="shared" si="194"/>
        <v>4.0303646437646563</v>
      </c>
      <c r="GN67" s="6">
        <f t="shared" si="299"/>
        <v>0.36573392232229507</v>
      </c>
      <c r="GO67" s="59">
        <f t="shared" si="300"/>
        <v>0.12231683885601219</v>
      </c>
      <c r="GP67" s="14">
        <f t="shared" si="195"/>
        <v>0.33210126028417442</v>
      </c>
      <c r="GQ67" s="59">
        <f t="shared" si="196"/>
        <v>8.9799245172102846E-2</v>
      </c>
      <c r="GR67" s="59"/>
      <c r="GS67" s="3"/>
      <c r="GT67" s="14">
        <f t="shared" si="270"/>
        <v>0.43559481476045286</v>
      </c>
      <c r="GU67" s="14">
        <f t="shared" si="271"/>
        <v>0.25314680410925283</v>
      </c>
      <c r="GV67" s="14">
        <f t="shared" si="272"/>
        <v>0.23568879021673803</v>
      </c>
      <c r="GW67" s="14">
        <f t="shared" si="273"/>
        <v>0.18082817762347739</v>
      </c>
      <c r="GX67" s="14">
        <f t="shared" si="274"/>
        <v>0.18425743899775227</v>
      </c>
      <c r="GY67" s="14">
        <f t="shared" si="275"/>
        <v>0.20057475683708487</v>
      </c>
      <c r="GZ67" s="14">
        <f t="shared" si="276"/>
        <v>0.21050249807489482</v>
      </c>
      <c r="HA67" s="14">
        <f t="shared" si="277"/>
        <v>0.23058463146851485</v>
      </c>
      <c r="HB67" s="14">
        <f t="shared" si="301"/>
        <v>0.23111660995978967</v>
      </c>
      <c r="HC67" s="14">
        <f t="shared" si="302"/>
        <v>0.45210423293369217</v>
      </c>
      <c r="HD67" s="14">
        <f t="shared" si="303"/>
        <v>0.36448034723896794</v>
      </c>
      <c r="HE67" s="14">
        <f t="shared" si="304"/>
        <v>0.22390500999575938</v>
      </c>
      <c r="HF67" s="14">
        <f t="shared" si="305"/>
        <v>0.30128242325770327</v>
      </c>
      <c r="HG67" s="14">
        <f t="shared" si="306"/>
        <v>0.2823680974410025</v>
      </c>
      <c r="HH67" s="14">
        <f t="shared" si="307"/>
        <v>0.21345280008610562</v>
      </c>
      <c r="HI67" s="14">
        <f t="shared" si="308"/>
        <v>0.35762930809299681</v>
      </c>
      <c r="HJ67" s="14" t="e">
        <f t="shared" si="309"/>
        <v>#VALUE!</v>
      </c>
      <c r="HK67" s="14"/>
      <c r="HL67" s="14">
        <f t="shared" si="236"/>
        <v>0.26408356400059546</v>
      </c>
      <c r="HM67" s="14">
        <f t="shared" si="197"/>
        <v>0.35762930809299681</v>
      </c>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row>
    <row r="68" spans="1:262">
      <c r="A68" s="4" t="s">
        <v>72</v>
      </c>
      <c r="B68" s="3" t="s">
        <v>11</v>
      </c>
      <c r="C68" s="3"/>
      <c r="D68" s="3"/>
      <c r="E68" s="3"/>
      <c r="F68" s="3"/>
      <c r="G68" s="3"/>
      <c r="H68" s="3"/>
      <c r="I68" s="38"/>
      <c r="J68" s="4"/>
      <c r="K68" s="4"/>
      <c r="L68" s="4"/>
      <c r="M68" s="4"/>
      <c r="N68" s="69"/>
      <c r="O68" s="3"/>
      <c r="P68" s="3"/>
      <c r="Q68" s="3"/>
      <c r="R68" s="3"/>
      <c r="S68" s="3"/>
      <c r="T68" s="3"/>
      <c r="U68" s="3"/>
      <c r="V68" s="3"/>
      <c r="W68" s="3"/>
      <c r="X68" s="3"/>
      <c r="Y68" s="3"/>
      <c r="Z68" s="3"/>
      <c r="AA68" s="3"/>
      <c r="AB68" s="3"/>
      <c r="AC68" s="3"/>
      <c r="AD68" s="3"/>
      <c r="AE68" s="3"/>
      <c r="AF68" s="3"/>
      <c r="AG68" s="3"/>
      <c r="AH68" s="3"/>
      <c r="AI68" s="3"/>
      <c r="AJ68" s="3"/>
      <c r="AK68" s="38"/>
      <c r="AL68" s="3"/>
      <c r="AM68" s="3"/>
      <c r="AN68" s="7"/>
      <c r="AO68" s="524"/>
      <c r="AP68" s="524"/>
      <c r="AQ68" s="547"/>
      <c r="AR68" s="547"/>
      <c r="AS68" s="547"/>
      <c r="AT68" s="38"/>
      <c r="AU68" s="3"/>
      <c r="AV68" s="3"/>
      <c r="AW68" s="3"/>
      <c r="AX68" s="327"/>
      <c r="AY68" s="38"/>
      <c r="AZ68" s="38"/>
      <c r="BA68" s="38"/>
      <c r="BB68" s="38"/>
      <c r="BC68" s="38"/>
      <c r="BD68" s="38"/>
      <c r="BE68" s="38"/>
      <c r="BF68" s="117"/>
      <c r="BG68" s="13">
        <f t="shared" si="198"/>
        <v>436.8</v>
      </c>
      <c r="BH68" s="71">
        <f t="shared" si="199"/>
        <v>442.55</v>
      </c>
      <c r="BI68" s="71">
        <f t="shared" si="199"/>
        <v>448.3</v>
      </c>
      <c r="BJ68" s="71">
        <f t="shared" si="199"/>
        <v>454.05</v>
      </c>
      <c r="BK68" s="13">
        <f t="shared" si="200"/>
        <v>459.8</v>
      </c>
      <c r="BL68" s="71">
        <f t="shared" si="286"/>
        <v>425.9</v>
      </c>
      <c r="BM68" s="71">
        <f t="shared" si="286"/>
        <v>392</v>
      </c>
      <c r="BN68" s="71">
        <f t="shared" si="286"/>
        <v>358.1</v>
      </c>
      <c r="BO68" s="13">
        <f t="shared" si="287"/>
        <v>324.2</v>
      </c>
      <c r="BP68" s="71">
        <f t="shared" si="288"/>
        <v>329.75</v>
      </c>
      <c r="BQ68" s="71">
        <f t="shared" si="288"/>
        <v>335.29999999999995</v>
      </c>
      <c r="BR68" s="71">
        <f t="shared" si="288"/>
        <v>340.84999999999997</v>
      </c>
      <c r="BS68" s="13">
        <f t="shared" si="289"/>
        <v>346.4</v>
      </c>
      <c r="BT68" s="71">
        <f t="shared" si="310"/>
        <v>346.4</v>
      </c>
      <c r="BU68" s="71">
        <f t="shared" si="310"/>
        <v>346.4</v>
      </c>
      <c r="BV68" s="71">
        <f t="shared" si="310"/>
        <v>346.4</v>
      </c>
      <c r="BW68" s="13">
        <f t="shared" si="192"/>
        <v>346.4</v>
      </c>
      <c r="BX68" s="13"/>
      <c r="BY68" s="3"/>
      <c r="BZ68" s="66">
        <f t="shared" si="205"/>
        <v>10917.162299699745</v>
      </c>
      <c r="CA68" s="66">
        <f t="shared" si="206"/>
        <v>7397.5747476607139</v>
      </c>
      <c r="CB68" s="66">
        <f t="shared" si="207"/>
        <v>14241.987195621681</v>
      </c>
      <c r="CC68" s="66">
        <f t="shared" si="208"/>
        <v>14026.39964358265</v>
      </c>
      <c r="CD68" s="66">
        <f t="shared" si="209"/>
        <v>13131.812091543617</v>
      </c>
      <c r="CE68" s="66">
        <f t="shared" si="210"/>
        <v>14216.179626210218</v>
      </c>
      <c r="CF68" s="66">
        <f t="shared" si="211"/>
        <v>16392.547160876817</v>
      </c>
      <c r="CG68" s="66">
        <f t="shared" si="212"/>
        <v>15524.914695543419</v>
      </c>
      <c r="CH68" s="66">
        <f t="shared" si="213"/>
        <v>13492.282230210018</v>
      </c>
      <c r="CI68" s="66">
        <f t="shared" si="214"/>
        <v>15013.748812683103</v>
      </c>
      <c r="CJ68" s="66">
        <f t="shared" si="215"/>
        <v>17039.215395156189</v>
      </c>
      <c r="CK68" s="66">
        <f t="shared" si="216"/>
        <v>15788.681977629276</v>
      </c>
      <c r="CL68" s="66">
        <f t="shared" si="217"/>
        <v>13509.14856010236</v>
      </c>
      <c r="CM68" s="66">
        <f t="shared" si="218"/>
        <v>14792.891829501377</v>
      </c>
      <c r="CN68" s="66">
        <f t="shared" si="219"/>
        <v>16461.635098900395</v>
      </c>
      <c r="CO68" s="66">
        <f t="shared" si="220"/>
        <v>15613.378368299411</v>
      </c>
      <c r="CP68" s="66" t="e">
        <f t="shared" si="221"/>
        <v>#VALUE!</v>
      </c>
      <c r="CQ68" s="3"/>
      <c r="CR68" s="59">
        <f t="shared" si="249"/>
        <v>0.20506119224199498</v>
      </c>
      <c r="CS68" s="59">
        <f t="shared" si="250"/>
        <v>0.13865002714191046</v>
      </c>
      <c r="CT68" s="59">
        <f t="shared" si="251"/>
        <v>0.24874858402441088</v>
      </c>
      <c r="CU68" s="59">
        <f t="shared" si="252"/>
        <v>0.27847594737193448</v>
      </c>
      <c r="CV68" s="59">
        <f t="shared" si="253"/>
        <v>0.257758035978365</v>
      </c>
      <c r="CW68" s="59">
        <f t="shared" si="254"/>
        <v>0.29732151622155234</v>
      </c>
      <c r="CX68" s="59">
        <f t="shared" si="255"/>
        <v>0.30714783930953093</v>
      </c>
      <c r="CY68" s="59">
        <f t="shared" si="256"/>
        <v>0.31950374732450543</v>
      </c>
      <c r="CZ68" s="59">
        <f t="shared" si="237"/>
        <v>0.26882971329820465</v>
      </c>
      <c r="DA68" s="59">
        <f t="shared" si="238"/>
        <v>0.25890328319807249</v>
      </c>
      <c r="DB68" s="59">
        <f t="shared" si="239"/>
        <v>0.27759187636528532</v>
      </c>
      <c r="DC68" s="59">
        <f t="shared" si="240"/>
        <v>0.25203218282691509</v>
      </c>
      <c r="DD68" s="59">
        <f t="shared" si="241"/>
        <v>0.21046579320131312</v>
      </c>
      <c r="DE68" s="59">
        <f t="shared" si="223"/>
        <v>0.2270803684640432</v>
      </c>
      <c r="DF68" s="59">
        <f t="shared" si="224"/>
        <v>0.23703172786458013</v>
      </c>
      <c r="DG68" s="59">
        <f t="shared" si="225"/>
        <v>0.22479436979359582</v>
      </c>
      <c r="DH68" s="59" t="e">
        <f t="shared" si="226"/>
        <v>#VALUE!</v>
      </c>
      <c r="DI68" s="59"/>
      <c r="DJ68" s="59">
        <f t="shared" si="193"/>
        <v>0.2554222875772304</v>
      </c>
      <c r="DK68" s="3"/>
      <c r="DL68" s="3"/>
      <c r="DM68" s="3"/>
      <c r="DN68" s="66">
        <f>'(2018 Bloom Raw Data)'!CS30+'Clean data, inputs, calc.'!BG30</f>
        <v>53240.558599699747</v>
      </c>
      <c r="DO68" s="66">
        <f>'(2018 Bloom Raw Data)'!CT30+'Clean data, inputs, calc.'!BH30</f>
        <v>53356.297147660713</v>
      </c>
      <c r="DP68" s="66">
        <f>'(2018 Bloom Raw Data)'!CU30+'Clean data, inputs, calc.'!BI30</f>
        <v>57254.545795621678</v>
      </c>
      <c r="DQ68" s="66">
        <f>'(2018 Bloom Raw Data)'!CV30+'Clean data, inputs, calc.'!BJ30</f>
        <v>50368.442143582652</v>
      </c>
      <c r="DR68" s="66">
        <f>'(2018 Bloom Raw Data)'!CW30+'Clean data, inputs, calc.'!BK30</f>
        <v>50946.276191543613</v>
      </c>
      <c r="DS68" s="66">
        <f>'(2018 Bloom Raw Data)'!CX30+'Clean data, inputs, calc.'!BL30</f>
        <v>47803.163626210211</v>
      </c>
      <c r="DT68" s="66">
        <f>'(2018 Bloom Raw Data)'!CY30+'Clean data, inputs, calc.'!BM30</f>
        <v>53274.218060876818</v>
      </c>
      <c r="DU68" s="66">
        <f>'(2018 Bloom Raw Data)'!CZ30+'Clean data, inputs, calc.'!BN30</f>
        <v>48395.712395543422</v>
      </c>
      <c r="DV68" s="66">
        <f>'(2018 Bloom Raw Data)'!DA30+'Clean data, inputs, calc.'!BO30</f>
        <v>49910.954430210018</v>
      </c>
      <c r="DW68" s="66">
        <f>'(2018 Bloom Raw Data)'!DB30+'Clean data, inputs, calc.'!BP30</f>
        <v>57652.796912683101</v>
      </c>
      <c r="DX68" s="66">
        <f>'(2018 Bloom Raw Data)'!DC30+'Clean data, inputs, calc.'!BQ30</f>
        <v>61054.255195156191</v>
      </c>
      <c r="DY68" s="66">
        <f>'(2018 Bloom Raw Data)'!DD30+'Clean data, inputs, calc.'!BR30</f>
        <v>62348.499477629273</v>
      </c>
      <c r="DZ68" s="66">
        <f>'(2018 Bloom Raw Data)'!DE30+'Clean data, inputs, calc.'!BS30</f>
        <v>64087.908260102362</v>
      </c>
      <c r="EA68" s="66">
        <f>'(2018 Bloom Raw Data)'!DF30+'Clean data, inputs, calc.'!BT30</f>
        <v>65045.860429501379</v>
      </c>
      <c r="EB68" s="66">
        <f>'(2018 Bloom Raw Data)'!DG30+'Clean data, inputs, calc.'!BU30</f>
        <v>69369.078598900393</v>
      </c>
      <c r="EC68" s="66">
        <f>'(2018 Bloom Raw Data)'!DH30+'Clean data, inputs, calc.'!BV30</f>
        <v>69408.269668299414</v>
      </c>
      <c r="ED68" s="66" t="e">
        <f>'(2018 Bloom Raw Data)'!DI30+'Clean data, inputs, calc.'!BW30</f>
        <v>#VALUE!</v>
      </c>
      <c r="EE68" s="3"/>
      <c r="EF68" s="13">
        <f t="shared" si="257"/>
        <v>6623.8</v>
      </c>
      <c r="EG68" s="13">
        <f t="shared" si="258"/>
        <v>6439.55</v>
      </c>
      <c r="EH68" s="13">
        <f t="shared" si="259"/>
        <v>6296.3</v>
      </c>
      <c r="EI68" s="13">
        <f t="shared" si="260"/>
        <v>5902.05</v>
      </c>
      <c r="EJ68" s="13">
        <f t="shared" si="261"/>
        <v>5576.8</v>
      </c>
      <c r="EK68" s="13">
        <f t="shared" si="262"/>
        <v>4989.8999999999996</v>
      </c>
      <c r="EL68" s="13">
        <f t="shared" si="263"/>
        <v>4621</v>
      </c>
      <c r="EM68" s="13">
        <f t="shared" si="264"/>
        <v>2278.1</v>
      </c>
      <c r="EN68" s="13">
        <f t="shared" si="242"/>
        <v>1438.7</v>
      </c>
      <c r="EO68" s="13">
        <f t="shared" si="243"/>
        <v>2197.25</v>
      </c>
      <c r="EP68" s="13">
        <f t="shared" si="244"/>
        <v>2778.8</v>
      </c>
      <c r="EQ68" s="13">
        <f t="shared" si="245"/>
        <v>5624.35</v>
      </c>
      <c r="ER68" s="13">
        <f t="shared" si="246"/>
        <v>6812.4</v>
      </c>
      <c r="ES68" s="13">
        <f t="shared" si="265"/>
        <v>6756.4</v>
      </c>
      <c r="ET68" s="13">
        <f t="shared" si="266"/>
        <v>6774.3906356137786</v>
      </c>
      <c r="EU68" s="13">
        <f t="shared" si="267"/>
        <v>6855.3824163524969</v>
      </c>
      <c r="EV68" s="13" t="e">
        <f t="shared" si="268"/>
        <v>#VALUE!</v>
      </c>
      <c r="EW68" s="3"/>
      <c r="EX68" s="3"/>
      <c r="EY68" s="3"/>
      <c r="EZ68" s="3"/>
      <c r="FA68" s="3"/>
      <c r="FB68" s="3"/>
      <c r="FC68" s="3"/>
      <c r="FD68" s="3"/>
      <c r="FE68" s="3"/>
      <c r="FF68" s="3"/>
      <c r="FG68" s="3"/>
      <c r="FH68" s="3"/>
      <c r="FI68" s="3"/>
      <c r="FJ68" s="3"/>
      <c r="FK68" s="3"/>
      <c r="FL68" s="3"/>
      <c r="FM68" s="3"/>
      <c r="FN68" s="3"/>
      <c r="FO68" s="3"/>
      <c r="FP68" s="3"/>
      <c r="FQ68" s="3"/>
      <c r="FR68" s="3"/>
      <c r="FS68" s="3"/>
      <c r="FT68" s="6">
        <f t="shared" si="278"/>
        <v>1.648172091503328</v>
      </c>
      <c r="FU68" s="6">
        <f t="shared" si="279"/>
        <v>1.1487720023387835</v>
      </c>
      <c r="FV68" s="6">
        <f t="shared" si="280"/>
        <v>2.2619613416803013</v>
      </c>
      <c r="FW68" s="6">
        <f t="shared" si="281"/>
        <v>2.3765301282745233</v>
      </c>
      <c r="FX68" s="6">
        <f t="shared" si="282"/>
        <v>2.3547217206182069</v>
      </c>
      <c r="FY68" s="6">
        <f t="shared" si="283"/>
        <v>2.8489908868334473</v>
      </c>
      <c r="FZ68" s="6">
        <f t="shared" si="284"/>
        <v>3.5474025450934468</v>
      </c>
      <c r="GA68" s="6">
        <f t="shared" si="285"/>
        <v>6.8148521555433996</v>
      </c>
      <c r="GB68" s="6">
        <f t="shared" si="290"/>
        <v>9.3781067840481107</v>
      </c>
      <c r="GC68" s="6">
        <f t="shared" si="291"/>
        <v>6.8329724941099572</v>
      </c>
      <c r="GD68" s="6">
        <f t="shared" si="292"/>
        <v>6.1318610174018238</v>
      </c>
      <c r="GE68" s="6">
        <f t="shared" si="293"/>
        <v>2.8072011837153226</v>
      </c>
      <c r="GF68" s="6">
        <f t="shared" si="294"/>
        <v>1.9830233926519818</v>
      </c>
      <c r="GG68" s="6">
        <f t="shared" si="295"/>
        <v>2.1894635944439904</v>
      </c>
      <c r="GH68" s="6">
        <f t="shared" si="296"/>
        <v>2.429980198124333</v>
      </c>
      <c r="GI68" s="6">
        <f t="shared" si="297"/>
        <v>2.2775357259510445</v>
      </c>
      <c r="GJ68" s="6" t="e">
        <f t="shared" si="298"/>
        <v>#VALUE!</v>
      </c>
      <c r="GK68" s="6"/>
      <c r="GL68" s="14">
        <f t="shared" si="231"/>
        <v>3.9978955251391994</v>
      </c>
      <c r="GM68" s="14">
        <f t="shared" si="194"/>
        <v>3.85650521106251</v>
      </c>
      <c r="GN68" s="6">
        <f t="shared" si="299"/>
        <v>0.38327084084251695</v>
      </c>
      <c r="GO68" s="59">
        <f t="shared" si="300"/>
        <v>0.23958132800538617</v>
      </c>
      <c r="GP68" s="14">
        <f t="shared" si="195"/>
        <v>0.43467917330159533</v>
      </c>
      <c r="GQ68" s="59">
        <f t="shared" si="196"/>
        <v>0.12703134773795496</v>
      </c>
      <c r="GR68" s="59"/>
      <c r="GS68" s="3"/>
      <c r="GT68" s="14">
        <f t="shared" si="270"/>
        <v>2.2796582022404057E-2</v>
      </c>
      <c r="GU68" s="14">
        <f t="shared" si="271"/>
        <v>0.44816796204703746</v>
      </c>
      <c r="GV68" s="14">
        <f t="shared" si="272"/>
        <v>4.9076441719740162E-2</v>
      </c>
      <c r="GW68" s="14">
        <f t="shared" si="273"/>
        <v>3.4564261570132412E-2</v>
      </c>
      <c r="GX68" s="14">
        <f t="shared" si="274"/>
        <v>1.9186630325634772E-2</v>
      </c>
      <c r="GY68" s="14">
        <f t="shared" si="275"/>
        <v>3.6874486462654565E-2</v>
      </c>
      <c r="GZ68" s="14">
        <f t="shared" si="276"/>
        <v>3.2244103008006925E-2</v>
      </c>
      <c r="HA68" s="14">
        <f t="shared" si="277"/>
        <v>0.51446380755893073</v>
      </c>
      <c r="HB68" s="14">
        <f t="shared" si="301"/>
        <v>0.17863348856606659</v>
      </c>
      <c r="HC68" s="14">
        <f t="shared" si="302"/>
        <v>0.34224598930481281</v>
      </c>
      <c r="HD68" s="14">
        <f t="shared" si="303"/>
        <v>0.11443788685763638</v>
      </c>
      <c r="HE68" s="14">
        <f t="shared" si="304"/>
        <v>0.18988860935041382</v>
      </c>
      <c r="HF68" s="14">
        <f t="shared" si="305"/>
        <v>0.11772649873759615</v>
      </c>
      <c r="HG68" s="14">
        <f t="shared" si="306"/>
        <v>6.5271446332366354E-2</v>
      </c>
      <c r="HH68" s="14">
        <f t="shared" si="307"/>
        <v>3.6608458729296543E-2</v>
      </c>
      <c r="HI68" s="14">
        <f t="shared" si="308"/>
        <v>0.17679538884788601</v>
      </c>
      <c r="HJ68" s="14" t="e">
        <f t="shared" si="309"/>
        <v>#VALUE!</v>
      </c>
      <c r="HK68" s="14"/>
      <c r="HL68" s="14">
        <f t="shared" si="236"/>
        <v>0.14299546581934106</v>
      </c>
      <c r="HM68" s="14">
        <f t="shared" si="197"/>
        <v>0.17679538884788601</v>
      </c>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c r="IW68" s="3"/>
      <c r="IX68" s="3"/>
      <c r="IY68" s="3"/>
      <c r="IZ68" s="3"/>
      <c r="JA68" s="3"/>
      <c r="JB68" s="3"/>
    </row>
    <row r="69" spans="1:262">
      <c r="A69" s="4" t="s">
        <v>72</v>
      </c>
      <c r="B69" s="4" t="s">
        <v>116</v>
      </c>
      <c r="C69" s="3"/>
      <c r="D69" s="3"/>
      <c r="E69" s="3"/>
      <c r="F69" s="3"/>
      <c r="G69" s="3"/>
      <c r="H69" s="3"/>
      <c r="I69" s="38"/>
      <c r="J69" s="4"/>
      <c r="K69" s="4"/>
      <c r="L69" s="4"/>
      <c r="M69" s="4"/>
      <c r="N69" s="69"/>
      <c r="O69" s="3"/>
      <c r="P69" s="3"/>
      <c r="Q69" s="3"/>
      <c r="R69" s="3"/>
      <c r="S69" s="3"/>
      <c r="T69" s="3"/>
      <c r="U69" s="3"/>
      <c r="V69" s="3"/>
      <c r="W69" s="3"/>
      <c r="X69" s="3"/>
      <c r="Y69" s="3"/>
      <c r="Z69" s="3"/>
      <c r="AA69" s="3"/>
      <c r="AB69" s="3"/>
      <c r="AC69" s="3"/>
      <c r="AD69" s="3"/>
      <c r="AE69" s="3"/>
      <c r="AF69" s="3"/>
      <c r="AG69" s="3"/>
      <c r="AH69" s="3"/>
      <c r="AI69" s="3"/>
      <c r="AJ69" s="3"/>
      <c r="AK69" s="38"/>
      <c r="AL69" s="3"/>
      <c r="AM69" s="3"/>
      <c r="AN69" s="7"/>
      <c r="AO69" s="524"/>
      <c r="AP69" s="524"/>
      <c r="AQ69" s="547"/>
      <c r="AR69" s="547"/>
      <c r="AS69" s="547"/>
      <c r="AT69" s="38"/>
      <c r="AU69" s="3"/>
      <c r="AV69" s="3"/>
      <c r="AW69" s="3"/>
      <c r="AX69" s="327"/>
      <c r="AY69" s="38"/>
      <c r="AZ69" s="38"/>
      <c r="BA69" s="38"/>
      <c r="BB69" s="38"/>
      <c r="BC69" s="38"/>
      <c r="BD69" s="38"/>
      <c r="BE69" s="38"/>
      <c r="BF69" s="117"/>
      <c r="BG69" s="13">
        <f t="shared" si="198"/>
        <v>1176.4000000000001</v>
      </c>
      <c r="BH69" s="71">
        <f t="shared" si="199"/>
        <v>1113.95</v>
      </c>
      <c r="BI69" s="71">
        <f t="shared" si="199"/>
        <v>1051.5</v>
      </c>
      <c r="BJ69" s="71">
        <f t="shared" si="199"/>
        <v>989.05000000000007</v>
      </c>
      <c r="BK69" s="13">
        <f t="shared" si="200"/>
        <v>926.6</v>
      </c>
      <c r="BL69" s="71">
        <f t="shared" si="286"/>
        <v>835.95</v>
      </c>
      <c r="BM69" s="71">
        <f t="shared" si="286"/>
        <v>745.3</v>
      </c>
      <c r="BN69" s="71">
        <f t="shared" si="286"/>
        <v>654.65</v>
      </c>
      <c r="BO69" s="13">
        <f t="shared" si="287"/>
        <v>564</v>
      </c>
      <c r="BP69" s="71">
        <f t="shared" si="288"/>
        <v>559.45000000000005</v>
      </c>
      <c r="BQ69" s="71">
        <f t="shared" si="288"/>
        <v>554.9</v>
      </c>
      <c r="BR69" s="71">
        <f t="shared" si="288"/>
        <v>550.34999999999991</v>
      </c>
      <c r="BS69" s="13">
        <f t="shared" si="289"/>
        <v>545.79999999999995</v>
      </c>
      <c r="BT69" s="71">
        <f t="shared" si="310"/>
        <v>545.79999999999995</v>
      </c>
      <c r="BU69" s="71">
        <f t="shared" si="310"/>
        <v>545.79999999999995</v>
      </c>
      <c r="BV69" s="71">
        <f t="shared" si="310"/>
        <v>545.79999999999995</v>
      </c>
      <c r="BW69" s="13">
        <f t="shared" si="192"/>
        <v>545.79999999999995</v>
      </c>
      <c r="BX69" s="13"/>
      <c r="BY69" s="3"/>
      <c r="BZ69" s="66">
        <f t="shared" si="205"/>
        <v>78108.078424088962</v>
      </c>
      <c r="CA69" s="66">
        <f t="shared" si="206"/>
        <v>94060.448849000284</v>
      </c>
      <c r="CB69" s="66">
        <f t="shared" si="207"/>
        <v>90603.819273911591</v>
      </c>
      <c r="CC69" s="66">
        <f t="shared" si="208"/>
        <v>86024.189698822913</v>
      </c>
      <c r="CD69" s="66">
        <f t="shared" si="209"/>
        <v>86496.560123734234</v>
      </c>
      <c r="CE69" s="66">
        <f t="shared" si="210"/>
        <v>87953.937264201581</v>
      </c>
      <c r="CF69" s="66">
        <f t="shared" si="211"/>
        <v>81941.314404668927</v>
      </c>
      <c r="CG69" s="66">
        <f t="shared" si="212"/>
        <v>80407.691545136273</v>
      </c>
      <c r="CH69" s="66">
        <f t="shared" si="213"/>
        <v>76598.068685603619</v>
      </c>
      <c r="CI69" s="66">
        <f t="shared" si="214"/>
        <v>77255.768472955722</v>
      </c>
      <c r="CJ69" s="66">
        <f t="shared" si="215"/>
        <v>77418.468260307825</v>
      </c>
      <c r="CK69" s="66">
        <f t="shared" si="216"/>
        <v>81515.168047659929</v>
      </c>
      <c r="CL69" s="66">
        <f t="shared" si="217"/>
        <v>64874.867835012024</v>
      </c>
      <c r="CM69" s="66">
        <f t="shared" si="218"/>
        <v>69359.616277387118</v>
      </c>
      <c r="CN69" s="66">
        <f t="shared" si="219"/>
        <v>76329.364719762219</v>
      </c>
      <c r="CO69" s="66">
        <f t="shared" si="220"/>
        <v>67932.113162137321</v>
      </c>
      <c r="CP69" s="66" t="e">
        <f t="shared" si="221"/>
        <v>#VALUE!</v>
      </c>
      <c r="CQ69" s="3"/>
      <c r="CR69" s="59">
        <f t="shared" si="249"/>
        <v>0.26357201697531596</v>
      </c>
      <c r="CS69" s="59">
        <f t="shared" si="250"/>
        <v>0.28387114045206935</v>
      </c>
      <c r="CT69" s="59">
        <f t="shared" si="251"/>
        <v>0.30005733321308764</v>
      </c>
      <c r="CU69" s="59">
        <f t="shared" si="252"/>
        <v>0.30608036218463469</v>
      </c>
      <c r="CV69" s="59">
        <f t="shared" si="253"/>
        <v>0.32133037637042428</v>
      </c>
      <c r="CW69" s="59">
        <f t="shared" si="254"/>
        <v>0.32508899807716024</v>
      </c>
      <c r="CX69" s="59">
        <f t="shared" si="255"/>
        <v>0.3226896201721669</v>
      </c>
      <c r="CY69" s="59">
        <f t="shared" si="256"/>
        <v>0.32584121170692371</v>
      </c>
      <c r="CZ69" s="59">
        <f t="shared" si="237"/>
        <v>0.32518081568534762</v>
      </c>
      <c r="DA69" s="59">
        <f t="shared" si="238"/>
        <v>0.32186729962684257</v>
      </c>
      <c r="DB69" s="59">
        <f t="shared" si="239"/>
        <v>0.31550123517114653</v>
      </c>
      <c r="DC69" s="59">
        <f t="shared" si="240"/>
        <v>0.32919830036913711</v>
      </c>
      <c r="DD69" s="59">
        <f t="shared" si="241"/>
        <v>0.29073685996660181</v>
      </c>
      <c r="DE69" s="59">
        <f t="shared" si="223"/>
        <v>0.29003498549618278</v>
      </c>
      <c r="DF69" s="59">
        <f t="shared" si="224"/>
        <v>0.30207771176662934</v>
      </c>
      <c r="DG69" s="59">
        <f t="shared" si="225"/>
        <v>0.28034816174665467</v>
      </c>
      <c r="DH69" s="59" t="e">
        <f t="shared" si="226"/>
        <v>#VALUE!</v>
      </c>
      <c r="DI69" s="59"/>
      <c r="DJ69" s="59">
        <f t="shared" si="193"/>
        <v>0.3100781207669891</v>
      </c>
      <c r="DK69" s="3"/>
      <c r="DL69" s="3"/>
      <c r="DM69" s="3"/>
      <c r="DN69" s="66">
        <f>'(2018 Bloom Raw Data)'!CS31+'Clean data, inputs, calc.'!BG31</f>
        <v>301325.35142408893</v>
      </c>
      <c r="DO69" s="66">
        <f>'(2018 Bloom Raw Data)'!CT31+'Clean data, inputs, calc.'!BH31</f>
        <v>336796.10684900027</v>
      </c>
      <c r="DP69" s="66">
        <f>'(2018 Bloom Raw Data)'!CU31+'Clean data, inputs, calc.'!BI31</f>
        <v>306777.0240739116</v>
      </c>
      <c r="DQ69" s="66">
        <f>'(2018 Bloom Raw Data)'!CV31+'Clean data, inputs, calc.'!BJ31</f>
        <v>285878.99289882294</v>
      </c>
      <c r="DR69" s="66">
        <f>'(2018 Bloom Raw Data)'!CW31+'Clean data, inputs, calc.'!BK31</f>
        <v>273500.64342373423</v>
      </c>
      <c r="DS69" s="66">
        <f>'(2018 Bloom Raw Data)'!CX31+'Clean data, inputs, calc.'!BL31</f>
        <v>274906.41086420161</v>
      </c>
      <c r="DT69" s="66">
        <f>'(2018 Bloom Raw Data)'!CY31+'Clean data, inputs, calc.'!BM31</f>
        <v>261083.29060466893</v>
      </c>
      <c r="DU69" s="66">
        <f>'(2018 Bloom Raw Data)'!CZ31+'Clean data, inputs, calc.'!BN31</f>
        <v>251965.55724513627</v>
      </c>
      <c r="DV69" s="66">
        <f>'(2018 Bloom Raw Data)'!DA31+'Clean data, inputs, calc.'!BO31</f>
        <v>240591.31258560362</v>
      </c>
      <c r="DW69" s="66">
        <f>'(2018 Bloom Raw Data)'!DB31+'Clean data, inputs, calc.'!BP31</f>
        <v>244887.66367295571</v>
      </c>
      <c r="DX69" s="66">
        <f>'(2018 Bloom Raw Data)'!DC31+'Clean data, inputs, calc.'!BQ31</f>
        <v>249883.45696030781</v>
      </c>
      <c r="DY69" s="66">
        <f>'(2018 Bloom Raw Data)'!DD31+'Clean data, inputs, calc.'!BR31</f>
        <v>252790.22024765992</v>
      </c>
      <c r="DZ69" s="66">
        <f>'(2018 Bloom Raw Data)'!DE31+'Clean data, inputs, calc.'!BS31</f>
        <v>228399.46653501203</v>
      </c>
      <c r="EA69" s="66">
        <f>'(2018 Bloom Raw Data)'!DF31+'Clean data, inputs, calc.'!BT31</f>
        <v>244512.24057738713</v>
      </c>
      <c r="EB69" s="66">
        <f>'(2018 Bloom Raw Data)'!DG31+'Clean data, inputs, calc.'!BU31</f>
        <v>257993.2199197622</v>
      </c>
      <c r="EC69" s="66">
        <f>'(2018 Bloom Raw Data)'!DH31+'Clean data, inputs, calc.'!BV31</f>
        <v>247623.38896213731</v>
      </c>
      <c r="ED69" s="66" t="e">
        <f>'(2018 Bloom Raw Data)'!DI31+'Clean data, inputs, calc.'!BW31</f>
        <v>#VALUE!</v>
      </c>
      <c r="EE69" s="3"/>
      <c r="EF69" s="13">
        <f t="shared" si="257"/>
        <v>29408.400000000001</v>
      </c>
      <c r="EG69" s="13">
        <f t="shared" si="258"/>
        <v>27164.95</v>
      </c>
      <c r="EH69" s="13">
        <f t="shared" si="259"/>
        <v>25654.5</v>
      </c>
      <c r="EI69" s="13">
        <f t="shared" si="260"/>
        <v>24288.05</v>
      </c>
      <c r="EJ69" s="13">
        <f t="shared" si="261"/>
        <v>24917.599999999999</v>
      </c>
      <c r="EK69" s="13">
        <f t="shared" si="262"/>
        <v>25601.95</v>
      </c>
      <c r="EL69" s="13">
        <f t="shared" si="263"/>
        <v>25664.3</v>
      </c>
      <c r="EM69" s="13">
        <f t="shared" si="264"/>
        <v>26159.65</v>
      </c>
      <c r="EN69" s="13">
        <f t="shared" si="242"/>
        <v>30346</v>
      </c>
      <c r="EO69" s="13">
        <f t="shared" si="243"/>
        <v>30222.45</v>
      </c>
      <c r="EP69" s="13">
        <f t="shared" si="244"/>
        <v>30662.9</v>
      </c>
      <c r="EQ69" s="13">
        <f t="shared" si="245"/>
        <v>30021.35</v>
      </c>
      <c r="ER69" s="13">
        <f t="shared" si="246"/>
        <v>25547.8</v>
      </c>
      <c r="ES69" s="13">
        <f t="shared" si="265"/>
        <v>25869.8</v>
      </c>
      <c r="ET69" s="13">
        <f t="shared" si="266"/>
        <v>25935.711909038906</v>
      </c>
      <c r="EU69" s="13">
        <f t="shared" si="267"/>
        <v>26408.853897065877</v>
      </c>
      <c r="EV69" s="13" t="e">
        <f t="shared" si="268"/>
        <v>#VALUE!</v>
      </c>
      <c r="EW69" s="3"/>
      <c r="EX69" s="3"/>
      <c r="EY69" s="3"/>
      <c r="EZ69" s="3"/>
      <c r="FA69" s="3"/>
      <c r="FB69" s="3"/>
      <c r="FC69" s="3"/>
      <c r="FD69" s="3"/>
      <c r="FE69" s="3"/>
      <c r="FF69" s="3"/>
      <c r="FG69" s="3"/>
      <c r="FH69" s="3"/>
      <c r="FI69" s="3"/>
      <c r="FJ69" s="3"/>
      <c r="FK69" s="3"/>
      <c r="FL69" s="3"/>
      <c r="FM69" s="3"/>
      <c r="FN69" s="3"/>
      <c r="FO69" s="3"/>
      <c r="FP69" s="3"/>
      <c r="FQ69" s="3"/>
      <c r="FR69" s="3"/>
      <c r="FS69" s="3"/>
      <c r="FT69" s="6">
        <f t="shared" si="278"/>
        <v>2.6559785103606099</v>
      </c>
      <c r="FU69" s="6">
        <f t="shared" si="279"/>
        <v>3.4625666106140551</v>
      </c>
      <c r="FV69" s="6">
        <f t="shared" si="280"/>
        <v>3.5316930469863608</v>
      </c>
      <c r="FW69" s="6">
        <f t="shared" si="281"/>
        <v>3.5418318761210932</v>
      </c>
      <c r="FX69" s="6">
        <f t="shared" si="282"/>
        <v>3.4713038223478279</v>
      </c>
      <c r="FY69" s="6">
        <f t="shared" si="283"/>
        <v>3.4354389905535156</v>
      </c>
      <c r="FZ69" s="6">
        <f t="shared" si="284"/>
        <v>3.1928131452901085</v>
      </c>
      <c r="GA69" s="6">
        <f t="shared" si="285"/>
        <v>3.0737296387809572</v>
      </c>
      <c r="GB69" s="6">
        <f t="shared" si="290"/>
        <v>2.524157011981929</v>
      </c>
      <c r="GC69" s="6">
        <f t="shared" si="291"/>
        <v>2.5562377792983599</v>
      </c>
      <c r="GD69" s="6">
        <f t="shared" si="292"/>
        <v>2.5248253837800019</v>
      </c>
      <c r="GE69" s="6">
        <f t="shared" si="293"/>
        <v>2.7152399225104777</v>
      </c>
      <c r="GF69" s="6">
        <f t="shared" si="294"/>
        <v>2.5393524231053957</v>
      </c>
      <c r="GG69" s="6">
        <f t="shared" si="295"/>
        <v>2.6811036914621345</v>
      </c>
      <c r="GH69" s="6">
        <f t="shared" si="296"/>
        <v>2.9430217681111936</v>
      </c>
      <c r="GI69" s="6">
        <f t="shared" si="297"/>
        <v>2.5723234119480223</v>
      </c>
      <c r="GJ69" s="6" t="e">
        <f t="shared" si="298"/>
        <v>#VALUE!</v>
      </c>
      <c r="GK69" s="6"/>
      <c r="GL69" s="14">
        <f t="shared" si="231"/>
        <v>2.9054906819454627</v>
      </c>
      <c r="GM69" s="14">
        <f t="shared" si="194"/>
        <v>3.0173206278254381</v>
      </c>
      <c r="GN69" s="6">
        <f t="shared" si="299"/>
        <v>0.14674383179270079</v>
      </c>
      <c r="GO69" s="59">
        <f t="shared" si="300"/>
        <v>6.1332151161502931E-2</v>
      </c>
      <c r="GP69" s="14">
        <f t="shared" si="195"/>
        <v>0.18024036560942758</v>
      </c>
      <c r="GQ69" s="59">
        <f t="shared" si="196"/>
        <v>6.3530231417790031E-2</v>
      </c>
      <c r="GR69" s="59"/>
      <c r="GS69" s="3"/>
      <c r="GT69" s="14">
        <f t="shared" si="270"/>
        <v>0.97710178044368268</v>
      </c>
      <c r="GU69" s="14">
        <f t="shared" si="271"/>
        <v>0.53918744558705245</v>
      </c>
      <c r="GV69" s="14">
        <f t="shared" si="272"/>
        <v>0.76314096942056953</v>
      </c>
      <c r="GW69" s="14">
        <f t="shared" si="273"/>
        <v>1.1010352827830971</v>
      </c>
      <c r="GX69" s="14">
        <f t="shared" si="274"/>
        <v>0.5878174463030148</v>
      </c>
      <c r="GY69" s="14">
        <f t="shared" si="275"/>
        <v>0.56655840668386581</v>
      </c>
      <c r="GZ69" s="14">
        <f t="shared" si="276"/>
        <v>0.6529692997666019</v>
      </c>
      <c r="HA69" s="14">
        <f t="shared" si="277"/>
        <v>0.70662260389569431</v>
      </c>
      <c r="HB69" s="14">
        <f t="shared" si="301"/>
        <v>0.4781519804916628</v>
      </c>
      <c r="HC69" s="14">
        <f t="shared" si="302"/>
        <v>0.30718886126042066</v>
      </c>
      <c r="HD69" s="14">
        <f t="shared" si="303"/>
        <v>0.62831630406778216</v>
      </c>
      <c r="HE69" s="14">
        <f t="shared" si="304"/>
        <v>0.49038434314246365</v>
      </c>
      <c r="HF69" s="14">
        <f t="shared" si="305"/>
        <v>0.61128551186403524</v>
      </c>
      <c r="HG69" s="14">
        <f t="shared" si="306"/>
        <v>1.0064244795089254</v>
      </c>
      <c r="HH69" s="14">
        <f t="shared" si="307"/>
        <v>0.7481576009192743</v>
      </c>
      <c r="HI69" s="14">
        <f t="shared" si="308"/>
        <v>1.0654381333498961</v>
      </c>
      <c r="HJ69" s="14" t="e">
        <f t="shared" si="309"/>
        <v>#VALUE!</v>
      </c>
      <c r="HK69" s="14"/>
      <c r="HL69" s="14">
        <f t="shared" si="236"/>
        <v>0.6884884810797488</v>
      </c>
      <c r="HM69" s="14">
        <f t="shared" si="197"/>
        <v>1.0654381333498961</v>
      </c>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c r="IW69" s="3"/>
      <c r="IX69" s="3"/>
      <c r="IY69" s="3"/>
      <c r="IZ69" s="3"/>
      <c r="JA69" s="3"/>
      <c r="JB69" s="3"/>
    </row>
    <row r="70" spans="1:262">
      <c r="A70" s="11" t="s">
        <v>73</v>
      </c>
      <c r="B70" s="11" t="s">
        <v>115</v>
      </c>
      <c r="C70" s="3"/>
      <c r="D70" s="3"/>
      <c r="E70" s="3"/>
      <c r="F70" s="3"/>
      <c r="G70" s="3"/>
      <c r="H70" s="3"/>
      <c r="I70" s="38"/>
      <c r="J70" s="4"/>
      <c r="K70" s="4"/>
      <c r="L70" s="4"/>
      <c r="M70" s="4"/>
      <c r="N70" s="69"/>
      <c r="O70" s="3"/>
      <c r="P70" s="3"/>
      <c r="Q70" s="3"/>
      <c r="R70" s="3"/>
      <c r="S70" s="3"/>
      <c r="T70" s="3"/>
      <c r="U70" s="3"/>
      <c r="V70" s="3"/>
      <c r="W70" s="3"/>
      <c r="X70" s="3"/>
      <c r="Y70" s="3"/>
      <c r="Z70" s="3"/>
      <c r="AA70" s="3"/>
      <c r="AB70" s="3"/>
      <c r="AC70" s="3"/>
      <c r="AD70" s="3"/>
      <c r="AE70" s="3"/>
      <c r="AF70" s="3"/>
      <c r="AG70" s="3"/>
      <c r="AH70" s="3"/>
      <c r="AI70" s="3"/>
      <c r="AJ70" s="3"/>
      <c r="AK70" s="38"/>
      <c r="AL70" s="3"/>
      <c r="AM70" s="3"/>
      <c r="AN70" s="7"/>
      <c r="AO70" s="524"/>
      <c r="AP70" s="524"/>
      <c r="AQ70" s="547"/>
      <c r="AR70" s="547"/>
      <c r="AS70" s="547"/>
      <c r="AT70" s="38"/>
      <c r="AU70" s="3"/>
      <c r="AV70" s="3"/>
      <c r="AW70" s="3"/>
      <c r="AX70" s="327"/>
      <c r="AY70" s="38"/>
      <c r="AZ70" s="38"/>
      <c r="BA70" s="38"/>
      <c r="BB70" s="38"/>
      <c r="BC70" s="38"/>
      <c r="BD70" s="38"/>
      <c r="BE70" s="38"/>
      <c r="BF70" s="117"/>
      <c r="BG70" s="13">
        <f t="shared" si="198"/>
        <v>105.9</v>
      </c>
      <c r="BH70" s="71">
        <f t="shared" si="199"/>
        <v>103.65</v>
      </c>
      <c r="BI70" s="71">
        <f t="shared" si="199"/>
        <v>101.4</v>
      </c>
      <c r="BJ70" s="71">
        <f t="shared" si="199"/>
        <v>99.15</v>
      </c>
      <c r="BK70" s="13">
        <f t="shared" si="200"/>
        <v>96.9</v>
      </c>
      <c r="BL70" s="71">
        <f t="shared" si="286"/>
        <v>96.075000000000003</v>
      </c>
      <c r="BM70" s="71">
        <f t="shared" si="286"/>
        <v>95.25</v>
      </c>
      <c r="BN70" s="71">
        <f t="shared" si="286"/>
        <v>94.424999999999997</v>
      </c>
      <c r="BO70" s="13">
        <f t="shared" si="287"/>
        <v>93.6</v>
      </c>
      <c r="BP70" s="71">
        <f t="shared" si="288"/>
        <v>94.875</v>
      </c>
      <c r="BQ70" s="71">
        <f t="shared" si="288"/>
        <v>96.15</v>
      </c>
      <c r="BR70" s="71">
        <f t="shared" si="288"/>
        <v>97.424999999999997</v>
      </c>
      <c r="BS70" s="13">
        <f t="shared" si="289"/>
        <v>98.7</v>
      </c>
      <c r="BT70" s="71">
        <f t="shared" si="310"/>
        <v>98.7</v>
      </c>
      <c r="BU70" s="71">
        <f t="shared" si="310"/>
        <v>98.7</v>
      </c>
      <c r="BV70" s="71">
        <f t="shared" si="310"/>
        <v>98.7</v>
      </c>
      <c r="BW70" s="13">
        <f t="shared" si="192"/>
        <v>98.7</v>
      </c>
      <c r="BX70" s="13"/>
      <c r="BY70" s="3"/>
      <c r="BZ70" s="66">
        <f t="shared" si="205"/>
        <v>9170.1208054450835</v>
      </c>
      <c r="CA70" s="66">
        <f t="shared" si="206"/>
        <v>9004.7385566969442</v>
      </c>
      <c r="CB70" s="66">
        <f t="shared" si="207"/>
        <v>9838.3563079488049</v>
      </c>
      <c r="CC70" s="66">
        <f t="shared" si="208"/>
        <v>9377.9740592006656</v>
      </c>
      <c r="CD70" s="66">
        <f t="shared" si="209"/>
        <v>9016.5918104525281</v>
      </c>
      <c r="CE70" s="66">
        <f t="shared" si="210"/>
        <v>9137.3748403722147</v>
      </c>
      <c r="CF70" s="66">
        <f t="shared" si="211"/>
        <v>9885.1578702919014</v>
      </c>
      <c r="CG70" s="66">
        <f t="shared" si="212"/>
        <v>9320.9409002115881</v>
      </c>
      <c r="CH70" s="66">
        <f t="shared" si="213"/>
        <v>8793.7239301312729</v>
      </c>
      <c r="CI70" s="66">
        <f t="shared" si="214"/>
        <v>8726.4485743873483</v>
      </c>
      <c r="CJ70" s="66">
        <f t="shared" si="215"/>
        <v>9483.1732186434238</v>
      </c>
      <c r="CK70" s="66">
        <f t="shared" si="216"/>
        <v>8921.8978628994992</v>
      </c>
      <c r="CL70" s="66">
        <f t="shared" si="217"/>
        <v>8502.6225071555746</v>
      </c>
      <c r="CM70" s="66">
        <f t="shared" si="218"/>
        <v>8461.7325920849562</v>
      </c>
      <c r="CN70" s="66">
        <f t="shared" si="219"/>
        <v>9259.8426770143378</v>
      </c>
      <c r="CO70" s="66">
        <f t="shared" si="220"/>
        <v>8761.9527619437195</v>
      </c>
      <c r="CP70" s="66" t="e">
        <f t="shared" si="221"/>
        <v>#VALUE!</v>
      </c>
      <c r="CQ70" s="3"/>
      <c r="CR70" s="59">
        <f t="shared" si="249"/>
        <v>0.25306268750620847</v>
      </c>
      <c r="CS70" s="59">
        <f t="shared" si="250"/>
        <v>0.23543666679844372</v>
      </c>
      <c r="CT70" s="59">
        <f t="shared" si="251"/>
        <v>0.26602659526155142</v>
      </c>
      <c r="CU70" s="59">
        <f t="shared" si="252"/>
        <v>0.27132117736850481</v>
      </c>
      <c r="CV70" s="59">
        <f t="shared" si="253"/>
        <v>0.25708093837328938</v>
      </c>
      <c r="CW70" s="59">
        <f t="shared" si="254"/>
        <v>0.25238634050290931</v>
      </c>
      <c r="CX70" s="59">
        <f t="shared" si="255"/>
        <v>0.28332366323342173</v>
      </c>
      <c r="CY70" s="59">
        <f t="shared" si="256"/>
        <v>0.28043089622634026</v>
      </c>
      <c r="CZ70" s="59">
        <f t="shared" si="237"/>
        <v>0.27124463772115837</v>
      </c>
      <c r="DA70" s="59">
        <f t="shared" si="238"/>
        <v>0.26715674013225721</v>
      </c>
      <c r="DB70" s="59">
        <f t="shared" si="239"/>
        <v>0.28348633713059385</v>
      </c>
      <c r="DC70" s="59">
        <f t="shared" si="240"/>
        <v>0.25766432484097024</v>
      </c>
      <c r="DD70" s="59">
        <f t="shared" si="241"/>
        <v>0.2404478577487654</v>
      </c>
      <c r="DE70" s="59">
        <f t="shared" si="223"/>
        <v>0.25645375398711662</v>
      </c>
      <c r="DF70" s="59">
        <f t="shared" si="224"/>
        <v>0.28740772588310465</v>
      </c>
      <c r="DG70" s="59">
        <f t="shared" si="225"/>
        <v>0.27523395270975537</v>
      </c>
      <c r="DH70" s="59" t="e">
        <f t="shared" si="226"/>
        <v>#VALUE!</v>
      </c>
      <c r="DI70" s="59"/>
      <c r="DJ70" s="59">
        <f t="shared" si="193"/>
        <v>0.26300529714187804</v>
      </c>
      <c r="DK70" s="3"/>
      <c r="DL70" s="3"/>
      <c r="DM70" s="3"/>
      <c r="DN70" s="66">
        <f>'(2018 Bloom Raw Data)'!CS32+'Clean data, inputs, calc.'!BG32</f>
        <v>36239.558205445086</v>
      </c>
      <c r="DO70" s="66">
        <f>'(2018 Bloom Raw Data)'!CT32+'Clean data, inputs, calc.'!BH32</f>
        <v>38249.967556696945</v>
      </c>
      <c r="DP70" s="66">
        <f>'(2018 Bloom Raw Data)'!CU32+'Clean data, inputs, calc.'!BI32</f>
        <v>36979.604307948808</v>
      </c>
      <c r="DQ70" s="66">
        <f>'(2018 Bloom Raw Data)'!CV32+'Clean data, inputs, calc.'!BJ32</f>
        <v>34561.106459200666</v>
      </c>
      <c r="DR70" s="66">
        <f>'(2018 Bloom Raw Data)'!CW32+'Clean data, inputs, calc.'!BK32</f>
        <v>35077.969110452526</v>
      </c>
      <c r="DS70" s="66">
        <f>'(2018 Bloom Raw Data)'!CX32+'Clean data, inputs, calc.'!BL32</f>
        <v>36217.919840372211</v>
      </c>
      <c r="DT70" s="66">
        <f>'(2018 Bloom Raw Data)'!CY32+'Clean data, inputs, calc.'!BM32</f>
        <v>34895.983270291901</v>
      </c>
      <c r="DU70" s="66">
        <f>'(2018 Bloom Raw Data)'!CZ32+'Clean data, inputs, calc.'!BN32</f>
        <v>33243.924300211591</v>
      </c>
      <c r="DV70" s="66">
        <f>'(2018 Bloom Raw Data)'!DA32+'Clean data, inputs, calc.'!BO32</f>
        <v>32427.899630131273</v>
      </c>
      <c r="DW70" s="66">
        <f>'(2018 Bloom Raw Data)'!DB32+'Clean data, inputs, calc.'!BP32</f>
        <v>32666.152774387348</v>
      </c>
      <c r="DX70" s="66">
        <f>'(2018 Bloom Raw Data)'!DC32+'Clean data, inputs, calc.'!BQ32</f>
        <v>33444.958618643424</v>
      </c>
      <c r="DY70" s="66">
        <f>'(2018 Bloom Raw Data)'!DD32+'Clean data, inputs, calc.'!BR32</f>
        <v>34616.050262899502</v>
      </c>
      <c r="DZ70" s="66">
        <f>'(2018 Bloom Raw Data)'!DE32+'Clean data, inputs, calc.'!BS32</f>
        <v>35350.606407155574</v>
      </c>
      <c r="EA70" s="66">
        <f>'(2018 Bloom Raw Data)'!DF32+'Clean data, inputs, calc.'!BT32</f>
        <v>32984.159792084953</v>
      </c>
      <c r="EB70" s="66">
        <f>'(2018 Bloom Raw Data)'!DG32+'Clean data, inputs, calc.'!BU32</f>
        <v>32205.489077014339</v>
      </c>
      <c r="EC70" s="66">
        <f>'(2018 Bloom Raw Data)'!DH32+'Clean data, inputs, calc.'!BV32</f>
        <v>31819.563561943716</v>
      </c>
      <c r="ED70" s="66" t="e">
        <f>'(2018 Bloom Raw Data)'!DI32+'Clean data, inputs, calc.'!BW32</f>
        <v>#VALUE!</v>
      </c>
      <c r="EE70" s="3"/>
      <c r="EF70" s="13">
        <f t="shared" si="257"/>
        <v>4518.8999999999996</v>
      </c>
      <c r="EG70" s="13">
        <f t="shared" si="258"/>
        <v>4506.6499999999996</v>
      </c>
      <c r="EH70" s="13">
        <f t="shared" si="259"/>
        <v>4465.3999999999996</v>
      </c>
      <c r="EI70" s="13">
        <f t="shared" si="260"/>
        <v>4239.1499999999996</v>
      </c>
      <c r="EJ70" s="13">
        <f t="shared" si="261"/>
        <v>4194.8999999999996</v>
      </c>
      <c r="EK70" s="13">
        <f t="shared" si="262"/>
        <v>4224.0749999999998</v>
      </c>
      <c r="EL70" s="13">
        <f t="shared" si="263"/>
        <v>4287.25</v>
      </c>
      <c r="EM70" s="13">
        <f t="shared" si="264"/>
        <v>4400.4250000000002</v>
      </c>
      <c r="EN70" s="13">
        <f t="shared" si="242"/>
        <v>4386.6000000000004</v>
      </c>
      <c r="EO70" s="13">
        <f t="shared" si="243"/>
        <v>4379.875</v>
      </c>
      <c r="EP70" s="13">
        <f t="shared" si="244"/>
        <v>4422.1499999999996</v>
      </c>
      <c r="EQ70" s="13">
        <f t="shared" si="245"/>
        <v>4437.4250000000002</v>
      </c>
      <c r="ER70" s="13">
        <f t="shared" si="246"/>
        <v>4393.7</v>
      </c>
      <c r="ES70" s="13">
        <f t="shared" si="265"/>
        <v>4378.7</v>
      </c>
      <c r="ET70" s="13">
        <f t="shared" si="266"/>
        <v>4276.7047811744596</v>
      </c>
      <c r="EU70" s="13">
        <f t="shared" si="267"/>
        <v>4270.680882174247</v>
      </c>
      <c r="EV70" s="13" t="e">
        <f t="shared" si="268"/>
        <v>#VALUE!</v>
      </c>
      <c r="EW70" s="3"/>
      <c r="EX70" s="3"/>
      <c r="EY70" s="3"/>
      <c r="EZ70" s="3"/>
      <c r="FA70" s="3"/>
      <c r="FB70" s="3"/>
      <c r="FC70" s="3"/>
      <c r="FD70" s="3"/>
      <c r="FE70" s="3"/>
      <c r="FF70" s="3"/>
      <c r="FG70" s="3"/>
      <c r="FH70" s="3"/>
      <c r="FI70" s="3"/>
      <c r="FJ70" s="3"/>
      <c r="FK70" s="3"/>
      <c r="FL70" s="3"/>
      <c r="FM70" s="3"/>
      <c r="FN70" s="3"/>
      <c r="FO70" s="3"/>
      <c r="FP70" s="3"/>
      <c r="FQ70" s="3"/>
      <c r="FR70" s="3"/>
      <c r="FS70" s="3"/>
      <c r="FT70" s="6">
        <f t="shared" si="278"/>
        <v>2.0292816405419649</v>
      </c>
      <c r="FU70" s="6">
        <f t="shared" si="279"/>
        <v>1.9981002644307735</v>
      </c>
      <c r="FV70" s="6">
        <f t="shared" si="280"/>
        <v>2.2032418838063346</v>
      </c>
      <c r="FW70" s="6">
        <f t="shared" si="281"/>
        <v>2.2122298241866099</v>
      </c>
      <c r="FX70" s="6">
        <f t="shared" si="282"/>
        <v>2.149417580979887</v>
      </c>
      <c r="FY70" s="6">
        <f t="shared" si="283"/>
        <v>2.1631658624366792</v>
      </c>
      <c r="FZ70" s="6">
        <f t="shared" si="284"/>
        <v>2.3057106234280487</v>
      </c>
      <c r="GA70" s="6">
        <f t="shared" si="285"/>
        <v>2.1181910611387735</v>
      </c>
      <c r="GB70" s="6">
        <f t="shared" si="290"/>
        <v>2.0046787785827913</v>
      </c>
      <c r="GC70" s="6">
        <f t="shared" si="291"/>
        <v>1.9923967178029849</v>
      </c>
      <c r="GD70" s="6">
        <f t="shared" si="292"/>
        <v>2.1444711777401095</v>
      </c>
      <c r="GE70" s="6">
        <f t="shared" si="293"/>
        <v>2.0106025144987236</v>
      </c>
      <c r="GF70" s="6">
        <f t="shared" si="294"/>
        <v>1.9351850392961683</v>
      </c>
      <c r="GG70" s="6">
        <f t="shared" si="295"/>
        <v>1.9324759842156249</v>
      </c>
      <c r="GH70" s="6">
        <f t="shared" si="296"/>
        <v>2.1651816411960563</v>
      </c>
      <c r="GI70" s="6">
        <f t="shared" si="297"/>
        <v>2.0516524188252907</v>
      </c>
      <c r="GJ70" s="6" t="e">
        <f t="shared" si="298"/>
        <v>#VALUE!</v>
      </c>
      <c r="GK70" s="6"/>
      <c r="GL70" s="14">
        <f t="shared" si="231"/>
        <v>2.0911814787944425</v>
      </c>
      <c r="GM70" s="14">
        <f t="shared" si="194"/>
        <v>2.0974363822207578</v>
      </c>
      <c r="GN70" s="6">
        <f t="shared" si="299"/>
        <v>0.17150634313784452</v>
      </c>
      <c r="GO70" s="59">
        <f t="shared" si="300"/>
        <v>9.7243530531622727E-2</v>
      </c>
      <c r="GP70" s="14">
        <f t="shared" si="195"/>
        <v>0.16638112529102322</v>
      </c>
      <c r="GQ70" s="59">
        <f t="shared" si="196"/>
        <v>8.6160727246904129E-2</v>
      </c>
      <c r="GR70" s="59"/>
      <c r="GS70" s="3"/>
      <c r="GT70" s="14">
        <f t="shared" si="270"/>
        <v>6.6830423333112052E-2</v>
      </c>
      <c r="GU70" s="14">
        <f t="shared" si="271"/>
        <v>4.5710228218299627E-2</v>
      </c>
      <c r="GV70" s="14">
        <f t="shared" si="272"/>
        <v>4.9267702781385772E-2</v>
      </c>
      <c r="GW70" s="14">
        <f t="shared" si="273"/>
        <v>4.6235684040432636E-2</v>
      </c>
      <c r="GX70" s="14">
        <f t="shared" si="274"/>
        <v>7.7236644496889093E-2</v>
      </c>
      <c r="GY70" s="14">
        <f t="shared" si="275"/>
        <v>7.0074513354994886E-2</v>
      </c>
      <c r="GZ70" s="14">
        <f t="shared" si="276"/>
        <v>9.1900402355822502E-2</v>
      </c>
      <c r="HA70" s="14">
        <f t="shared" si="277"/>
        <v>6.2039462097411041E-2</v>
      </c>
      <c r="HB70" s="14">
        <f t="shared" si="301"/>
        <v>7.5001139834951894E-2</v>
      </c>
      <c r="HC70" s="14">
        <f t="shared" si="302"/>
        <v>7.5344615999315051E-2</v>
      </c>
      <c r="HD70" s="14">
        <f t="shared" si="303"/>
        <v>7.1910722160035287E-2</v>
      </c>
      <c r="HE70" s="14">
        <f t="shared" si="304"/>
        <v>7.6170301469883989E-2</v>
      </c>
      <c r="HF70" s="14">
        <f t="shared" si="305"/>
        <v>0.1194892687256754</v>
      </c>
      <c r="HG70" s="14">
        <f t="shared" si="306"/>
        <v>0.18704181606412862</v>
      </c>
      <c r="HH70" s="14">
        <f t="shared" si="307"/>
        <v>0.11831539137967885</v>
      </c>
      <c r="HI70" s="14">
        <f t="shared" si="308"/>
        <v>8.7808012433156488E-2</v>
      </c>
      <c r="HJ70" s="14" t="e">
        <f t="shared" si="309"/>
        <v>#VALUE!</v>
      </c>
      <c r="HK70" s="14"/>
      <c r="HL70" s="14">
        <f t="shared" si="236"/>
        <v>8.9120613416336605E-2</v>
      </c>
      <c r="HM70" s="14">
        <f t="shared" si="197"/>
        <v>8.7808012433156488E-2</v>
      </c>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c r="IW70" s="3"/>
      <c r="IX70" s="3"/>
      <c r="IY70" s="3"/>
      <c r="IZ70" s="3"/>
      <c r="JA70" s="3"/>
      <c r="JB70" s="3"/>
    </row>
    <row r="71" spans="1:262">
      <c r="A71" s="4" t="s">
        <v>73</v>
      </c>
      <c r="B71" s="4" t="s">
        <v>83</v>
      </c>
      <c r="C71" s="3"/>
      <c r="D71" s="3"/>
      <c r="E71" s="3"/>
      <c r="F71" s="3"/>
      <c r="G71" s="3"/>
      <c r="H71" s="3"/>
      <c r="I71" s="38"/>
      <c r="J71" s="4"/>
      <c r="K71" s="4"/>
      <c r="L71" s="4"/>
      <c r="M71" s="4"/>
      <c r="N71" s="69"/>
      <c r="O71" s="3"/>
      <c r="P71" s="3"/>
      <c r="Q71" s="3"/>
      <c r="R71" s="3"/>
      <c r="S71" s="3"/>
      <c r="T71" s="3"/>
      <c r="U71" s="3"/>
      <c r="V71" s="3"/>
      <c r="W71" s="3"/>
      <c r="X71" s="3"/>
      <c r="Y71" s="3"/>
      <c r="Z71" s="3"/>
      <c r="AA71" s="3"/>
      <c r="AB71" s="3"/>
      <c r="AC71" s="3"/>
      <c r="AD71" s="3"/>
      <c r="AE71" s="3"/>
      <c r="AF71" s="3"/>
      <c r="AG71" s="3"/>
      <c r="AH71" s="3"/>
      <c r="AI71" s="3"/>
      <c r="AJ71" s="3"/>
      <c r="AK71" s="38"/>
      <c r="AL71" s="3"/>
      <c r="AM71" s="3"/>
      <c r="AN71" s="7"/>
      <c r="AO71" s="524"/>
      <c r="AP71" s="524"/>
      <c r="AQ71" s="547"/>
      <c r="AR71" s="547"/>
      <c r="AS71" s="547"/>
      <c r="AT71" s="38"/>
      <c r="AU71" s="3"/>
      <c r="AV71" s="3"/>
      <c r="AW71" s="3"/>
      <c r="AX71" s="327"/>
      <c r="AY71" s="38"/>
      <c r="AZ71" s="38"/>
      <c r="BA71" s="38"/>
      <c r="BB71" s="38"/>
      <c r="BC71" s="38"/>
      <c r="BD71" s="38"/>
      <c r="BE71" s="38"/>
      <c r="BF71" s="117"/>
      <c r="BG71" s="13">
        <f t="shared" si="198"/>
        <v>24.377199999999998</v>
      </c>
      <c r="BH71" s="71">
        <f t="shared" si="199"/>
        <v>23.596249999999998</v>
      </c>
      <c r="BI71" s="71">
        <f t="shared" si="199"/>
        <v>22.815300000000001</v>
      </c>
      <c r="BJ71" s="71">
        <f t="shared" si="199"/>
        <v>22.03435</v>
      </c>
      <c r="BK71" s="13">
        <f t="shared" si="200"/>
        <v>21.253399999999999</v>
      </c>
      <c r="BL71" s="71">
        <f t="shared" si="286"/>
        <v>20.785150000000002</v>
      </c>
      <c r="BM71" s="71">
        <f t="shared" si="286"/>
        <v>20.3169</v>
      </c>
      <c r="BN71" s="71">
        <f t="shared" si="286"/>
        <v>19.848649999999999</v>
      </c>
      <c r="BO71" s="13">
        <f t="shared" si="287"/>
        <v>19.380400000000002</v>
      </c>
      <c r="BP71" s="71">
        <f t="shared" si="288"/>
        <v>19.746850000000002</v>
      </c>
      <c r="BQ71" s="71">
        <f t="shared" si="288"/>
        <v>20.113300000000002</v>
      </c>
      <c r="BR71" s="71">
        <f t="shared" si="288"/>
        <v>20.479749999999999</v>
      </c>
      <c r="BS71" s="13">
        <f t="shared" si="289"/>
        <v>20.8462</v>
      </c>
      <c r="BT71" s="71">
        <f t="shared" si="310"/>
        <v>20.8462</v>
      </c>
      <c r="BU71" s="71">
        <f t="shared" si="310"/>
        <v>20.8462</v>
      </c>
      <c r="BV71" s="71">
        <f t="shared" si="310"/>
        <v>20.8462</v>
      </c>
      <c r="BW71" s="13">
        <f t="shared" si="192"/>
        <v>20.8462</v>
      </c>
      <c r="BX71" s="13"/>
      <c r="BY71" s="3"/>
      <c r="BZ71" s="66">
        <f t="shared" si="205"/>
        <v>2914.4744558937377</v>
      </c>
      <c r="CA71" s="66">
        <f t="shared" si="206"/>
        <v>1891.2020951526004</v>
      </c>
      <c r="CB71" s="66">
        <f t="shared" si="207"/>
        <v>1897.7177344114625</v>
      </c>
      <c r="CC71" s="66">
        <f t="shared" si="208"/>
        <v>1832.2453736703251</v>
      </c>
      <c r="CD71" s="66">
        <f t="shared" si="209"/>
        <v>1779.6670129291872</v>
      </c>
      <c r="CE71" s="66">
        <f t="shared" si="210"/>
        <v>1807.7163198855258</v>
      </c>
      <c r="CF71" s="66">
        <f t="shared" si="211"/>
        <v>1828.7026268418642</v>
      </c>
      <c r="CG71" s="66">
        <f t="shared" si="212"/>
        <v>1860.7469337982025</v>
      </c>
      <c r="CH71" s="66">
        <f t="shared" si="213"/>
        <v>1798.6052407545408</v>
      </c>
      <c r="CI71" s="66">
        <f t="shared" si="214"/>
        <v>1775.0197082040645</v>
      </c>
      <c r="CJ71" s="66">
        <f t="shared" si="215"/>
        <v>1860.3871756535877</v>
      </c>
      <c r="CK71" s="66">
        <f t="shared" si="216"/>
        <v>1311.0496431031111</v>
      </c>
      <c r="CL71" s="66">
        <f t="shared" si="217"/>
        <v>1312.5641105526345</v>
      </c>
      <c r="CM71" s="66">
        <f t="shared" si="218"/>
        <v>1302.6203764648071</v>
      </c>
      <c r="CN71" s="66">
        <f t="shared" si="219"/>
        <v>1432.4926423769796</v>
      </c>
      <c r="CO71" s="66">
        <f t="shared" si="220"/>
        <v>1376.5809082891519</v>
      </c>
      <c r="CP71" s="66" t="e">
        <f t="shared" si="221"/>
        <v>#VALUE!</v>
      </c>
      <c r="CQ71" s="3"/>
      <c r="CR71" s="59">
        <f t="shared" si="249"/>
        <v>0.43477072599736888</v>
      </c>
      <c r="CS71" s="59">
        <f t="shared" si="250"/>
        <v>0.33294626907139868</v>
      </c>
      <c r="CT71" s="59">
        <f t="shared" si="251"/>
        <v>0.35049017327235754</v>
      </c>
      <c r="CU71" s="59">
        <f t="shared" si="252"/>
        <v>0.42142425928765032</v>
      </c>
      <c r="CV71" s="59">
        <f t="shared" si="253"/>
        <v>0.40090111675137735</v>
      </c>
      <c r="CW71" s="59">
        <f t="shared" si="254"/>
        <v>0.3785423660843365</v>
      </c>
      <c r="CX71" s="59">
        <f t="shared" si="255"/>
        <v>0.39516424764091784</v>
      </c>
      <c r="CY71" s="59">
        <f t="shared" si="256"/>
        <v>0.3790096946569731</v>
      </c>
      <c r="CZ71" s="59">
        <f t="shared" si="237"/>
        <v>0.37365034123001872</v>
      </c>
      <c r="DA71" s="59">
        <f t="shared" si="238"/>
        <v>0.34316344998912801</v>
      </c>
      <c r="DB71" s="59">
        <f t="shared" si="239"/>
        <v>0.35428272266036032</v>
      </c>
      <c r="DC71" s="59">
        <f t="shared" si="240"/>
        <v>0.26744927908832566</v>
      </c>
      <c r="DD71" s="59">
        <f t="shared" si="241"/>
        <v>0.2468355967627863</v>
      </c>
      <c r="DE71" s="59">
        <f t="shared" si="223"/>
        <v>0.26527806640856888</v>
      </c>
      <c r="DF71" s="59">
        <f t="shared" si="224"/>
        <v>0.28231628696128341</v>
      </c>
      <c r="DG71" s="59">
        <f t="shared" si="225"/>
        <v>0.25582421777372716</v>
      </c>
      <c r="DH71" s="59" t="e">
        <f t="shared" si="226"/>
        <v>#VALUE!</v>
      </c>
      <c r="DI71" s="59"/>
      <c r="DJ71" s="59">
        <f t="shared" si="193"/>
        <v>0.35989463403792299</v>
      </c>
      <c r="DK71" s="3"/>
      <c r="DL71" s="3"/>
      <c r="DM71" s="3"/>
      <c r="DN71" s="66">
        <f>'(2018 Bloom Raw Data)'!CS33+'Clean data, inputs, calc.'!BG33</f>
        <v>206.3124558937381</v>
      </c>
      <c r="DO71" s="66">
        <f>'(2018 Bloom Raw Data)'!CT33+'Clean data, inputs, calc.'!BH33</f>
        <v>5680.202095152601</v>
      </c>
      <c r="DP71" s="66">
        <f>'(2018 Bloom Raw Data)'!CU33+'Clean data, inputs, calc.'!BI33</f>
        <v>5414.4677344114625</v>
      </c>
      <c r="DQ71" s="66">
        <f>'(2018 Bloom Raw Data)'!CV33+'Clean data, inputs, calc.'!BJ33</f>
        <v>4347.7453736703246</v>
      </c>
      <c r="DR71" s="66">
        <f>'(2018 Bloom Raw Data)'!CW33+'Clean data, inputs, calc.'!BK33</f>
        <v>4439.167012929187</v>
      </c>
      <c r="DS71" s="66">
        <f>'(2018 Bloom Raw Data)'!CX33+'Clean data, inputs, calc.'!BL33</f>
        <v>4775.4663198855251</v>
      </c>
      <c r="DT71" s="66">
        <f>'(2018 Bloom Raw Data)'!CY33+'Clean data, inputs, calc.'!BM33</f>
        <v>4627.702626841864</v>
      </c>
      <c r="DU71" s="66">
        <f>'(2018 Bloom Raw Data)'!CZ33+'Clean data, inputs, calc.'!BN33</f>
        <v>4909.496933798202</v>
      </c>
      <c r="DV71" s="66">
        <f>'(2018 Bloom Raw Data)'!DA33+'Clean data, inputs, calc.'!BO33</f>
        <v>4813.6052407545403</v>
      </c>
      <c r="DW71" s="66">
        <f>'(2018 Bloom Raw Data)'!DB33+'Clean data, inputs, calc.'!BP33</f>
        <v>5172.519708204064</v>
      </c>
      <c r="DX71" s="66">
        <f>'(2018 Bloom Raw Data)'!DC33+'Clean data, inputs, calc.'!BQ33</f>
        <v>5251.1371756535882</v>
      </c>
      <c r="DY71" s="66">
        <f>'(2018 Bloom Raw Data)'!DD33+'Clean data, inputs, calc.'!BR33</f>
        <v>4902.0496431031115</v>
      </c>
      <c r="DZ71" s="66">
        <f>'(2018 Bloom Raw Data)'!DE33+'Clean data, inputs, calc.'!BS33</f>
        <v>5317.5641105526347</v>
      </c>
      <c r="EA71" s="66">
        <f>'(2018 Bloom Raw Data)'!DF33+'Clean data, inputs, calc.'!BT33</f>
        <v>4910.3960764648073</v>
      </c>
      <c r="EB71" s="66">
        <f>'(2018 Bloom Raw Data)'!DG33+'Clean data, inputs, calc.'!BU33</f>
        <v>5074.0701423769797</v>
      </c>
      <c r="EC71" s="66">
        <f>'(2018 Bloom Raw Data)'!DH33+'Clean data, inputs, calc.'!BV33</f>
        <v>5380.9640082891519</v>
      </c>
      <c r="ED71" s="66" t="e">
        <f>'(2018 Bloom Raw Data)'!DI33+'Clean data, inputs, calc.'!BW33</f>
        <v>#VALUE!</v>
      </c>
      <c r="EE71" s="3"/>
      <c r="EF71" s="13">
        <f t="shared" si="257"/>
        <v>663.37419999999997</v>
      </c>
      <c r="EG71" s="13">
        <f t="shared" si="258"/>
        <v>663.89724999999999</v>
      </c>
      <c r="EH71" s="13">
        <f t="shared" si="259"/>
        <v>657.51130000000001</v>
      </c>
      <c r="EI71" s="13">
        <f t="shared" si="260"/>
        <v>639.40835000000004</v>
      </c>
      <c r="EJ71" s="13">
        <f t="shared" si="261"/>
        <v>637.35239999999999</v>
      </c>
      <c r="EK71" s="13">
        <f t="shared" si="262"/>
        <v>643.31815000000006</v>
      </c>
      <c r="EL71" s="13">
        <f t="shared" si="263"/>
        <v>637.41290000000004</v>
      </c>
      <c r="EM71" s="13">
        <f t="shared" si="264"/>
        <v>629.40764999999999</v>
      </c>
      <c r="EN71" s="13">
        <f t="shared" si="242"/>
        <v>618.0684</v>
      </c>
      <c r="EO71" s="13">
        <f t="shared" si="243"/>
        <v>620.34085000000005</v>
      </c>
      <c r="EP71" s="13">
        <f t="shared" si="244"/>
        <v>621.80629999999996</v>
      </c>
      <c r="EQ71" s="13">
        <f t="shared" si="245"/>
        <v>619.98775000000001</v>
      </c>
      <c r="ER71" s="13">
        <f t="shared" si="246"/>
        <v>613.17919999999992</v>
      </c>
      <c r="ES71" s="13">
        <f t="shared" si="265"/>
        <v>609.0311999999999</v>
      </c>
      <c r="ET71" s="13">
        <f t="shared" si="266"/>
        <v>606.9147701277227</v>
      </c>
      <c r="EU71" s="13">
        <f t="shared" si="267"/>
        <v>607.2707065974962</v>
      </c>
      <c r="EV71" s="13" t="e">
        <f t="shared" si="268"/>
        <v>#VALUE!</v>
      </c>
      <c r="EW71" s="3"/>
      <c r="EX71" s="3"/>
      <c r="EY71" s="3"/>
      <c r="EZ71" s="3"/>
      <c r="FA71" s="3"/>
      <c r="FB71" s="3"/>
      <c r="FC71" s="3"/>
      <c r="FD71" s="3"/>
      <c r="FE71" s="3"/>
      <c r="FF71" s="3"/>
      <c r="FG71" s="3"/>
      <c r="FH71" s="3"/>
      <c r="FI71" s="3"/>
      <c r="FJ71" s="3"/>
      <c r="FK71" s="3"/>
      <c r="FL71" s="3"/>
      <c r="FM71" s="3"/>
      <c r="FN71" s="3"/>
      <c r="FO71" s="3"/>
      <c r="FP71" s="3"/>
      <c r="FQ71" s="3"/>
      <c r="FR71" s="3"/>
      <c r="FS71" s="3"/>
      <c r="FT71" s="6">
        <f t="shared" si="278"/>
        <v>4.3934094149180627</v>
      </c>
      <c r="FU71" s="6">
        <f t="shared" si="279"/>
        <v>2.8486367358090434</v>
      </c>
      <c r="FV71" s="6">
        <f t="shared" si="280"/>
        <v>2.886213110575381</v>
      </c>
      <c r="FW71" s="6">
        <f t="shared" si="281"/>
        <v>2.8655324467851022</v>
      </c>
      <c r="FX71" s="6">
        <f t="shared" si="282"/>
        <v>2.7922810252682617</v>
      </c>
      <c r="FY71" s="6">
        <f t="shared" si="283"/>
        <v>2.8099880593848092</v>
      </c>
      <c r="FZ71" s="6">
        <f t="shared" si="284"/>
        <v>2.8689451168024118</v>
      </c>
      <c r="GA71" s="6">
        <f t="shared" si="285"/>
        <v>2.9563462309334856</v>
      </c>
      <c r="GB71" s="6">
        <f t="shared" si="290"/>
        <v>2.9100423848793122</v>
      </c>
      <c r="GC71" s="6">
        <f t="shared" si="291"/>
        <v>2.8613619564213195</v>
      </c>
      <c r="GD71" s="6">
        <f t="shared" si="292"/>
        <v>2.991907891016202</v>
      </c>
      <c r="GE71" s="6">
        <f t="shared" si="293"/>
        <v>2.114637979707036</v>
      </c>
      <c r="GF71" s="6">
        <f t="shared" si="294"/>
        <v>2.1405881193501584</v>
      </c>
      <c r="GG71" s="6">
        <f t="shared" si="295"/>
        <v>2.1388401390024145</v>
      </c>
      <c r="GH71" s="6">
        <f t="shared" si="296"/>
        <v>2.3602863414833641</v>
      </c>
      <c r="GI71" s="6">
        <f t="shared" si="297"/>
        <v>2.2668323917714686</v>
      </c>
      <c r="GJ71" s="6" t="e">
        <f t="shared" si="298"/>
        <v>#VALUE!</v>
      </c>
      <c r="GK71" s="6"/>
      <c r="GL71" s="14">
        <f t="shared" si="231"/>
        <v>2.6213530832927185</v>
      </c>
      <c r="GM71" s="14">
        <f t="shared" si="194"/>
        <v>2.8799915747577369</v>
      </c>
      <c r="GN71" s="6">
        <f t="shared" si="299"/>
        <v>0.23799954164133585</v>
      </c>
      <c r="GO71" s="59">
        <f t="shared" si="300"/>
        <v>0.1250924894797513</v>
      </c>
      <c r="GP71" s="14">
        <f t="shared" si="195"/>
        <v>0.32101549385397066</v>
      </c>
      <c r="GQ71" s="59">
        <f t="shared" si="196"/>
        <v>0.12544685206303141</v>
      </c>
      <c r="GR71" s="59"/>
      <c r="GS71" s="3"/>
      <c r="GT71" s="14">
        <f t="shared" si="270"/>
        <v>0.18117225541783205</v>
      </c>
      <c r="GU71" s="14">
        <f t="shared" si="271"/>
        <v>0.24298790211888963</v>
      </c>
      <c r="GV71" s="14">
        <f t="shared" si="272"/>
        <v>0.22214371068603689</v>
      </c>
      <c r="GW71" s="14">
        <f t="shared" si="273"/>
        <v>0.31448760404833626</v>
      </c>
      <c r="GX71" s="14">
        <f t="shared" si="274"/>
        <v>0.38344250370752508</v>
      </c>
      <c r="GY71" s="14">
        <f t="shared" si="275"/>
        <v>0.33390943501283149</v>
      </c>
      <c r="GZ71" s="14">
        <f t="shared" si="276"/>
        <v>0.30221697740977627</v>
      </c>
      <c r="HA71" s="14">
        <f t="shared" si="277"/>
        <v>0.25494129281714323</v>
      </c>
      <c r="HB71" s="14">
        <f t="shared" si="301"/>
        <v>0.34652313562706005</v>
      </c>
      <c r="HC71" s="14">
        <f t="shared" si="302"/>
        <v>0.39027898936528199</v>
      </c>
      <c r="HD71" s="14">
        <f t="shared" si="303"/>
        <v>0.25668122050226894</v>
      </c>
      <c r="HE71" s="14">
        <f t="shared" si="304"/>
        <v>0.43483439793770118</v>
      </c>
      <c r="HF71" s="14">
        <f t="shared" si="305"/>
        <v>0.44438232738488198</v>
      </c>
      <c r="HG71" s="14">
        <f t="shared" si="306"/>
        <v>0.46123909579673428</v>
      </c>
      <c r="HH71" s="14">
        <f t="shared" si="307"/>
        <v>0.52735576023738007</v>
      </c>
      <c r="HI71" s="14">
        <f t="shared" si="308"/>
        <v>0.61865160943620101</v>
      </c>
      <c r="HJ71" s="14" t="e">
        <f t="shared" si="309"/>
        <v>#VALUE!</v>
      </c>
      <c r="HK71" s="14"/>
      <c r="HL71" s="14">
        <f t="shared" si="236"/>
        <v>0.38991879609870161</v>
      </c>
      <c r="HM71" s="14">
        <f t="shared" si="197"/>
        <v>0.61865160943620101</v>
      </c>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c r="IW71" s="3"/>
      <c r="IX71" s="3"/>
      <c r="IY71" s="3"/>
      <c r="IZ71" s="3"/>
      <c r="JA71" s="3"/>
      <c r="JB71" s="3"/>
    </row>
    <row r="72" spans="1:262">
      <c r="A72" s="4" t="s">
        <v>16</v>
      </c>
      <c r="B72" s="4" t="s">
        <v>8</v>
      </c>
      <c r="C72" s="3"/>
      <c r="D72" s="3"/>
      <c r="E72" s="3"/>
      <c r="F72" s="3"/>
      <c r="G72" s="3"/>
      <c r="H72" s="3"/>
      <c r="I72" s="38"/>
      <c r="J72" s="4"/>
      <c r="K72" s="4"/>
      <c r="L72" s="4"/>
      <c r="M72" s="4"/>
      <c r="N72" s="69"/>
      <c r="O72" s="3"/>
      <c r="P72" s="3"/>
      <c r="Q72" s="3"/>
      <c r="R72" s="3"/>
      <c r="S72" s="3"/>
      <c r="T72" s="3"/>
      <c r="U72" s="3"/>
      <c r="V72" s="3"/>
      <c r="W72" s="3"/>
      <c r="X72" s="3"/>
      <c r="Y72" s="3"/>
      <c r="Z72" s="3"/>
      <c r="AA72" s="3"/>
      <c r="AB72" s="3"/>
      <c r="AC72" s="3"/>
      <c r="AD72" s="3"/>
      <c r="AE72" s="3"/>
      <c r="AF72" s="3"/>
      <c r="AG72" s="3"/>
      <c r="AH72" s="3"/>
      <c r="AI72" s="3"/>
      <c r="AJ72" s="3"/>
      <c r="AK72" s="38"/>
      <c r="AL72" s="3"/>
      <c r="AM72" s="3"/>
      <c r="AN72" s="7"/>
      <c r="AO72" s="524"/>
      <c r="AP72" s="524"/>
      <c r="AQ72" s="547"/>
      <c r="AR72" s="547"/>
      <c r="AS72" s="547"/>
      <c r="AT72" s="38"/>
      <c r="AU72" s="3"/>
      <c r="AV72" s="3"/>
      <c r="AW72" s="3"/>
      <c r="AX72" s="327"/>
      <c r="AY72" s="38"/>
      <c r="AZ72" s="38"/>
      <c r="BA72" s="38"/>
      <c r="BB72" s="38"/>
      <c r="BC72" s="38"/>
      <c r="BD72" s="38"/>
      <c r="BE72" s="38"/>
      <c r="BF72" s="117"/>
      <c r="BG72" s="13">
        <f t="shared" si="198"/>
        <v>652.4</v>
      </c>
      <c r="BH72" s="125">
        <f t="shared" si="199"/>
        <v>676.07500000000005</v>
      </c>
      <c r="BI72" s="125">
        <f t="shared" si="199"/>
        <v>699.75</v>
      </c>
      <c r="BJ72" s="125">
        <f t="shared" si="199"/>
        <v>723.42499999999995</v>
      </c>
      <c r="BK72" s="13">
        <f t="shared" si="200"/>
        <v>747.1</v>
      </c>
      <c r="BL72" s="125">
        <f t="shared" si="286"/>
        <v>739.32500000000005</v>
      </c>
      <c r="BM72" s="125">
        <f t="shared" si="286"/>
        <v>731.55</v>
      </c>
      <c r="BN72" s="125">
        <f t="shared" si="286"/>
        <v>723.77499999999998</v>
      </c>
      <c r="BO72" s="13">
        <f t="shared" si="287"/>
        <v>716</v>
      </c>
      <c r="BP72" s="125">
        <f t="shared" si="288"/>
        <v>701.92499999999995</v>
      </c>
      <c r="BQ72" s="125">
        <f t="shared" si="288"/>
        <v>687.85</v>
      </c>
      <c r="BR72" s="125">
        <f t="shared" si="288"/>
        <v>673.77500000000009</v>
      </c>
      <c r="BS72" s="13">
        <f t="shared" si="289"/>
        <v>659.7</v>
      </c>
      <c r="BT72" s="71">
        <f t="shared" si="310"/>
        <v>659.7</v>
      </c>
      <c r="BU72" s="71">
        <f t="shared" si="310"/>
        <v>659.7</v>
      </c>
      <c r="BV72" s="71">
        <f t="shared" si="310"/>
        <v>659.7</v>
      </c>
      <c r="BW72" s="13">
        <f t="shared" si="192"/>
        <v>659.7</v>
      </c>
      <c r="BX72" s="13"/>
      <c r="BY72" s="3"/>
      <c r="BZ72" s="66">
        <f t="shared" si="205"/>
        <v>12672.151618391397</v>
      </c>
      <c r="CA72" s="66">
        <f t="shared" si="206"/>
        <v>11939.287269923982</v>
      </c>
      <c r="CB72" s="66">
        <f t="shared" si="207"/>
        <v>12478.422921456568</v>
      </c>
      <c r="CC72" s="66">
        <f t="shared" si="208"/>
        <v>13031.558572989154</v>
      </c>
      <c r="CD72" s="66">
        <f t="shared" si="209"/>
        <v>12321.694224521738</v>
      </c>
      <c r="CE72" s="66">
        <f t="shared" si="210"/>
        <v>17470.916581020821</v>
      </c>
      <c r="CF72" s="66">
        <f t="shared" si="211"/>
        <v>17622.138937519903</v>
      </c>
      <c r="CG72" s="66">
        <f t="shared" si="212"/>
        <v>18010.361294018985</v>
      </c>
      <c r="CH72" s="66">
        <f t="shared" si="213"/>
        <v>17483.583650518067</v>
      </c>
      <c r="CI72" s="66">
        <f t="shared" si="214"/>
        <v>17147.372838088915</v>
      </c>
      <c r="CJ72" s="66">
        <f t="shared" si="215"/>
        <v>16818.16202565976</v>
      </c>
      <c r="CK72" s="66">
        <f t="shared" si="216"/>
        <v>17373.951213230604</v>
      </c>
      <c r="CL72" s="66">
        <f t="shared" si="217"/>
        <v>16646.740400801449</v>
      </c>
      <c r="CM72" s="66">
        <f t="shared" si="218"/>
        <v>16779.499761043968</v>
      </c>
      <c r="CN72" s="66">
        <f t="shared" si="219"/>
        <v>18001.259121286483</v>
      </c>
      <c r="CO72" s="66">
        <f t="shared" si="220"/>
        <v>19223.018481528998</v>
      </c>
      <c r="CP72" s="66">
        <f t="shared" si="221"/>
        <v>19167.777841771516</v>
      </c>
      <c r="CQ72" s="3"/>
      <c r="CR72" s="59">
        <f t="shared" si="249"/>
        <v>0.27938058188571463</v>
      </c>
      <c r="CS72" s="59">
        <f t="shared" si="250"/>
        <v>0.24561583460476519</v>
      </c>
      <c r="CT72" s="59">
        <f t="shared" si="251"/>
        <v>0.24949686469774568</v>
      </c>
      <c r="CU72" s="59">
        <f t="shared" si="252"/>
        <v>0.27058897860730835</v>
      </c>
      <c r="CV72" s="59">
        <f t="shared" si="253"/>
        <v>0.23793752509429089</v>
      </c>
      <c r="CW72" s="59">
        <f t="shared" si="254"/>
        <v>0.28479992658164988</v>
      </c>
      <c r="CX72" s="59">
        <f t="shared" si="255"/>
        <v>0.30214134994640879</v>
      </c>
      <c r="CY72" s="59">
        <f t="shared" si="256"/>
        <v>0.31738837206855808</v>
      </c>
      <c r="CZ72" s="59">
        <f t="shared" si="237"/>
        <v>0.32363641924278508</v>
      </c>
      <c r="DA72" s="59">
        <f t="shared" si="238"/>
        <v>0.35108213344660077</v>
      </c>
      <c r="DB72" s="59">
        <f t="shared" si="239"/>
        <v>0.36522233417009248</v>
      </c>
      <c r="DC72" s="59">
        <f t="shared" si="240"/>
        <v>0.38158912241773296</v>
      </c>
      <c r="DD72" s="59">
        <f t="shared" si="241"/>
        <v>0.38176617774245131</v>
      </c>
      <c r="DE72" s="59">
        <f t="shared" si="223"/>
        <v>0.42639695326113508</v>
      </c>
      <c r="DF72" s="59">
        <f t="shared" si="224"/>
        <v>0.45444913465564118</v>
      </c>
      <c r="DG72" s="59">
        <f t="shared" si="225"/>
        <v>0.46234668231005821</v>
      </c>
      <c r="DH72" s="59" t="e">
        <f t="shared" si="226"/>
        <v>#VALUE!</v>
      </c>
      <c r="DI72" s="59"/>
      <c r="DJ72" s="59">
        <f t="shared" si="193"/>
        <v>0.30697274003893105</v>
      </c>
      <c r="DK72" s="3"/>
      <c r="DL72" s="3"/>
      <c r="DM72" s="3"/>
      <c r="DN72" s="66">
        <f>'(2018 Bloom Raw Data)'!CS34+'Clean data, inputs, calc.'!BG34</f>
        <v>45358.0257183914</v>
      </c>
      <c r="DO72" s="66">
        <f>'(2018 Bloom Raw Data)'!CT34+'Clean data, inputs, calc.'!BH34</f>
        <v>48609.599169923982</v>
      </c>
      <c r="DP72" s="66">
        <f>'(2018 Bloom Raw Data)'!CU34+'Clean data, inputs, calc.'!BI34</f>
        <v>50014.347621456574</v>
      </c>
      <c r="DQ72" s="66">
        <f>'(2018 Bloom Raw Data)'!CV34+'Clean data, inputs, calc.'!BJ34</f>
        <v>48159.97547298915</v>
      </c>
      <c r="DR72" s="66">
        <f>'(2018 Bloom Raw Data)'!CW34+'Clean data, inputs, calc.'!BK34</f>
        <v>51785.418124521733</v>
      </c>
      <c r="DS72" s="66">
        <f>'(2018 Bloom Raw Data)'!CX34+'Clean data, inputs, calc.'!BL34</f>
        <v>61344.526281020822</v>
      </c>
      <c r="DT72" s="66">
        <f>'(2018 Bloom Raw Data)'!CY34+'Clean data, inputs, calc.'!BM34</f>
        <v>58324.1550375199</v>
      </c>
      <c r="DU72" s="66">
        <f>'(2018 Bloom Raw Data)'!CZ34+'Clean data, inputs, calc.'!BN34</f>
        <v>56745.498194018983</v>
      </c>
      <c r="DV72" s="66">
        <f>'(2018 Bloom Raw Data)'!DA34+'Clean data, inputs, calc.'!BO34</f>
        <v>54022.299750518068</v>
      </c>
      <c r="DW72" s="66">
        <f>'(2018 Bloom Raw Data)'!DB34+'Clean data, inputs, calc.'!BP34</f>
        <v>48841.485238088913</v>
      </c>
      <c r="DX72" s="66">
        <f>'(2018 Bloom Raw Data)'!DC34+'Clean data, inputs, calc.'!BQ34</f>
        <v>46049.10612565976</v>
      </c>
      <c r="DY72" s="66">
        <f>'(2018 Bloom Raw Data)'!DD34+'Clean data, inputs, calc.'!BR34</f>
        <v>45530.520113230603</v>
      </c>
      <c r="DZ72" s="66">
        <f>'(2018 Bloom Raw Data)'!DE34+'Clean data, inputs, calc.'!BS34</f>
        <v>43604.54480080145</v>
      </c>
      <c r="EA72" s="66">
        <f>'(2018 Bloom Raw Data)'!DF34+'Clean data, inputs, calc.'!BT34</f>
        <v>39351.828461043966</v>
      </c>
      <c r="EB72" s="66">
        <f>'(2018 Bloom Raw Data)'!DG34+'Clean data, inputs, calc.'!BU34</f>
        <v>39270.224741706479</v>
      </c>
      <c r="EC72" s="66">
        <f>'(2018 Bloom Raw Data)'!DH34+'Clean data, inputs, calc.'!BV34</f>
        <v>41114.697862272049</v>
      </c>
      <c r="ED72" s="66" t="e">
        <f>'(2018 Bloom Raw Data)'!DI34+'Clean data, inputs, calc.'!BW34</f>
        <v>#VALUE!</v>
      </c>
      <c r="EE72" s="3"/>
      <c r="EF72" s="13">
        <f t="shared" si="257"/>
        <v>6569.4</v>
      </c>
      <c r="EG72" s="13">
        <f t="shared" si="258"/>
        <v>6694.0749999999998</v>
      </c>
      <c r="EH72" s="13">
        <f t="shared" si="259"/>
        <v>6768.75</v>
      </c>
      <c r="EI72" s="13">
        <f t="shared" si="260"/>
        <v>6832.4250000000002</v>
      </c>
      <c r="EJ72" s="13">
        <f t="shared" si="261"/>
        <v>6911.1</v>
      </c>
      <c r="EK72" s="13">
        <f t="shared" si="262"/>
        <v>7075.3249999999998</v>
      </c>
      <c r="EL72" s="13">
        <f t="shared" si="263"/>
        <v>7410.55</v>
      </c>
      <c r="EM72" s="13">
        <f t="shared" si="264"/>
        <v>7705.7749999999996</v>
      </c>
      <c r="EN72" s="13">
        <f t="shared" si="242"/>
        <v>7748</v>
      </c>
      <c r="EO72" s="13">
        <f t="shared" si="243"/>
        <v>7440.9250000000002</v>
      </c>
      <c r="EP72" s="13">
        <f t="shared" si="244"/>
        <v>7108.85</v>
      </c>
      <c r="EQ72" s="13">
        <f t="shared" si="245"/>
        <v>7097.7749999999996</v>
      </c>
      <c r="ER72" s="13">
        <f t="shared" si="246"/>
        <v>7181.7</v>
      </c>
      <c r="ES72" s="13">
        <f t="shared" si="265"/>
        <v>7554.7</v>
      </c>
      <c r="ET72" s="13">
        <f t="shared" si="266"/>
        <v>7664.2</v>
      </c>
      <c r="EU72" s="13">
        <f t="shared" si="267"/>
        <v>7773.7</v>
      </c>
      <c r="EV72" s="13" t="e">
        <f t="shared" si="268"/>
        <v>#VALUE!</v>
      </c>
      <c r="EW72" s="3"/>
      <c r="EX72" s="3"/>
      <c r="EY72" s="3"/>
      <c r="EZ72" s="3"/>
      <c r="FA72" s="3"/>
      <c r="FB72" s="3"/>
      <c r="FC72" s="3"/>
      <c r="FD72" s="3"/>
      <c r="FE72" s="3"/>
      <c r="FF72" s="3"/>
      <c r="FG72" s="3"/>
      <c r="FH72" s="3"/>
      <c r="FI72" s="3"/>
      <c r="FJ72" s="3"/>
      <c r="FK72" s="3"/>
      <c r="FL72" s="3"/>
      <c r="FM72" s="3"/>
      <c r="FN72" s="3"/>
      <c r="FO72" s="3"/>
      <c r="FP72" s="3"/>
      <c r="FQ72" s="3"/>
      <c r="FR72" s="3"/>
      <c r="FS72" s="3"/>
      <c r="FT72" s="6">
        <f t="shared" si="278"/>
        <v>1.9289663619799979</v>
      </c>
      <c r="FU72" s="6">
        <f t="shared" si="279"/>
        <v>1.7835604276802965</v>
      </c>
      <c r="FV72" s="6">
        <f t="shared" si="280"/>
        <v>1.8435343189594191</v>
      </c>
      <c r="FW72" s="6">
        <f t="shared" si="281"/>
        <v>1.9073108849331173</v>
      </c>
      <c r="FX72" s="6">
        <f t="shared" si="282"/>
        <v>1.7828846673498773</v>
      </c>
      <c r="FY72" s="6">
        <f t="shared" si="283"/>
        <v>2.4692740730667242</v>
      </c>
      <c r="FZ72" s="6">
        <f t="shared" si="284"/>
        <v>2.3779798985932086</v>
      </c>
      <c r="GA72" s="6">
        <f t="shared" si="285"/>
        <v>2.3372550189979573</v>
      </c>
      <c r="GB72" s="6">
        <f t="shared" si="290"/>
        <v>2.2565286074494151</v>
      </c>
      <c r="GC72" s="6">
        <f t="shared" si="291"/>
        <v>2.3044679039351847</v>
      </c>
      <c r="GD72" s="6">
        <f t="shared" si="292"/>
        <v>2.3658062873263268</v>
      </c>
      <c r="GE72" s="6">
        <f t="shared" si="293"/>
        <v>2.4478024751743477</v>
      </c>
      <c r="GF72" s="6">
        <f t="shared" si="294"/>
        <v>2.3179387054320633</v>
      </c>
      <c r="GG72" s="6">
        <f t="shared" si="295"/>
        <v>2.2210676480924416</v>
      </c>
      <c r="GH72" s="6">
        <f t="shared" si="296"/>
        <v>2.3487460036646333</v>
      </c>
      <c r="GI72" s="6">
        <f t="shared" si="297"/>
        <v>2.4728274157131094</v>
      </c>
      <c r="GJ72" s="6" t="e">
        <f t="shared" si="298"/>
        <v>#VALUE!</v>
      </c>
      <c r="GK72" s="6"/>
      <c r="GL72" s="14">
        <f t="shared" si="231"/>
        <v>2.2776838145944924</v>
      </c>
      <c r="GM72" s="14">
        <f t="shared" si="194"/>
        <v>2.1633315100675334</v>
      </c>
      <c r="GN72" s="6">
        <f t="shared" si="299"/>
        <v>0.70232999644708927</v>
      </c>
      <c r="GO72" s="59">
        <f t="shared" si="300"/>
        <v>0.43471540636119543</v>
      </c>
      <c r="GP72" s="14">
        <f t="shared" si="195"/>
        <v>0.76199101305177508</v>
      </c>
      <c r="GQ72" s="59">
        <f t="shared" si="196"/>
        <v>0.54375864729127732</v>
      </c>
      <c r="GR72" s="59"/>
      <c r="GS72" s="3"/>
      <c r="GT72" s="14">
        <f t="shared" si="270"/>
        <v>9.0266995463817098E-2</v>
      </c>
      <c r="GU72" s="14">
        <f t="shared" si="271"/>
        <v>6.4833453464444302E-2</v>
      </c>
      <c r="GV72" s="14">
        <f t="shared" si="272"/>
        <v>0.18659279778393351</v>
      </c>
      <c r="GW72" s="14">
        <f t="shared" si="273"/>
        <v>0.14577547503265678</v>
      </c>
      <c r="GX72" s="14">
        <f t="shared" si="274"/>
        <v>0.13673655423883319</v>
      </c>
      <c r="GY72" s="14">
        <f t="shared" si="275"/>
        <v>0.14077091865038002</v>
      </c>
      <c r="GZ72" s="14">
        <f t="shared" si="276"/>
        <v>6.5717119512047006E-2</v>
      </c>
      <c r="HA72" s="14">
        <f t="shared" si="277"/>
        <v>7.4359814554668419E-2</v>
      </c>
      <c r="HB72" s="14">
        <f t="shared" si="301"/>
        <v>5.6143520908621583E-2</v>
      </c>
      <c r="HC72" s="14">
        <f t="shared" si="302"/>
        <v>7.0958919757960204E-2</v>
      </c>
      <c r="HD72" s="14">
        <f t="shared" si="303"/>
        <v>6.7380799988746423E-2</v>
      </c>
      <c r="HE72" s="14">
        <f t="shared" si="304"/>
        <v>4.973389548133042E-2</v>
      </c>
      <c r="HF72" s="14">
        <f t="shared" si="305"/>
        <v>0.1320021721876436</v>
      </c>
      <c r="HG72" s="14">
        <f t="shared" si="306"/>
        <v>6.9890266986114599E-2</v>
      </c>
      <c r="HH72" s="14">
        <f t="shared" si="307"/>
        <v>6.256360742151823E-2</v>
      </c>
      <c r="HI72" s="14">
        <f t="shared" si="308"/>
        <v>5.5443353872673247E-2</v>
      </c>
      <c r="HJ72" s="14" t="e">
        <f t="shared" si="309"/>
        <v>#VALUE!</v>
      </c>
      <c r="HK72" s="14"/>
      <c r="HL72" s="14">
        <f t="shared" si="236"/>
        <v>8.6728955276399539E-2</v>
      </c>
      <c r="HM72" s="14">
        <f t="shared" si="197"/>
        <v>5.5443353872673247E-2</v>
      </c>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c r="IW72" s="3"/>
      <c r="IX72" s="3"/>
      <c r="IY72" s="3"/>
      <c r="IZ72" s="3"/>
      <c r="JA72" s="3"/>
      <c r="JB72" s="3"/>
    </row>
    <row r="73" spans="1:262">
      <c r="A73" s="4" t="s">
        <v>16</v>
      </c>
      <c r="B73" s="4" t="s">
        <v>84</v>
      </c>
      <c r="C73" s="3"/>
      <c r="D73" s="3"/>
      <c r="E73" s="3"/>
      <c r="F73" s="3"/>
      <c r="G73" s="3"/>
      <c r="H73" s="3"/>
      <c r="I73" s="38"/>
      <c r="J73" s="4"/>
      <c r="K73" s="4"/>
      <c r="L73" s="4"/>
      <c r="M73" s="4"/>
      <c r="N73" s="69"/>
      <c r="O73" s="3"/>
      <c r="P73" s="3"/>
      <c r="Q73" s="3"/>
      <c r="R73" s="3"/>
      <c r="S73" s="3"/>
      <c r="T73" s="3"/>
      <c r="U73" s="3"/>
      <c r="V73" s="3"/>
      <c r="W73" s="3"/>
      <c r="X73" s="3"/>
      <c r="Y73" s="3"/>
      <c r="Z73" s="3"/>
      <c r="AA73" s="3"/>
      <c r="AB73" s="3"/>
      <c r="AC73" s="3"/>
      <c r="AD73" s="3"/>
      <c r="AE73" s="3"/>
      <c r="AF73" s="3"/>
      <c r="AG73" s="3"/>
      <c r="AH73" s="3"/>
      <c r="AI73" s="3"/>
      <c r="AJ73" s="3"/>
      <c r="AK73" s="38"/>
      <c r="AL73" s="3"/>
      <c r="AM73" s="3"/>
      <c r="AN73" s="7"/>
      <c r="AO73" s="524"/>
      <c r="AP73" s="524"/>
      <c r="AQ73" s="547"/>
      <c r="AR73" s="547"/>
      <c r="AS73" s="547"/>
      <c r="AT73" s="38"/>
      <c r="AU73" s="3"/>
      <c r="AV73" s="3"/>
      <c r="AW73" s="3"/>
      <c r="AX73" s="327"/>
      <c r="AY73" s="38"/>
      <c r="AZ73" s="38"/>
      <c r="BA73" s="38"/>
      <c r="BB73" s="38"/>
      <c r="BC73" s="38"/>
      <c r="BD73" s="38"/>
      <c r="BE73" s="38"/>
      <c r="BF73" s="117"/>
      <c r="BG73" s="13">
        <f t="shared" si="198"/>
        <v>16</v>
      </c>
      <c r="BH73" s="125">
        <f t="shared" si="199"/>
        <v>16.375</v>
      </c>
      <c r="BI73" s="125">
        <f t="shared" si="199"/>
        <v>16.75</v>
      </c>
      <c r="BJ73" s="125">
        <f t="shared" si="199"/>
        <v>17.125</v>
      </c>
      <c r="BK73" s="13">
        <f t="shared" si="200"/>
        <v>17.5</v>
      </c>
      <c r="BL73" s="125">
        <f t="shared" si="286"/>
        <v>18.149999999999999</v>
      </c>
      <c r="BM73" s="125">
        <f t="shared" si="286"/>
        <v>18.8</v>
      </c>
      <c r="BN73" s="125">
        <f t="shared" si="286"/>
        <v>19.450000000000003</v>
      </c>
      <c r="BO73" s="13">
        <f t="shared" si="287"/>
        <v>20.100000000000001</v>
      </c>
      <c r="BP73" s="125">
        <f t="shared" si="288"/>
        <v>18.475000000000001</v>
      </c>
      <c r="BQ73" s="125">
        <f t="shared" si="288"/>
        <v>16.850000000000001</v>
      </c>
      <c r="BR73" s="125">
        <f t="shared" si="288"/>
        <v>15.225</v>
      </c>
      <c r="BS73" s="13">
        <f t="shared" si="289"/>
        <v>13.6</v>
      </c>
      <c r="BT73" s="125">
        <f t="shared" si="310"/>
        <v>13.6</v>
      </c>
      <c r="BU73" s="125">
        <f t="shared" si="310"/>
        <v>13.6</v>
      </c>
      <c r="BV73" s="125">
        <f t="shared" si="310"/>
        <v>13.6</v>
      </c>
      <c r="BW73" s="73">
        <f t="shared" si="192"/>
        <v>13.6</v>
      </c>
      <c r="BX73" s="73"/>
      <c r="BY73" s="3"/>
      <c r="BZ73" s="13">
        <f t="shared" si="205"/>
        <v>708.58067929868071</v>
      </c>
      <c r="CA73" s="13">
        <f t="shared" si="206"/>
        <v>732.70859569379354</v>
      </c>
      <c r="CB73" s="13">
        <f t="shared" si="207"/>
        <v>753.83651208890637</v>
      </c>
      <c r="CC73" s="13">
        <f t="shared" si="208"/>
        <v>774.96442848401932</v>
      </c>
      <c r="CD73" s="13">
        <f t="shared" si="209"/>
        <v>804.09234487913227</v>
      </c>
      <c r="CE73" s="13">
        <f t="shared" si="210"/>
        <v>840.05672706497899</v>
      </c>
      <c r="CF73" s="13">
        <f t="shared" si="211"/>
        <v>939.0211092508257</v>
      </c>
      <c r="CG73" s="13">
        <f t="shared" si="212"/>
        <v>1037.9854914366724</v>
      </c>
      <c r="CH73" s="13">
        <f t="shared" si="213"/>
        <v>1016.9498736225194</v>
      </c>
      <c r="CI73" s="13">
        <f t="shared" si="214"/>
        <v>974.3504936833549</v>
      </c>
      <c r="CJ73" s="13">
        <f t="shared" si="215"/>
        <v>978.25111374419043</v>
      </c>
      <c r="CK73" s="13">
        <f t="shared" si="216"/>
        <v>982.15173380502597</v>
      </c>
      <c r="CL73" s="13">
        <f t="shared" si="217"/>
        <v>919.05235386586151</v>
      </c>
      <c r="CM73" s="13">
        <f t="shared" si="218"/>
        <v>868.14378801436203</v>
      </c>
      <c r="CN73" s="13">
        <f t="shared" si="219"/>
        <v>889.73522216286244</v>
      </c>
      <c r="CO73" s="13">
        <f t="shared" si="220"/>
        <v>911.32665631136297</v>
      </c>
      <c r="CP73" s="13">
        <f t="shared" si="221"/>
        <v>910.41809045986338</v>
      </c>
      <c r="CQ73" s="3"/>
      <c r="CR73" s="59">
        <f t="shared" si="249"/>
        <v>0.18748580011147961</v>
      </c>
      <c r="CS73" s="59">
        <f t="shared" si="250"/>
        <v>0.18231735868788621</v>
      </c>
      <c r="CT73" s="59">
        <f t="shared" si="251"/>
        <v>0.19335827009708775</v>
      </c>
      <c r="CU73" s="59">
        <f t="shared" si="252"/>
        <v>0.20510172073737587</v>
      </c>
      <c r="CV73" s="59">
        <f t="shared" si="253"/>
        <v>0.2338849546673287</v>
      </c>
      <c r="CW73" s="59">
        <f t="shared" si="254"/>
        <v>0.27060529697330449</v>
      </c>
      <c r="CX73" s="59">
        <f t="shared" si="255"/>
        <v>0.30932365067403589</v>
      </c>
      <c r="CY73" s="59">
        <f t="shared" si="256"/>
        <v>0.34983336153690553</v>
      </c>
      <c r="CZ73" s="59">
        <f t="shared" si="237"/>
        <v>0.35232924421274237</v>
      </c>
      <c r="DA73" s="59">
        <f t="shared" si="238"/>
        <v>0.349972727353841</v>
      </c>
      <c r="DB73" s="59">
        <f t="shared" si="239"/>
        <v>0.33914871777761163</v>
      </c>
      <c r="DC73" s="59">
        <f t="shared" si="240"/>
        <v>0.32905256602805</v>
      </c>
      <c r="DD73" s="59">
        <f t="shared" si="241"/>
        <v>0.36951123481846432</v>
      </c>
      <c r="DE73" s="59">
        <f t="shared" si="223"/>
        <v>0.43367599379139055</v>
      </c>
      <c r="DF73" s="59">
        <f t="shared" si="224"/>
        <v>0.41132693850740604</v>
      </c>
      <c r="DG73" s="59">
        <f t="shared" si="225"/>
        <v>0.39207896894155098</v>
      </c>
      <c r="DH73" s="59" t="e">
        <f t="shared" si="226"/>
        <v>#VALUE!</v>
      </c>
      <c r="DI73" s="59"/>
      <c r="DJ73" s="59">
        <f t="shared" si="193"/>
        <v>0.28245576182123955</v>
      </c>
      <c r="DK73" s="3"/>
      <c r="DL73" s="3"/>
      <c r="DM73" s="3"/>
      <c r="DN73" s="66">
        <f>'(2018 Bloom Raw Data)'!CS35+'Clean data, inputs, calc.'!BG35</f>
        <v>3850.7403582986803</v>
      </c>
      <c r="DO73" s="66">
        <f>'(2018 Bloom Raw Data)'!CT35+'Clean data, inputs, calc.'!BH35</f>
        <v>4018.8635956937937</v>
      </c>
      <c r="DP73" s="66">
        <f>'(2018 Bloom Raw Data)'!CU35+'Clean data, inputs, calc.'!BI35</f>
        <v>3944.4298980889066</v>
      </c>
      <c r="DQ73" s="66">
        <f>'(2018 Bloom Raw Data)'!CV35+'Clean data, inputs, calc.'!BJ35</f>
        <v>3778.4394284840191</v>
      </c>
      <c r="DR73" s="66">
        <f>'(2018 Bloom Raw Data)'!CW35+'Clean data, inputs, calc.'!BK35</f>
        <v>3311.2170938791319</v>
      </c>
      <c r="DS73" s="66">
        <f>'(2018 Bloom Raw Data)'!CX35+'Clean data, inputs, calc.'!BL35</f>
        <v>3104.3617270649788</v>
      </c>
      <c r="DT73" s="66">
        <f>'(2018 Bloom Raw Data)'!CY35+'Clean data, inputs, calc.'!BM35</f>
        <v>2853.6879057508254</v>
      </c>
      <c r="DU73" s="66">
        <f>'(2018 Bloom Raw Data)'!CZ35+'Clean data, inputs, calc.'!BN35</f>
        <v>2967.0854914366723</v>
      </c>
      <c r="DV73" s="66">
        <f>'(2018 Bloom Raw Data)'!DA35+'Clean data, inputs, calc.'!BO35</f>
        <v>2937.2975473725187</v>
      </c>
      <c r="DW73" s="66">
        <f>'(2018 Bloom Raw Data)'!DB35+'Clean data, inputs, calc.'!BP35</f>
        <v>2784.0754936833546</v>
      </c>
      <c r="DX73" s="66">
        <f>'(2018 Bloom Raw Data)'!DC35+'Clean data, inputs, calc.'!BQ35</f>
        <v>2832.1459727441907</v>
      </c>
      <c r="DY73" s="66">
        <f>'(2018 Bloom Raw Data)'!DD35+'Clean data, inputs, calc.'!BR35</f>
        <v>2984.7867338050264</v>
      </c>
      <c r="DZ73" s="66">
        <f>'(2018 Bloom Raw Data)'!DE35+'Clean data, inputs, calc.'!BS35</f>
        <v>2409.7454713658617</v>
      </c>
      <c r="EA73" s="66">
        <f>'(2018 Bloom Raw Data)'!DF35+'Clean data, inputs, calc.'!BT35</f>
        <v>2001.8257880143619</v>
      </c>
      <c r="EB73" s="66">
        <f>'(2018 Bloom Raw Data)'!DG35+'Clean data, inputs, calc.'!BU35</f>
        <v>2169.8947157628627</v>
      </c>
      <c r="EC73" s="66">
        <f>'(2018 Bloom Raw Data)'!DH35+'Clean data, inputs, calc.'!BV35</f>
        <v>2324.344656311363</v>
      </c>
      <c r="ED73" s="66" t="e">
        <f>'(2018 Bloom Raw Data)'!DI35+'Clean data, inputs, calc.'!BW35</f>
        <v>#VALUE!</v>
      </c>
      <c r="EE73" s="133" t="s">
        <v>312</v>
      </c>
      <c r="EF73" s="397">
        <f t="shared" si="257"/>
        <v>230.05475009338809</v>
      </c>
      <c r="EG73" s="397">
        <f t="shared" si="258"/>
        <v>215.375</v>
      </c>
      <c r="EH73" s="397">
        <f t="shared" si="259"/>
        <v>203.38105611513606</v>
      </c>
      <c r="EI73" s="397">
        <f t="shared" si="260"/>
        <v>188.125</v>
      </c>
      <c r="EJ73" s="397">
        <f t="shared" si="261"/>
        <v>184.47921832523025</v>
      </c>
      <c r="EK73" s="397">
        <f t="shared" si="262"/>
        <v>195.15</v>
      </c>
      <c r="EL73" s="397">
        <f t="shared" si="263"/>
        <v>203.14128277667379</v>
      </c>
      <c r="EM73" s="397">
        <f t="shared" si="264"/>
        <v>242.45</v>
      </c>
      <c r="EN73" s="397">
        <f t="shared" si="242"/>
        <v>258.47709473235943</v>
      </c>
      <c r="EO73" s="397">
        <f t="shared" si="243"/>
        <v>265.47500000000002</v>
      </c>
      <c r="EP73" s="397">
        <f t="shared" si="244"/>
        <v>203.44893242109788</v>
      </c>
      <c r="EQ73" s="397">
        <f t="shared" si="245"/>
        <v>172.22499999999999</v>
      </c>
      <c r="ER73" s="397">
        <f t="shared" si="246"/>
        <v>146.74849651424464</v>
      </c>
      <c r="ES73" s="397">
        <f t="shared" si="265"/>
        <v>149.6</v>
      </c>
      <c r="ET73" s="397">
        <f t="shared" si="266"/>
        <v>164.69185184967617</v>
      </c>
      <c r="EU73" s="397">
        <f t="shared" si="267"/>
        <v>215.6</v>
      </c>
      <c r="EV73" s="397" t="e">
        <f t="shared" si="268"/>
        <v>#VALUE!</v>
      </c>
      <c r="EW73" s="3"/>
      <c r="EX73" s="3"/>
      <c r="EY73" s="3"/>
      <c r="EZ73" s="3"/>
      <c r="FA73" s="3"/>
      <c r="FB73" s="3"/>
      <c r="FC73" s="3"/>
      <c r="FD73" s="3"/>
      <c r="FE73" s="3"/>
      <c r="FF73" s="3"/>
      <c r="FG73" s="3"/>
      <c r="FH73" s="3"/>
      <c r="FI73" s="3"/>
      <c r="FJ73" s="3"/>
      <c r="FK73" s="3"/>
      <c r="FL73" s="3"/>
      <c r="FM73" s="3"/>
      <c r="FN73" s="3"/>
      <c r="FO73" s="3"/>
      <c r="FP73" s="3"/>
      <c r="FQ73" s="3"/>
      <c r="FR73" s="3"/>
      <c r="FS73" s="3"/>
      <c r="FT73" s="6">
        <f t="shared" si="278"/>
        <v>3.0800523745371069</v>
      </c>
      <c r="FU73" s="6">
        <f t="shared" si="279"/>
        <v>3.4020132127396101</v>
      </c>
      <c r="FV73" s="6">
        <f t="shared" si="280"/>
        <v>3.7065227533391898</v>
      </c>
      <c r="FW73" s="6">
        <f t="shared" si="281"/>
        <v>4.1194122444333257</v>
      </c>
      <c r="FX73" s="6">
        <f t="shared" si="282"/>
        <v>4.3587150475754202</v>
      </c>
      <c r="FY73" s="6">
        <f t="shared" si="283"/>
        <v>4.3046719296181344</v>
      </c>
      <c r="FZ73" s="6">
        <f t="shared" si="284"/>
        <v>4.6225026071295989</v>
      </c>
      <c r="GA73" s="6">
        <f t="shared" si="285"/>
        <v>4.2812352709287378</v>
      </c>
      <c r="GB73" s="6">
        <f t="shared" si="290"/>
        <v>3.9343906843100429</v>
      </c>
      <c r="GC73" s="6">
        <f t="shared" si="291"/>
        <v>3.6702156273975133</v>
      </c>
      <c r="GD73" s="6">
        <f t="shared" si="292"/>
        <v>4.8083374147150097</v>
      </c>
      <c r="GE73" s="6">
        <f t="shared" si="293"/>
        <v>5.7027245394398376</v>
      </c>
      <c r="GF73" s="6">
        <f t="shared" si="294"/>
        <v>6.2627718559055259</v>
      </c>
      <c r="GG73" s="6">
        <f t="shared" si="295"/>
        <v>5.8031001872617782</v>
      </c>
      <c r="GH73" s="6">
        <f t="shared" si="296"/>
        <v>5.4024240554109229</v>
      </c>
      <c r="GI73" s="6">
        <f t="shared" si="297"/>
        <v>4.2269325431881404</v>
      </c>
      <c r="GJ73" s="6" t="e">
        <f t="shared" si="298"/>
        <v>#VALUE!</v>
      </c>
      <c r="GK73" s="6"/>
      <c r="GL73" s="14">
        <f t="shared" si="231"/>
        <v>4.7305718467164608</v>
      </c>
      <c r="GM73" s="14">
        <f t="shared" si="194"/>
        <v>4.3271973509283885</v>
      </c>
      <c r="GN73" s="6">
        <f t="shared" si="299"/>
        <v>0.21689059494905205</v>
      </c>
      <c r="GO73" s="59">
        <f t="shared" si="300"/>
        <v>3.5874107609374289E-2</v>
      </c>
      <c r="GP73" s="14">
        <f t="shared" si="195"/>
        <v>0.33121586748628484</v>
      </c>
      <c r="GQ73" s="59">
        <f t="shared" si="196"/>
        <v>8.2887237805961592E-2</v>
      </c>
      <c r="GR73" s="59"/>
      <c r="GS73" s="3"/>
      <c r="GT73" s="14">
        <f t="shared" si="270"/>
        <v>5.2161496318283963E-2</v>
      </c>
      <c r="GU73" s="14">
        <f t="shared" si="271"/>
        <v>4.6430644225188625E-2</v>
      </c>
      <c r="GV73" s="14">
        <f t="shared" si="272"/>
        <v>8.1128499945733318E-2</v>
      </c>
      <c r="GW73" s="14">
        <f t="shared" si="273"/>
        <v>0.12225913621262459</v>
      </c>
      <c r="GX73" s="14">
        <f t="shared" si="274"/>
        <v>8.9440968743216873E-2</v>
      </c>
      <c r="GY73" s="14">
        <f t="shared" si="275"/>
        <v>5.1242633871380991E-2</v>
      </c>
      <c r="GZ73" s="14">
        <f t="shared" si="276"/>
        <v>2.4613411570787509E-2</v>
      </c>
      <c r="HA73" s="14">
        <f t="shared" si="277"/>
        <v>0</v>
      </c>
      <c r="HB73" s="14">
        <f t="shared" si="301"/>
        <v>9.6720369075202942E-2</v>
      </c>
      <c r="HC73" s="14">
        <f t="shared" si="302"/>
        <v>0.18834165175628589</v>
      </c>
      <c r="HD73" s="14">
        <f t="shared" si="303"/>
        <v>0.26050763387787551</v>
      </c>
      <c r="HE73" s="14">
        <f t="shared" si="304"/>
        <v>0.32515604587022789</v>
      </c>
      <c r="HF73" s="14">
        <f t="shared" si="305"/>
        <v>0.33731180336280392</v>
      </c>
      <c r="HG73" s="14">
        <f t="shared" si="306"/>
        <v>0.28743315508021394</v>
      </c>
      <c r="HH73" s="14">
        <f t="shared" si="307"/>
        <v>0.24287783245348607</v>
      </c>
      <c r="HI73" s="14">
        <f t="shared" si="308"/>
        <v>0.17161410018552875</v>
      </c>
      <c r="HJ73" s="14" t="e">
        <f t="shared" si="309"/>
        <v>#VALUE!</v>
      </c>
      <c r="HK73" s="14"/>
      <c r="HL73" s="14">
        <f t="shared" si="236"/>
        <v>0.1690399032353565</v>
      </c>
      <c r="HM73" s="14">
        <f t="shared" si="197"/>
        <v>0.17161410018552875</v>
      </c>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c r="IW73" s="3"/>
      <c r="IX73" s="3"/>
      <c r="IY73" s="3"/>
      <c r="IZ73" s="3"/>
      <c r="JA73" s="3"/>
      <c r="JB73" s="3"/>
    </row>
    <row r="74" spans="1:262">
      <c r="A74" s="63" t="s">
        <v>16</v>
      </c>
      <c r="B74" s="63" t="s">
        <v>82</v>
      </c>
      <c r="C74" s="3"/>
      <c r="D74" s="3"/>
      <c r="E74" s="3"/>
      <c r="F74" s="3"/>
      <c r="G74" s="3"/>
      <c r="H74" s="3"/>
      <c r="I74" s="38"/>
      <c r="J74" s="4"/>
      <c r="K74" s="4"/>
      <c r="L74" s="4"/>
      <c r="M74" s="4"/>
      <c r="N74" s="69"/>
      <c r="O74" s="3"/>
      <c r="P74" s="3"/>
      <c r="Q74" s="3"/>
      <c r="R74" s="3"/>
      <c r="S74" s="3"/>
      <c r="T74" s="3"/>
      <c r="U74" s="3"/>
      <c r="V74" s="3"/>
      <c r="W74" s="3"/>
      <c r="X74" s="3"/>
      <c r="Y74" s="3"/>
      <c r="Z74" s="3"/>
      <c r="AA74" s="3"/>
      <c r="AB74" s="3"/>
      <c r="AC74" s="3"/>
      <c r="AD74" s="3"/>
      <c r="AE74" s="3"/>
      <c r="AF74" s="3"/>
      <c r="AG74" s="3"/>
      <c r="AH74" s="3"/>
      <c r="AI74" s="3"/>
      <c r="AJ74" s="3"/>
      <c r="AK74" s="38"/>
      <c r="AL74" s="3"/>
      <c r="AM74" s="3"/>
      <c r="AN74" s="7"/>
      <c r="AO74" s="524"/>
      <c r="AP74" s="524"/>
      <c r="AQ74" s="547"/>
      <c r="AR74" s="547"/>
      <c r="AS74" s="547"/>
      <c r="AT74" s="38"/>
      <c r="AU74" s="3"/>
      <c r="AV74" s="3"/>
      <c r="AW74" s="3"/>
      <c r="AX74" s="327"/>
      <c r="AY74" s="38"/>
      <c r="AZ74" s="38"/>
      <c r="BA74" s="38"/>
      <c r="BB74" s="38"/>
      <c r="BC74" s="38"/>
      <c r="BD74" s="38"/>
      <c r="BE74" s="38"/>
      <c r="BF74" s="117"/>
      <c r="BG74" s="13">
        <f t="shared" si="198"/>
        <v>3.39E-2</v>
      </c>
      <c r="BH74" s="125">
        <f t="shared" si="199"/>
        <v>3.3174999999999996E-2</v>
      </c>
      <c r="BI74" s="125">
        <f t="shared" si="199"/>
        <v>3.245E-2</v>
      </c>
      <c r="BJ74" s="125">
        <f t="shared" si="199"/>
        <v>3.1725000000000003E-2</v>
      </c>
      <c r="BK74" s="13">
        <f t="shared" si="200"/>
        <v>3.1E-2</v>
      </c>
      <c r="BL74" s="125">
        <f t="shared" si="286"/>
        <v>2.7525000000000001E-2</v>
      </c>
      <c r="BM74" s="125">
        <f t="shared" si="286"/>
        <v>2.4050000000000002E-2</v>
      </c>
      <c r="BN74" s="125">
        <f t="shared" si="286"/>
        <v>2.0575E-2</v>
      </c>
      <c r="BO74" s="13">
        <f t="shared" si="287"/>
        <v>1.7100000000000001E-2</v>
      </c>
      <c r="BP74" s="125">
        <f t="shared" si="288"/>
        <v>1.49E-2</v>
      </c>
      <c r="BQ74" s="125">
        <f t="shared" si="288"/>
        <v>1.2699999999999999E-2</v>
      </c>
      <c r="BR74" s="125">
        <f t="shared" si="288"/>
        <v>1.0500000000000001E-2</v>
      </c>
      <c r="BS74" s="13">
        <f t="shared" si="289"/>
        <v>8.3000000000000001E-3</v>
      </c>
      <c r="BT74" s="125">
        <f t="shared" si="310"/>
        <v>8.3000000000000001E-3</v>
      </c>
      <c r="BU74" s="125">
        <f t="shared" si="310"/>
        <v>8.3000000000000001E-3</v>
      </c>
      <c r="BV74" s="125">
        <f t="shared" si="310"/>
        <v>8.3000000000000001E-3</v>
      </c>
      <c r="BW74" s="73">
        <f t="shared" si="192"/>
        <v>8.3000000000000001E-3</v>
      </c>
      <c r="BX74" s="73"/>
      <c r="BY74" s="3"/>
      <c r="BZ74" s="13">
        <f t="shared" si="205"/>
        <v>58.23710707212512</v>
      </c>
      <c r="CA74" s="13">
        <f t="shared" si="206"/>
        <v>52.842682020753287</v>
      </c>
      <c r="CB74" s="13">
        <f t="shared" si="207"/>
        <v>49.437756969381468</v>
      </c>
      <c r="CC74" s="13">
        <f t="shared" si="208"/>
        <v>46.032831918009641</v>
      </c>
      <c r="CD74" s="13">
        <f t="shared" si="209"/>
        <v>40.55690686663781</v>
      </c>
      <c r="CE74" s="13">
        <f t="shared" si="210"/>
        <v>35.05922779135286</v>
      </c>
      <c r="CF74" s="13">
        <f t="shared" si="211"/>
        <v>35.724048716067912</v>
      </c>
      <c r="CG74" s="13">
        <f t="shared" si="212"/>
        <v>36.388869640782964</v>
      </c>
      <c r="CH74" s="13">
        <f t="shared" si="213"/>
        <v>8.8931905654980135</v>
      </c>
      <c r="CI74" s="13">
        <f t="shared" si="214"/>
        <v>-18.592873303459907</v>
      </c>
      <c r="CJ74" s="13">
        <f t="shared" si="215"/>
        <v>0.95106282758217175</v>
      </c>
      <c r="CK74" s="13">
        <f t="shared" si="216"/>
        <v>20.494998958624251</v>
      </c>
      <c r="CL74" s="13">
        <f t="shared" si="217"/>
        <v>15.88493508966633</v>
      </c>
      <c r="CM74" s="13">
        <f t="shared" si="218"/>
        <v>11.295066379433411</v>
      </c>
      <c r="CN74" s="13">
        <f t="shared" si="219"/>
        <v>14.136197669200493</v>
      </c>
      <c r="CO74" s="13">
        <f t="shared" si="220"/>
        <v>16.977328958967576</v>
      </c>
      <c r="CP74" s="13">
        <f t="shared" si="221"/>
        <v>16.976960248734656</v>
      </c>
      <c r="CQ74" s="3"/>
      <c r="CR74" s="59">
        <f t="shared" si="249"/>
        <v>6.18518394664304E-2</v>
      </c>
      <c r="CS74" s="59">
        <f t="shared" si="250"/>
        <v>7.0434052851520587E-2</v>
      </c>
      <c r="CT74" s="59">
        <f t="shared" si="251"/>
        <v>5.8620162422018028E-2</v>
      </c>
      <c r="CU74" s="59">
        <f t="shared" si="252"/>
        <v>4.9155602191780765E-2</v>
      </c>
      <c r="CV74" s="59">
        <f t="shared" si="253"/>
        <v>4.7410837699289332E-2</v>
      </c>
      <c r="CW74" s="59">
        <f t="shared" si="254"/>
        <v>4.5274094502168356E-2</v>
      </c>
      <c r="CX74" s="59">
        <f t="shared" si="255"/>
        <v>4.2049876624974794E-2</v>
      </c>
      <c r="CY74" s="59">
        <f t="shared" si="256"/>
        <v>3.9349946434633402E-2</v>
      </c>
      <c r="CZ74" s="59">
        <f t="shared" si="237"/>
        <v>9.5135309026443578E-3</v>
      </c>
      <c r="DA74" s="59">
        <f t="shared" si="238"/>
        <v>-1.9678179475073432E-2</v>
      </c>
      <c r="DB74" s="59">
        <f t="shared" si="239"/>
        <v>1.0472242892297684E-3</v>
      </c>
      <c r="DC74" s="59">
        <f t="shared" si="240"/>
        <v>2.351685351611588E-2</v>
      </c>
      <c r="DD74" s="59">
        <f t="shared" si="241"/>
        <v>1.7251510283714491E-2</v>
      </c>
      <c r="DE74" s="59">
        <f t="shared" si="223"/>
        <v>1.1643342429644713E-2</v>
      </c>
      <c r="DF74" s="59">
        <f t="shared" si="224"/>
        <v>1.5727459604500477E-2</v>
      </c>
      <c r="DG74" s="59">
        <f t="shared" si="225"/>
        <v>2.0514985866690053E-2</v>
      </c>
      <c r="DH74" s="59" t="e">
        <f t="shared" si="226"/>
        <v>#VALUE!</v>
      </c>
      <c r="DI74" s="59"/>
      <c r="DJ74" s="59">
        <f t="shared" si="193"/>
        <v>3.4292103977649743E-2</v>
      </c>
      <c r="DK74" s="3"/>
      <c r="DL74" s="3"/>
      <c r="DM74" s="3"/>
      <c r="DN74" s="66">
        <f>'(2018 Bloom Raw Data)'!CS36+'Clean data, inputs, calc.'!BG36</f>
        <v>897.8484660321252</v>
      </c>
      <c r="DO74" s="66">
        <f>'(2018 Bloom Raw Data)'!CT36+'Clean data, inputs, calc.'!BH36</f>
        <v>750.24338202075319</v>
      </c>
      <c r="DP74" s="66">
        <f>'(2018 Bloom Raw Data)'!CU36+'Clean data, inputs, calc.'!BI36</f>
        <v>907.09440441938125</v>
      </c>
      <c r="DQ74" s="66">
        <f>'(2018 Bloom Raw Data)'!CV36+'Clean data, inputs, calc.'!BJ36</f>
        <v>936.47173191800971</v>
      </c>
      <c r="DR74" s="66">
        <f>'(2018 Bloom Raw Data)'!CW36+'Clean data, inputs, calc.'!BK36</f>
        <v>837.83693188163772</v>
      </c>
      <c r="DS74" s="66">
        <f>'(2018 Bloom Raw Data)'!CX36+'Clean data, inputs, calc.'!BL36</f>
        <v>774.37722779135277</v>
      </c>
      <c r="DT74" s="66">
        <f>'(2018 Bloom Raw Data)'!CY36+'Clean data, inputs, calc.'!BM36</f>
        <v>807.39360107606785</v>
      </c>
      <c r="DU74" s="66">
        <f>'(2018 Bloom Raw Data)'!CZ36+'Clean data, inputs, calc.'!BN36</f>
        <v>924.75016964078293</v>
      </c>
      <c r="DV74" s="66">
        <f>'(2018 Bloom Raw Data)'!DA36+'Clean data, inputs, calc.'!BO36</f>
        <v>959.69615314549799</v>
      </c>
      <c r="DW74" s="66">
        <f>'(2018 Bloom Raw Data)'!DB36+'Clean data, inputs, calc.'!BP36</f>
        <v>944.84722669654002</v>
      </c>
      <c r="DX74" s="66">
        <f>'(2018 Bloom Raw Data)'!DC36+'Clean data, inputs, calc.'!BQ36</f>
        <v>866.26815727758219</v>
      </c>
      <c r="DY74" s="66">
        <f>'(2018 Bloom Raw Data)'!DD36+'Clean data, inputs, calc.'!BR36</f>
        <v>871.50259895862416</v>
      </c>
      <c r="DZ74" s="66">
        <f>'(2018 Bloom Raw Data)'!DE36+'Clean data, inputs, calc.'!BS36</f>
        <v>922.82899742966606</v>
      </c>
      <c r="EA74" s="66">
        <f>'(2018 Bloom Raw Data)'!DF36+'Clean data, inputs, calc.'!BT36</f>
        <v>970.0879663794334</v>
      </c>
      <c r="EB74" s="66">
        <f>'(2018 Bloom Raw Data)'!DG36+'Clean data, inputs, calc.'!BU36</f>
        <v>884.38156628920046</v>
      </c>
      <c r="EC74" s="66">
        <f>'(2018 Bloom Raw Data)'!DH36+'Clean data, inputs, calc.'!BV36</f>
        <v>827.45142895896754</v>
      </c>
      <c r="ED74" s="66" t="e">
        <f>'(2018 Bloom Raw Data)'!DI36+'Clean data, inputs, calc.'!BW36</f>
        <v>#VALUE!</v>
      </c>
      <c r="EE74" s="133" t="s">
        <v>312</v>
      </c>
      <c r="EF74" s="397">
        <f t="shared" si="257"/>
        <v>44.587382432948964</v>
      </c>
      <c r="EG74" s="397">
        <f t="shared" si="258"/>
        <v>50.538174999999995</v>
      </c>
      <c r="EH74" s="397">
        <f t="shared" si="259"/>
        <v>55.197306168196135</v>
      </c>
      <c r="EI74" s="397">
        <f t="shared" si="260"/>
        <v>51.963725000000004</v>
      </c>
      <c r="EJ74" s="397">
        <f t="shared" si="261"/>
        <v>50.73453750688612</v>
      </c>
      <c r="EK74" s="397">
        <f t="shared" si="262"/>
        <v>51.600524999999998</v>
      </c>
      <c r="EL74" s="397">
        <f t="shared" si="263"/>
        <v>51.217095861516746</v>
      </c>
      <c r="EM74" s="397">
        <f t="shared" si="264"/>
        <v>55.972574999999999</v>
      </c>
      <c r="EN74" s="397">
        <f t="shared" si="242"/>
        <v>58.2253290738904</v>
      </c>
      <c r="EO74" s="397">
        <f t="shared" si="243"/>
        <v>57.4619</v>
      </c>
      <c r="EP74" s="397">
        <f t="shared" si="244"/>
        <v>55.351357180004854</v>
      </c>
      <c r="EQ74" s="397">
        <f t="shared" si="245"/>
        <v>58.656500000000001</v>
      </c>
      <c r="ER74" s="397">
        <f t="shared" si="246"/>
        <v>58.17927050259253</v>
      </c>
      <c r="ES74" s="397">
        <f t="shared" si="265"/>
        <v>57.518299999999996</v>
      </c>
      <c r="ET74" s="397">
        <f t="shared" si="266"/>
        <v>56.728687196130998</v>
      </c>
      <c r="EU74" s="397">
        <f t="shared" si="267"/>
        <v>57.808299999999996</v>
      </c>
      <c r="EV74" s="397" t="e">
        <f t="shared" si="268"/>
        <v>#VALUE!</v>
      </c>
      <c r="EW74" s="3"/>
      <c r="EX74" s="3"/>
      <c r="EY74" s="3"/>
      <c r="EZ74" s="3"/>
      <c r="FA74" s="3"/>
      <c r="FB74" s="3"/>
      <c r="FC74" s="3"/>
      <c r="FD74" s="3"/>
      <c r="FE74" s="3"/>
      <c r="FF74" s="3"/>
      <c r="FG74" s="3"/>
      <c r="FH74" s="3"/>
      <c r="FI74" s="3"/>
      <c r="FJ74" s="3"/>
      <c r="FK74" s="3"/>
      <c r="FL74" s="3"/>
      <c r="FM74" s="3"/>
      <c r="FN74" s="3"/>
      <c r="FO74" s="3"/>
      <c r="FP74" s="3"/>
      <c r="FQ74" s="3"/>
      <c r="FR74" s="3"/>
      <c r="FS74" s="3"/>
      <c r="FT74" s="6">
        <f t="shared" si="278"/>
        <v>1.3061342445859605</v>
      </c>
      <c r="FU74" s="6">
        <f t="shared" si="279"/>
        <v>1.0455993320050296</v>
      </c>
      <c r="FV74" s="6">
        <f t="shared" si="280"/>
        <v>0.8956552484415764</v>
      </c>
      <c r="FW74" s="6">
        <f t="shared" si="281"/>
        <v>0.88586474349191935</v>
      </c>
      <c r="FX74" s="6">
        <f t="shared" si="282"/>
        <v>0.79939443344946393</v>
      </c>
      <c r="FY74" s="6">
        <f t="shared" si="283"/>
        <v>0.67943548619617455</v>
      </c>
      <c r="FZ74" s="6">
        <f t="shared" si="284"/>
        <v>0.69750242795218842</v>
      </c>
      <c r="GA74" s="6">
        <f t="shared" si="285"/>
        <v>0.65011962806397539</v>
      </c>
      <c r="GB74" s="6">
        <f t="shared" si="290"/>
        <v>0.15273748911255064</v>
      </c>
      <c r="GC74" s="6">
        <f t="shared" si="291"/>
        <v>-0.32356871776707535</v>
      </c>
      <c r="GD74" s="6">
        <f t="shared" si="292"/>
        <v>1.7182285603030055E-2</v>
      </c>
      <c r="GE74" s="6">
        <f t="shared" si="293"/>
        <v>0.34940712382471251</v>
      </c>
      <c r="GF74" s="6">
        <f t="shared" si="294"/>
        <v>0.27303427754320986</v>
      </c>
      <c r="GG74" s="6">
        <f t="shared" si="295"/>
        <v>0.19637343905215229</v>
      </c>
      <c r="GH74" s="6">
        <f t="shared" si="296"/>
        <v>0.24918957881621148</v>
      </c>
      <c r="GI74" s="6">
        <f t="shared" si="297"/>
        <v>0.29368324200793966</v>
      </c>
      <c r="GJ74" s="6" t="e">
        <f t="shared" si="298"/>
        <v>#VALUE!</v>
      </c>
      <c r="GK74" s="6"/>
      <c r="GL74" s="14">
        <f t="shared" si="231"/>
        <v>0.37848887979588103</v>
      </c>
      <c r="GM74" s="14">
        <f t="shared" si="194"/>
        <v>0.57142292326943978</v>
      </c>
      <c r="GN74" s="6">
        <f t="shared" si="299"/>
        <v>1.2922064822585844E-3</v>
      </c>
      <c r="GO74" s="59">
        <f t="shared" si="300"/>
        <v>4.755268395554197E-3</v>
      </c>
      <c r="GP74" s="14">
        <f t="shared" si="195"/>
        <v>3.7079790715689454E-3</v>
      </c>
      <c r="GQ74" s="59">
        <f t="shared" si="196"/>
        <v>6.5314100138899461E-3</v>
      </c>
      <c r="GR74" s="59"/>
      <c r="GS74" s="3"/>
      <c r="GT74" s="14">
        <f t="shared" si="270"/>
        <v>0.24787281506421976</v>
      </c>
      <c r="GU74" s="14">
        <f t="shared" si="271"/>
        <v>0.3271982021511462</v>
      </c>
      <c r="GV74" s="14">
        <f t="shared" si="272"/>
        <v>0.36284379420566421</v>
      </c>
      <c r="GW74" s="14">
        <f t="shared" si="273"/>
        <v>0.45262344067905058</v>
      </c>
      <c r="GX74" s="14">
        <f t="shared" si="274"/>
        <v>0.58010778152861464</v>
      </c>
      <c r="GY74" s="14">
        <f t="shared" si="275"/>
        <v>0.68493489165081178</v>
      </c>
      <c r="GZ74" s="14">
        <f t="shared" si="276"/>
        <v>0.49464928797409063</v>
      </c>
      <c r="HA74" s="14">
        <f t="shared" si="277"/>
        <v>0.27381266629237622</v>
      </c>
      <c r="HB74" s="14">
        <f t="shared" si="301"/>
        <v>0.29246721780463414</v>
      </c>
      <c r="HC74" s="14">
        <f t="shared" si="302"/>
        <v>0.32598991679704292</v>
      </c>
      <c r="HD74" s="14">
        <f t="shared" si="303"/>
        <v>0.38472408058121865</v>
      </c>
      <c r="HE74" s="14">
        <f t="shared" si="304"/>
        <v>0.40674094090169033</v>
      </c>
      <c r="HF74" s="14">
        <f t="shared" si="305"/>
        <v>0.44697191586204593</v>
      </c>
      <c r="HG74" s="14">
        <f t="shared" si="306"/>
        <v>0.48942684328292041</v>
      </c>
      <c r="HH74" s="14">
        <f t="shared" si="307"/>
        <v>0.53695936757157137</v>
      </c>
      <c r="HI74" s="14">
        <f t="shared" si="308"/>
        <v>0.56689091358853316</v>
      </c>
      <c r="HJ74" s="14" t="e">
        <f t="shared" si="309"/>
        <v>#VALUE!</v>
      </c>
      <c r="HK74" s="14"/>
      <c r="HL74" s="14">
        <f t="shared" si="236"/>
        <v>0.45663840496266173</v>
      </c>
      <c r="HM74" s="14">
        <f t="shared" si="197"/>
        <v>0.56689091358853316</v>
      </c>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c r="IW74" s="3"/>
      <c r="IX74" s="3"/>
      <c r="IY74" s="3"/>
      <c r="IZ74" s="3"/>
      <c r="JA74" s="3"/>
      <c r="JB74" s="3"/>
    </row>
    <row r="75" spans="1:262">
      <c r="A75" s="4" t="s">
        <v>16</v>
      </c>
      <c r="B75" s="4" t="s">
        <v>12</v>
      </c>
      <c r="C75" s="3"/>
      <c r="D75" s="3"/>
      <c r="E75" s="3"/>
      <c r="F75" s="3"/>
      <c r="G75" s="3"/>
      <c r="H75" s="3"/>
      <c r="I75" s="38"/>
      <c r="J75" s="4"/>
      <c r="K75" s="4"/>
      <c r="L75" s="4"/>
      <c r="M75" s="4"/>
      <c r="N75" s="69"/>
      <c r="O75" s="3"/>
      <c r="P75" s="3"/>
      <c r="Q75" s="3"/>
      <c r="R75" s="3"/>
      <c r="S75" s="3"/>
      <c r="T75" s="3"/>
      <c r="U75" s="3"/>
      <c r="V75" s="3"/>
      <c r="W75" s="3"/>
      <c r="X75" s="3"/>
      <c r="Y75" s="3"/>
      <c r="Z75" s="3"/>
      <c r="AA75" s="3"/>
      <c r="AB75" s="3"/>
      <c r="AC75" s="3"/>
      <c r="AD75" s="3"/>
      <c r="AE75" s="3"/>
      <c r="AF75" s="3"/>
      <c r="AG75" s="3"/>
      <c r="AH75" s="3"/>
      <c r="AI75" s="3"/>
      <c r="AJ75" s="3"/>
      <c r="AK75" s="38"/>
      <c r="AL75" s="3"/>
      <c r="AM75" s="3"/>
      <c r="AN75" s="7"/>
      <c r="AO75" s="524"/>
      <c r="AP75" s="524"/>
      <c r="AQ75" s="547"/>
      <c r="AR75" s="547"/>
      <c r="AS75" s="547"/>
      <c r="AT75" s="38"/>
      <c r="AU75" s="3"/>
      <c r="AV75" s="3"/>
      <c r="AW75" s="3"/>
      <c r="AX75" s="327"/>
      <c r="AY75" s="38"/>
      <c r="AZ75" s="38"/>
      <c r="BA75" s="38"/>
      <c r="BB75" s="38"/>
      <c r="BC75" s="38"/>
      <c r="BD75" s="38"/>
      <c r="BE75" s="38"/>
      <c r="BF75" s="117"/>
      <c r="BG75" s="13">
        <f t="shared" si="198"/>
        <v>910.39279999999997</v>
      </c>
      <c r="BH75" s="125">
        <f t="shared" si="199"/>
        <v>931.36959999999999</v>
      </c>
      <c r="BI75" s="125">
        <f t="shared" si="199"/>
        <v>952.3463999999999</v>
      </c>
      <c r="BJ75" s="125">
        <f t="shared" si="199"/>
        <v>973.32319999999993</v>
      </c>
      <c r="BK75" s="13">
        <f t="shared" si="200"/>
        <v>994.3</v>
      </c>
      <c r="BL75" s="125">
        <f t="shared" si="286"/>
        <v>981.44999999999993</v>
      </c>
      <c r="BM75" s="125">
        <f t="shared" si="286"/>
        <v>968.59999999999991</v>
      </c>
      <c r="BN75" s="125">
        <f t="shared" si="286"/>
        <v>955.75</v>
      </c>
      <c r="BO75" s="13">
        <f t="shared" si="287"/>
        <v>942.9</v>
      </c>
      <c r="BP75" s="125">
        <f t="shared" si="288"/>
        <v>949.52499999999998</v>
      </c>
      <c r="BQ75" s="125">
        <f t="shared" si="288"/>
        <v>956.15</v>
      </c>
      <c r="BR75" s="125">
        <f t="shared" si="288"/>
        <v>962.77499999999998</v>
      </c>
      <c r="BS75" s="13">
        <f t="shared" si="289"/>
        <v>969.4</v>
      </c>
      <c r="BT75" s="125">
        <f t="shared" si="310"/>
        <v>969.4</v>
      </c>
      <c r="BU75" s="125">
        <f t="shared" si="310"/>
        <v>969.4</v>
      </c>
      <c r="BV75" s="125">
        <f t="shared" si="310"/>
        <v>969.4</v>
      </c>
      <c r="BW75" s="73">
        <f t="shared" si="192"/>
        <v>969.4</v>
      </c>
      <c r="BX75" s="73"/>
      <c r="BY75" s="3"/>
      <c r="BZ75" s="13">
        <f t="shared" si="205"/>
        <v>37452.831573347452</v>
      </c>
      <c r="CA75" s="13">
        <f t="shared" si="206"/>
        <v>36896.556498516133</v>
      </c>
      <c r="CB75" s="13">
        <f t="shared" si="207"/>
        <v>43736.968573684811</v>
      </c>
      <c r="CC75" s="13">
        <f t="shared" si="208"/>
        <v>50577.38064885349</v>
      </c>
      <c r="CD75" s="13">
        <f t="shared" si="209"/>
        <v>46422.95497402217</v>
      </c>
      <c r="CE75" s="13">
        <f t="shared" si="210"/>
        <v>42111.544185151222</v>
      </c>
      <c r="CF75" s="13">
        <f t="shared" si="211"/>
        <v>46378.764896280278</v>
      </c>
      <c r="CG75" s="13">
        <f t="shared" si="212"/>
        <v>50645.985607409333</v>
      </c>
      <c r="CH75" s="13">
        <f t="shared" si="213"/>
        <v>42998.706318538389</v>
      </c>
      <c r="CI75" s="13">
        <f t="shared" si="214"/>
        <v>35451.653126252939</v>
      </c>
      <c r="CJ75" s="13">
        <f t="shared" si="215"/>
        <v>38158.099933967489</v>
      </c>
      <c r="CK75" s="13">
        <f t="shared" si="216"/>
        <v>40864.546741682032</v>
      </c>
      <c r="CL75" s="13">
        <f t="shared" si="217"/>
        <v>38210.49354939659</v>
      </c>
      <c r="CM75" s="13">
        <f t="shared" si="218"/>
        <v>35429.711284901205</v>
      </c>
      <c r="CN75" s="13">
        <f t="shared" si="219"/>
        <v>37238.42902040582</v>
      </c>
      <c r="CO75" s="13">
        <f t="shared" si="220"/>
        <v>39047.146755910435</v>
      </c>
      <c r="CP75" s="13">
        <f t="shared" si="221"/>
        <v>38989.86449141505</v>
      </c>
      <c r="CQ75" s="3"/>
      <c r="CR75" s="59">
        <f t="shared" si="249"/>
        <v>0.33265410839502285</v>
      </c>
      <c r="CS75" s="59">
        <f t="shared" si="250"/>
        <v>0.31331797873910794</v>
      </c>
      <c r="CT75" s="59">
        <f t="shared" si="251"/>
        <v>0.35964292781529666</v>
      </c>
      <c r="CU75" s="59">
        <f t="shared" si="252"/>
        <v>0.40312372465645063</v>
      </c>
      <c r="CV75" s="59">
        <f t="shared" si="253"/>
        <v>0.38360917434012948</v>
      </c>
      <c r="CW75" s="59">
        <f t="shared" si="254"/>
        <v>0.36174602224363966</v>
      </c>
      <c r="CX75" s="59">
        <f t="shared" si="255"/>
        <v>0.39434167945853316</v>
      </c>
      <c r="CY75" s="59">
        <f t="shared" si="256"/>
        <v>0.4262796024464669</v>
      </c>
      <c r="CZ75" s="59">
        <f t="shared" si="237"/>
        <v>0.39247317125350206</v>
      </c>
      <c r="DA75" s="59">
        <f t="shared" si="238"/>
        <v>0.35307745349487485</v>
      </c>
      <c r="DB75" s="59">
        <f t="shared" si="239"/>
        <v>0.37311690563840322</v>
      </c>
      <c r="DC75" s="59">
        <f t="shared" si="240"/>
        <v>0.39244010557688747</v>
      </c>
      <c r="DD75" s="59">
        <f t="shared" si="241"/>
        <v>0.38446745339532928</v>
      </c>
      <c r="DE75" s="59">
        <f t="shared" si="223"/>
        <v>0.37485845846692517</v>
      </c>
      <c r="DF75" s="59">
        <f t="shared" si="224"/>
        <v>0.4071659328057331</v>
      </c>
      <c r="DG75" s="59">
        <f t="shared" si="225"/>
        <v>0.44170808129069128</v>
      </c>
      <c r="DH75" s="59" t="e">
        <f t="shared" si="226"/>
        <v>#VALUE!</v>
      </c>
      <c r="DI75" s="59"/>
      <c r="DJ75" s="59">
        <f t="shared" si="193"/>
        <v>0.37463771595797257</v>
      </c>
      <c r="DK75" s="3"/>
      <c r="DL75" s="3"/>
      <c r="DM75" s="3"/>
      <c r="DN75" s="66">
        <f>'(2018 Bloom Raw Data)'!CS37+'Clean data, inputs, calc.'!BG37</f>
        <v>117478.06311810744</v>
      </c>
      <c r="DO75" s="66">
        <f>'(2018 Bloom Raw Data)'!CT37+'Clean data, inputs, calc.'!BH37</f>
        <v>119957.85649851614</v>
      </c>
      <c r="DP75" s="66">
        <f>'(2018 Bloom Raw Data)'!CU37+'Clean data, inputs, calc.'!BI37</f>
        <v>123084.53325210979</v>
      </c>
      <c r="DQ75" s="66">
        <f>'(2018 Bloom Raw Data)'!CV37+'Clean data, inputs, calc.'!BJ37</f>
        <v>127397.45574885348</v>
      </c>
      <c r="DR75" s="66">
        <f>'(2018 Bloom Raw Data)'!CW37+'Clean data, inputs, calc.'!BK37</f>
        <v>126729.62613103219</v>
      </c>
      <c r="DS75" s="66">
        <f>'(2018 Bloom Raw Data)'!CX37+'Clean data, inputs, calc.'!BL37</f>
        <v>118222.90668515123</v>
      </c>
      <c r="DT75" s="66">
        <f>'(2018 Bloom Raw Data)'!CY37+'Clean data, inputs, calc.'!BM37</f>
        <v>111925.74138769027</v>
      </c>
      <c r="DU75" s="66">
        <f>'(2018 Bloom Raw Data)'!CZ37+'Clean data, inputs, calc.'!BN37</f>
        <v>120528.31040740933</v>
      </c>
      <c r="DV75" s="66">
        <f>'(2018 Bloom Raw Data)'!DA37+'Clean data, inputs, calc.'!BO37</f>
        <v>112406.70314904838</v>
      </c>
      <c r="DW75" s="66">
        <f>'(2018 Bloom Raw Data)'!DB37+'Clean data, inputs, calc.'!BP37</f>
        <v>101926.58132625293</v>
      </c>
      <c r="DX75" s="66">
        <f>'(2018 Bloom Raw Data)'!DC37+'Clean data, inputs, calc.'!BQ37</f>
        <v>99462.450557387492</v>
      </c>
      <c r="DY75" s="66">
        <f>'(2018 Bloom Raw Data)'!DD37+'Clean data, inputs, calc.'!BR37</f>
        <v>105772.38474168204</v>
      </c>
      <c r="DZ75" s="66">
        <f>'(2018 Bloom Raw Data)'!DE37+'Clean data, inputs, calc.'!BS37</f>
        <v>99910.746170296581</v>
      </c>
      <c r="EA75" s="66">
        <f>'(2018 Bloom Raw Data)'!DF37+'Clean data, inputs, calc.'!BT37</f>
        <v>95481.904184901199</v>
      </c>
      <c r="EB75" s="66">
        <f>'(2018 Bloom Raw Data)'!DG37+'Clean data, inputs, calc.'!BU37</f>
        <v>92497.354688240826</v>
      </c>
      <c r="EC75" s="66">
        <f>'(2018 Bloom Raw Data)'!DH37+'Clean data, inputs, calc.'!BV37</f>
        <v>89327.344955910434</v>
      </c>
      <c r="ED75" s="66" t="e">
        <f>'(2018 Bloom Raw Data)'!DI37+'Clean data, inputs, calc.'!BW37</f>
        <v>#VALUE!</v>
      </c>
      <c r="EE75" s="133" t="s">
        <v>312</v>
      </c>
      <c r="EF75" s="397">
        <f t="shared" si="257"/>
        <v>8547.9878116677392</v>
      </c>
      <c r="EG75" s="397">
        <f t="shared" si="258"/>
        <v>15730.9701</v>
      </c>
      <c r="EH75" s="397">
        <f t="shared" si="259"/>
        <v>16539.110990052195</v>
      </c>
      <c r="EI75" s="397">
        <f t="shared" si="260"/>
        <v>16295.6687</v>
      </c>
      <c r="EJ75" s="397">
        <f t="shared" si="261"/>
        <v>15542.820566980698</v>
      </c>
      <c r="EK75" s="397">
        <f t="shared" si="262"/>
        <v>13914.45</v>
      </c>
      <c r="EL75" s="397">
        <f t="shared" si="263"/>
        <v>12748.537025145017</v>
      </c>
      <c r="EM75" s="397">
        <f t="shared" si="264"/>
        <v>13303.75</v>
      </c>
      <c r="EN75" s="397">
        <f t="shared" si="242"/>
        <v>14492.839810483883</v>
      </c>
      <c r="EO75" s="397">
        <f t="shared" si="243"/>
        <v>15846.525</v>
      </c>
      <c r="EP75" s="397">
        <f t="shared" si="244"/>
        <v>15311.642114975921</v>
      </c>
      <c r="EQ75" s="397">
        <f t="shared" si="245"/>
        <v>16163.775</v>
      </c>
      <c r="ER75" s="397">
        <f t="shared" si="246"/>
        <v>15803.575257693781</v>
      </c>
      <c r="ES75" s="397">
        <f t="shared" si="265"/>
        <v>15671.4</v>
      </c>
      <c r="ET75" s="397">
        <f t="shared" si="266"/>
        <v>13398.001779992273</v>
      </c>
      <c r="EU75" s="397">
        <f t="shared" si="267"/>
        <v>11605.4</v>
      </c>
      <c r="EV75" s="397" t="e">
        <f t="shared" si="268"/>
        <v>#VALUE!</v>
      </c>
      <c r="EW75" s="3"/>
      <c r="EX75" s="3"/>
      <c r="EY75" s="3"/>
      <c r="EZ75" s="3"/>
      <c r="FA75" s="3"/>
      <c r="FB75" s="3"/>
      <c r="FC75" s="3"/>
      <c r="FD75" s="3"/>
      <c r="FE75" s="3"/>
      <c r="FF75" s="3"/>
      <c r="FG75" s="3"/>
      <c r="FH75" s="3"/>
      <c r="FI75" s="3"/>
      <c r="FJ75" s="3"/>
      <c r="FK75" s="3"/>
      <c r="FL75" s="3"/>
      <c r="FM75" s="3"/>
      <c r="FN75" s="3"/>
      <c r="FO75" s="3"/>
      <c r="FP75" s="3"/>
      <c r="FQ75" s="3"/>
      <c r="FR75" s="3"/>
      <c r="FS75" s="3"/>
      <c r="FT75" s="6">
        <f t="shared" si="278"/>
        <v>4.3814792906262099</v>
      </c>
      <c r="FU75" s="6">
        <f t="shared" si="279"/>
        <v>2.3454724193084653</v>
      </c>
      <c r="FV75" s="6">
        <f t="shared" si="280"/>
        <v>2.6444570448793381</v>
      </c>
      <c r="FW75" s="6">
        <f t="shared" si="281"/>
        <v>3.1037315240002079</v>
      </c>
      <c r="FX75" s="6">
        <f t="shared" si="282"/>
        <v>2.9867780287345975</v>
      </c>
      <c r="FY75" s="6">
        <f t="shared" si="283"/>
        <v>3.0264612819875181</v>
      </c>
      <c r="FZ75" s="6">
        <f t="shared" si="284"/>
        <v>3.6379676197200919</v>
      </c>
      <c r="GA75" s="6">
        <f t="shared" si="285"/>
        <v>3.8068954698794952</v>
      </c>
      <c r="GB75" s="6">
        <f t="shared" si="290"/>
        <v>2.9668930920932297</v>
      </c>
      <c r="GC75" s="6">
        <f t="shared" si="291"/>
        <v>2.2371878456792853</v>
      </c>
      <c r="GD75" s="6">
        <f t="shared" si="292"/>
        <v>2.4920971668117842</v>
      </c>
      <c r="GE75" s="6">
        <f t="shared" si="293"/>
        <v>2.5281561232869199</v>
      </c>
      <c r="GF75" s="6">
        <f t="shared" si="294"/>
        <v>2.4178385540192413</v>
      </c>
      <c r="GG75" s="6">
        <f t="shared" si="295"/>
        <v>2.2607878865258502</v>
      </c>
      <c r="GH75" s="6">
        <f t="shared" si="296"/>
        <v>2.7794017072019894</v>
      </c>
      <c r="GI75" s="6">
        <f t="shared" si="297"/>
        <v>3.3645670770426213</v>
      </c>
      <c r="GJ75" s="6" t="e">
        <f t="shared" si="298"/>
        <v>#VALUE!</v>
      </c>
      <c r="GK75" s="6"/>
      <c r="GL75" s="14">
        <f t="shared" si="231"/>
        <v>2.892981798229449</v>
      </c>
      <c r="GM75" s="14">
        <f t="shared" si="194"/>
        <v>2.9673396508481833</v>
      </c>
      <c r="GN75" s="6">
        <f t="shared" si="299"/>
        <v>0.44722006716817808</v>
      </c>
      <c r="GO75" s="59">
        <f t="shared" si="300"/>
        <v>0.22694401283264648</v>
      </c>
      <c r="GP75" s="14">
        <f t="shared" si="195"/>
        <v>0.43560420867291549</v>
      </c>
      <c r="GQ75" s="59">
        <f t="shared" si="196"/>
        <v>0.17205755444125087</v>
      </c>
      <c r="GR75" s="59"/>
      <c r="GS75" s="3"/>
      <c r="GT75" s="14">
        <f t="shared" si="270"/>
        <v>0.99949727798372923</v>
      </c>
      <c r="GU75" s="14">
        <f t="shared" si="271"/>
        <v>0.60528802988443797</v>
      </c>
      <c r="GV75" s="14">
        <f t="shared" si="272"/>
        <v>0.46131656983190256</v>
      </c>
      <c r="GW75" s="14">
        <f t="shared" si="273"/>
        <v>0.35210362370707743</v>
      </c>
      <c r="GX75" s="14">
        <f t="shared" si="274"/>
        <v>0.60026955595308629</v>
      </c>
      <c r="GY75" s="14">
        <f t="shared" si="275"/>
        <v>0.92867486677518685</v>
      </c>
      <c r="GZ75" s="14">
        <f t="shared" si="276"/>
        <v>0.84346933132726909</v>
      </c>
      <c r="HA75" s="14">
        <f t="shared" si="277"/>
        <v>0.64523160762942777</v>
      </c>
      <c r="HB75" s="14">
        <f t="shared" si="301"/>
        <v>0.60095192618493509</v>
      </c>
      <c r="HC75" s="14">
        <f t="shared" si="302"/>
        <v>0.55753548490915206</v>
      </c>
      <c r="HD75" s="14">
        <f t="shared" si="303"/>
        <v>0.46347086398127718</v>
      </c>
      <c r="HE75" s="14">
        <f t="shared" si="304"/>
        <v>0.33148197125980783</v>
      </c>
      <c r="HF75" s="14">
        <f t="shared" si="305"/>
        <v>0.31739653326597855</v>
      </c>
      <c r="HG75" s="14">
        <f t="shared" si="306"/>
        <v>0.29825031586201617</v>
      </c>
      <c r="HH75" s="14">
        <f t="shared" si="307"/>
        <v>0.43424385931103787</v>
      </c>
      <c r="HI75" s="14">
        <f t="shared" si="308"/>
        <v>0.5998931531873094</v>
      </c>
      <c r="HJ75" s="14" t="e">
        <f t="shared" si="309"/>
        <v>#VALUE!</v>
      </c>
      <c r="HK75" s="14"/>
      <c r="HL75" s="14">
        <f t="shared" si="236"/>
        <v>0.53638254564258159</v>
      </c>
      <c r="HM75" s="14">
        <f t="shared" si="197"/>
        <v>0.5998931531873094</v>
      </c>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c r="IW75" s="3"/>
      <c r="IX75" s="3"/>
      <c r="IY75" s="3"/>
      <c r="IZ75" s="3"/>
      <c r="JA75" s="3"/>
      <c r="JB75" s="3"/>
    </row>
    <row r="76" spans="1:262">
      <c r="A76" s="4"/>
      <c r="B76" s="3"/>
      <c r="C76" s="3"/>
      <c r="D76" s="3"/>
      <c r="E76" s="3"/>
      <c r="F76" s="3"/>
      <c r="G76" s="3"/>
      <c r="H76" s="3"/>
      <c r="I76" s="38"/>
      <c r="J76" s="4"/>
      <c r="K76" s="4"/>
      <c r="L76" s="4"/>
      <c r="M76" s="4"/>
      <c r="N76" s="69"/>
      <c r="O76" s="3"/>
      <c r="P76" s="3"/>
      <c r="Q76" s="3"/>
      <c r="R76" s="3"/>
      <c r="S76" s="3"/>
      <c r="T76" s="3"/>
      <c r="U76" s="3"/>
      <c r="V76" s="3"/>
      <c r="W76" s="3"/>
      <c r="X76" s="3"/>
      <c r="Y76" s="3"/>
      <c r="Z76" s="3"/>
      <c r="AA76" s="3"/>
      <c r="AB76" s="3"/>
      <c r="AC76" s="3"/>
      <c r="AD76" s="3"/>
      <c r="AE76" s="3"/>
      <c r="AF76" s="3"/>
      <c r="AG76" s="3"/>
      <c r="AH76" s="3"/>
      <c r="AI76" s="3"/>
      <c r="AJ76" s="3"/>
      <c r="AK76" s="38"/>
      <c r="AL76" s="3"/>
      <c r="AM76" s="3"/>
      <c r="AN76" s="7"/>
      <c r="AO76" s="524"/>
      <c r="AP76" s="524"/>
      <c r="AQ76" s="547"/>
      <c r="AR76" s="547"/>
      <c r="AS76" s="547"/>
      <c r="AT76" s="38"/>
      <c r="AU76" s="3"/>
      <c r="AV76" s="3"/>
      <c r="AW76" s="3"/>
      <c r="AX76" s="327"/>
      <c r="AY76" s="38"/>
      <c r="AZ76" s="38"/>
      <c r="BA76" s="38"/>
      <c r="BB76" s="38"/>
      <c r="BC76" s="38"/>
      <c r="BD76" s="38"/>
      <c r="BE76" s="38"/>
      <c r="BF76" s="38"/>
      <c r="BG76" s="13"/>
      <c r="BH76" s="38"/>
      <c r="BI76" s="38"/>
      <c r="BJ76" s="38"/>
      <c r="BK76" s="38"/>
      <c r="BL76" s="38"/>
      <c r="BM76" s="38"/>
      <c r="BN76" s="38"/>
      <c r="BO76" s="38"/>
      <c r="BP76" s="38"/>
      <c r="BQ76" s="38"/>
      <c r="BR76" s="38"/>
      <c r="BS76" s="38"/>
      <c r="BT76" s="382"/>
      <c r="BU76" s="382"/>
      <c r="BV76" s="382"/>
      <c r="BW76" s="382"/>
      <c r="BX76" s="382"/>
      <c r="BY76" s="3"/>
      <c r="BZ76" s="13"/>
      <c r="CA76" s="13"/>
      <c r="CB76" s="13"/>
      <c r="CC76" s="13"/>
      <c r="CD76" s="13"/>
      <c r="CE76" s="13"/>
      <c r="CF76" s="13"/>
      <c r="CG76" s="13"/>
      <c r="CH76" s="13"/>
      <c r="CI76" s="13"/>
      <c r="CJ76" s="13"/>
      <c r="CK76" s="13"/>
      <c r="CL76" s="1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9"/>
      <c r="EG76" s="39"/>
      <c r="EH76" s="39"/>
      <c r="EI76" s="39"/>
      <c r="EJ76" s="39"/>
      <c r="EK76" s="39"/>
      <c r="EL76" s="39"/>
      <c r="EM76" s="39"/>
      <c r="EN76" s="39"/>
      <c r="EO76" s="39"/>
      <c r="EP76" s="39"/>
      <c r="EQ76" s="39"/>
      <c r="ER76" s="39"/>
      <c r="ES76" s="39"/>
      <c r="ET76" s="39"/>
      <c r="EU76" s="39"/>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4"/>
      <c r="GJ76" s="4"/>
      <c r="GK76" s="4"/>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4"/>
      <c r="HM76" s="4"/>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c r="IW76" s="3"/>
      <c r="IX76" s="3"/>
      <c r="IY76" s="3"/>
      <c r="IZ76" s="3"/>
      <c r="JA76" s="3"/>
      <c r="JB76" s="3"/>
    </row>
    <row r="77" spans="1:262">
      <c r="A77" s="4"/>
      <c r="B77" s="3"/>
      <c r="C77" s="3"/>
      <c r="D77" s="3"/>
      <c r="E77" s="3"/>
      <c r="F77" s="3"/>
      <c r="G77" s="3"/>
      <c r="H77" s="3"/>
      <c r="I77" s="38"/>
      <c r="J77" s="4"/>
      <c r="K77" s="4"/>
      <c r="L77" s="4"/>
      <c r="M77" s="4"/>
      <c r="N77" s="69"/>
      <c r="O77" s="3"/>
      <c r="P77" s="3"/>
      <c r="Q77" s="3"/>
      <c r="R77" s="3"/>
      <c r="S77" s="3"/>
      <c r="T77" s="3"/>
      <c r="U77" s="3"/>
      <c r="V77" s="3"/>
      <c r="W77" s="3"/>
      <c r="X77" s="3"/>
      <c r="Y77" s="3"/>
      <c r="Z77" s="3"/>
      <c r="AA77" s="3"/>
      <c r="AB77" s="3"/>
      <c r="AC77" s="3"/>
      <c r="AD77" s="3"/>
      <c r="AE77" s="3"/>
      <c r="AF77" s="3"/>
      <c r="AG77" s="3"/>
      <c r="AH77" s="3"/>
      <c r="AI77" s="3"/>
      <c r="AJ77" s="3"/>
      <c r="AK77" s="38"/>
      <c r="AL77" s="3"/>
      <c r="AM77" s="3"/>
      <c r="AN77" s="7"/>
      <c r="AO77" s="524"/>
      <c r="AP77" s="524"/>
      <c r="AQ77" s="547"/>
      <c r="AR77" s="547"/>
      <c r="AS77" s="547"/>
      <c r="AT77" s="38"/>
      <c r="AU77" s="3"/>
      <c r="AV77" s="3"/>
      <c r="AW77" s="3"/>
      <c r="AX77" s="327"/>
      <c r="AY77" s="38"/>
      <c r="AZ77" s="38"/>
      <c r="BA77" s="38"/>
      <c r="BB77" s="38"/>
      <c r="BC77" s="38"/>
      <c r="BD77" s="38"/>
      <c r="BE77" s="38"/>
      <c r="BF77" s="38"/>
      <c r="BG77" s="38"/>
      <c r="BH77" s="38"/>
      <c r="BI77" s="38"/>
      <c r="BJ77" s="38"/>
      <c r="BK77" s="38"/>
      <c r="BL77" s="38"/>
      <c r="BM77" s="38"/>
      <c r="BN77" s="38"/>
      <c r="BO77" s="38"/>
      <c r="BP77" s="38"/>
      <c r="BQ77" s="38"/>
      <c r="BR77" s="38"/>
      <c r="BS77" s="38"/>
      <c r="BT77" s="382"/>
      <c r="BU77" s="382"/>
      <c r="BV77" s="382"/>
      <c r="BW77" s="382"/>
      <c r="BX77" s="382"/>
      <c r="BY77" s="3"/>
      <c r="BZ77" s="119"/>
      <c r="CA77" s="119"/>
      <c r="CB77" s="119"/>
      <c r="CC77" s="119"/>
      <c r="CD77" s="119"/>
      <c r="CE77" s="119"/>
      <c r="CF77" s="119"/>
      <c r="CG77" s="119"/>
      <c r="CH77" s="119"/>
      <c r="CI77" s="119"/>
      <c r="CJ77" s="119"/>
      <c r="CK77" s="119"/>
      <c r="CL77" s="119"/>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4"/>
      <c r="GJ77" s="4"/>
      <c r="GK77" s="4"/>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4"/>
      <c r="HM77" s="4"/>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c r="IW77" s="3"/>
      <c r="IX77" s="3"/>
      <c r="IY77" s="3"/>
      <c r="IZ77" s="3"/>
      <c r="JA77" s="3"/>
      <c r="JB77" s="3"/>
    </row>
    <row r="78" spans="1:262">
      <c r="GI78" s="34"/>
      <c r="GJ78" s="34"/>
      <c r="GK78" s="34"/>
    </row>
    <row r="79" spans="1:262">
      <c r="GI79" s="34"/>
      <c r="GJ79" s="34"/>
      <c r="GK79" s="34"/>
    </row>
    <row r="80" spans="1:262">
      <c r="GI80" s="34"/>
      <c r="GJ80" s="34"/>
      <c r="GK80" s="34"/>
    </row>
    <row r="81" spans="191:193">
      <c r="GI81" s="34"/>
      <c r="GJ81" s="34"/>
      <c r="GK81" s="34"/>
    </row>
    <row r="82" spans="191:193">
      <c r="GI82" s="34"/>
      <c r="GJ82" s="34"/>
      <c r="GK82" s="34"/>
    </row>
    <row r="83" spans="191:193">
      <c r="GI83" s="34"/>
      <c r="GJ83" s="34"/>
      <c r="GK83" s="34"/>
    </row>
    <row r="84" spans="191:193">
      <c r="GI84" s="34"/>
      <c r="GJ84" s="34"/>
      <c r="GK84" s="34"/>
    </row>
    <row r="85" spans="191:193">
      <c r="GI85" s="34"/>
      <c r="GJ85" s="34"/>
      <c r="GK85" s="34"/>
    </row>
    <row r="86" spans="191:193">
      <c r="GI86" s="34"/>
      <c r="GJ86" s="34"/>
      <c r="GK86" s="34"/>
    </row>
    <row r="87" spans="191:193">
      <c r="GI87" s="34"/>
      <c r="GJ87" s="34"/>
      <c r="GK87" s="34"/>
    </row>
    <row r="88" spans="191:193">
      <c r="GI88" s="34"/>
      <c r="GJ88" s="34"/>
      <c r="GK88" s="34"/>
    </row>
    <row r="89" spans="191:193">
      <c r="GI89" s="34"/>
      <c r="GJ89" s="34"/>
      <c r="GK89" s="34"/>
    </row>
    <row r="90" spans="191:193">
      <c r="GI90" s="34"/>
      <c r="GJ90" s="34"/>
      <c r="GK90" s="34"/>
    </row>
    <row r="91" spans="191:193">
      <c r="GI91" s="34"/>
      <c r="GJ91" s="34"/>
      <c r="GK91" s="34"/>
    </row>
    <row r="92" spans="191:193">
      <c r="GI92" s="34"/>
      <c r="GJ92" s="34"/>
      <c r="GK92" s="34"/>
    </row>
    <row r="93" spans="191:193">
      <c r="GI93" s="34"/>
      <c r="GJ93" s="34"/>
      <c r="GK93" s="34"/>
    </row>
    <row r="94" spans="191:193">
      <c r="GI94" s="34"/>
      <c r="GJ94" s="34"/>
      <c r="GK94" s="34"/>
    </row>
    <row r="95" spans="191:193">
      <c r="GI95" s="34"/>
      <c r="GJ95" s="34"/>
      <c r="GK95" s="34"/>
    </row>
    <row r="96" spans="191:193">
      <c r="GI96" s="34"/>
      <c r="GJ96" s="34"/>
      <c r="GK96" s="34"/>
    </row>
    <row r="97" spans="191:193">
      <c r="GI97" s="34"/>
      <c r="GJ97" s="34"/>
      <c r="GK97" s="34"/>
    </row>
    <row r="98" spans="191:193">
      <c r="GI98" s="34"/>
      <c r="GJ98" s="34"/>
      <c r="GK98" s="34"/>
    </row>
    <row r="99" spans="191:193">
      <c r="GI99" s="34"/>
      <c r="GJ99" s="34"/>
      <c r="GK99" s="34"/>
    </row>
    <row r="100" spans="191:193">
      <c r="GI100" s="34"/>
      <c r="GJ100" s="34"/>
      <c r="GK100" s="34"/>
    </row>
    <row r="101" spans="191:193">
      <c r="GI101" s="34"/>
      <c r="GJ101" s="34"/>
      <c r="GK101" s="34"/>
    </row>
  </sheetData>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M69"/>
  <sheetViews>
    <sheetView showGridLines="0" zoomScale="80" zoomScaleNormal="80" workbookViewId="0">
      <pane xSplit="2" ySplit="3" topLeftCell="C4" activePane="bottomRight" state="frozen"/>
      <selection pane="topRight" activeCell="C1" sqref="C1"/>
      <selection pane="bottomLeft" activeCell="A4" sqref="A4"/>
      <selection pane="bottomRight" activeCell="Y5" sqref="Y5"/>
    </sheetView>
  </sheetViews>
  <sheetFormatPr baseColWidth="10" defaultColWidth="11.44140625" defaultRowHeight="13.2"/>
  <cols>
    <col min="1" max="1" width="11.33203125" style="34" customWidth="1"/>
    <col min="2" max="2" width="17" style="33" customWidth="1"/>
    <col min="3" max="3" width="2.5546875" style="35" customWidth="1"/>
    <col min="4" max="4" width="12.44140625" style="33" customWidth="1"/>
    <col min="5" max="8" width="11.44140625" style="33"/>
    <col min="9" max="9" width="11.44140625" style="33" customWidth="1"/>
    <col min="10" max="70" width="11.44140625" style="33"/>
    <col min="71" max="86" width="0" style="33" hidden="1" customWidth="1"/>
    <col min="87" max="92" width="0" style="50" hidden="1" customWidth="1"/>
    <col min="93" max="136" width="11.44140625" style="33"/>
    <col min="137" max="158" width="0" style="33" hidden="1" customWidth="1"/>
    <col min="159" max="174" width="0" style="50" hidden="1" customWidth="1"/>
    <col min="175" max="180" width="0" style="33" hidden="1" customWidth="1"/>
    <col min="181" max="16384" width="11.44140625" style="33"/>
  </cols>
  <sheetData>
    <row r="1" spans="1:246" s="21" customFormat="1">
      <c r="A1" s="18" t="s">
        <v>42</v>
      </c>
      <c r="B1" s="19"/>
      <c r="C1" s="15"/>
      <c r="D1" s="3"/>
      <c r="E1" s="3"/>
      <c r="F1" s="3"/>
      <c r="G1" s="3"/>
      <c r="H1" s="3"/>
      <c r="I1" s="3"/>
      <c r="J1" s="3"/>
      <c r="K1" s="3"/>
      <c r="L1" s="3"/>
      <c r="M1" s="3"/>
      <c r="N1" s="3"/>
      <c r="O1" s="3"/>
      <c r="P1" s="3"/>
      <c r="Q1" s="3"/>
      <c r="R1" s="3"/>
      <c r="S1" s="3"/>
      <c r="T1" s="3"/>
      <c r="U1" s="3"/>
      <c r="V1" s="3"/>
      <c r="W1" s="3"/>
      <c r="X1" s="11"/>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c r="CJ1"/>
      <c r="CK1"/>
      <c r="CL1"/>
      <c r="CM1"/>
      <c r="CN1"/>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c r="FD1"/>
      <c r="FE1"/>
      <c r="FF1"/>
      <c r="FG1"/>
      <c r="FH1"/>
      <c r="FI1"/>
      <c r="FJ1"/>
      <c r="FK1"/>
      <c r="FL1"/>
      <c r="FM1"/>
      <c r="FN1"/>
      <c r="FO1"/>
      <c r="FP1"/>
      <c r="FQ1"/>
      <c r="FR1"/>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15" t="s">
        <v>311</v>
      </c>
      <c r="HR1" s="15" t="s">
        <v>311</v>
      </c>
      <c r="HS1" s="15" t="s">
        <v>311</v>
      </c>
      <c r="HT1" s="15" t="s">
        <v>311</v>
      </c>
      <c r="HU1" s="15" t="s">
        <v>311</v>
      </c>
      <c r="HV1" s="15" t="s">
        <v>311</v>
      </c>
      <c r="HW1" s="15" t="s">
        <v>311</v>
      </c>
      <c r="HX1" s="15" t="s">
        <v>311</v>
      </c>
      <c r="HY1" s="15" t="s">
        <v>311</v>
      </c>
      <c r="HZ1" s="15" t="s">
        <v>311</v>
      </c>
      <c r="IA1" s="15" t="s">
        <v>311</v>
      </c>
      <c r="IB1" s="15" t="s">
        <v>311</v>
      </c>
      <c r="IC1" s="15" t="s">
        <v>311</v>
      </c>
      <c r="ID1" s="15" t="s">
        <v>311</v>
      </c>
      <c r="IE1" s="15" t="s">
        <v>311</v>
      </c>
      <c r="IF1" s="15" t="s">
        <v>311</v>
      </c>
      <c r="IG1" s="15" t="s">
        <v>311</v>
      </c>
      <c r="IH1" s="15" t="s">
        <v>311</v>
      </c>
      <c r="II1" s="15" t="s">
        <v>311</v>
      </c>
      <c r="IJ1" s="15" t="s">
        <v>311</v>
      </c>
      <c r="IK1" s="15" t="s">
        <v>311</v>
      </c>
      <c r="IL1" s="3"/>
    </row>
    <row r="2" spans="1:246" s="20" customFormat="1">
      <c r="A2" s="4"/>
      <c r="B2" s="4"/>
      <c r="C2" s="15"/>
      <c r="D2" s="4"/>
      <c r="E2" s="9">
        <v>41639</v>
      </c>
      <c r="F2" s="9">
        <v>41729</v>
      </c>
      <c r="G2" s="9">
        <v>41820</v>
      </c>
      <c r="H2" s="9">
        <v>41912</v>
      </c>
      <c r="I2" s="9">
        <v>42004</v>
      </c>
      <c r="J2" s="9">
        <v>42094</v>
      </c>
      <c r="K2" s="9">
        <v>42185</v>
      </c>
      <c r="L2" s="9">
        <v>42277</v>
      </c>
      <c r="M2" s="9">
        <v>42369</v>
      </c>
      <c r="N2" s="9">
        <v>42460</v>
      </c>
      <c r="O2" s="9">
        <v>42551</v>
      </c>
      <c r="P2" s="9">
        <v>42643</v>
      </c>
      <c r="Q2" s="9">
        <v>42735</v>
      </c>
      <c r="R2" s="9">
        <v>42825</v>
      </c>
      <c r="S2" s="9">
        <v>42916</v>
      </c>
      <c r="T2" s="9">
        <v>43008</v>
      </c>
      <c r="U2" s="9">
        <v>43100</v>
      </c>
      <c r="V2" s="9">
        <v>43190</v>
      </c>
      <c r="W2" s="9">
        <v>43281</v>
      </c>
      <c r="X2" s="9">
        <v>43373</v>
      </c>
      <c r="Y2" s="9">
        <v>43465</v>
      </c>
      <c r="Z2" s="9"/>
      <c r="AA2" s="9">
        <v>41639</v>
      </c>
      <c r="AB2" s="9">
        <v>41729</v>
      </c>
      <c r="AC2" s="9">
        <v>41820</v>
      </c>
      <c r="AD2" s="9">
        <v>41912</v>
      </c>
      <c r="AE2" s="9">
        <v>42004</v>
      </c>
      <c r="AF2" s="9">
        <v>42094</v>
      </c>
      <c r="AG2" s="9">
        <v>42185</v>
      </c>
      <c r="AH2" s="9">
        <v>42277</v>
      </c>
      <c r="AI2" s="9">
        <v>42369</v>
      </c>
      <c r="AJ2" s="9">
        <v>42460</v>
      </c>
      <c r="AK2" s="9">
        <v>42551</v>
      </c>
      <c r="AL2" s="9">
        <v>42643</v>
      </c>
      <c r="AM2" s="9">
        <v>42735</v>
      </c>
      <c r="AN2" s="9">
        <v>42825</v>
      </c>
      <c r="AO2" s="9">
        <v>42916</v>
      </c>
      <c r="AP2" s="9">
        <v>43008</v>
      </c>
      <c r="AQ2" s="9">
        <v>43100</v>
      </c>
      <c r="AR2" s="9">
        <v>43190</v>
      </c>
      <c r="AS2" s="9">
        <v>43281</v>
      </c>
      <c r="AT2" s="9">
        <v>43373</v>
      </c>
      <c r="AU2" s="9">
        <v>43465</v>
      </c>
      <c r="AV2" s="9"/>
      <c r="AW2" s="9">
        <v>41639</v>
      </c>
      <c r="AX2" s="9">
        <v>41729</v>
      </c>
      <c r="AY2" s="9">
        <v>41820</v>
      </c>
      <c r="AZ2" s="9">
        <v>41912</v>
      </c>
      <c r="BA2" s="9">
        <v>42004</v>
      </c>
      <c r="BB2" s="9">
        <v>42094</v>
      </c>
      <c r="BC2" s="9">
        <v>42185</v>
      </c>
      <c r="BD2" s="9">
        <v>42277</v>
      </c>
      <c r="BE2" s="9">
        <v>42369</v>
      </c>
      <c r="BF2" s="9">
        <v>42460</v>
      </c>
      <c r="BG2" s="9">
        <v>42551</v>
      </c>
      <c r="BH2" s="9">
        <v>42643</v>
      </c>
      <c r="BI2" s="9">
        <v>42735</v>
      </c>
      <c r="BJ2" s="9">
        <v>42825</v>
      </c>
      <c r="BK2" s="9">
        <v>42916</v>
      </c>
      <c r="BL2" s="9">
        <v>43008</v>
      </c>
      <c r="BM2" s="9">
        <v>43100</v>
      </c>
      <c r="BN2" s="9">
        <v>43190</v>
      </c>
      <c r="BO2" s="9">
        <v>43281</v>
      </c>
      <c r="BP2" s="9">
        <v>43373</v>
      </c>
      <c r="BQ2" s="9">
        <v>43465</v>
      </c>
      <c r="BR2" s="9"/>
      <c r="BS2" s="9">
        <v>41639</v>
      </c>
      <c r="BT2" s="9">
        <v>41729</v>
      </c>
      <c r="BU2" s="9">
        <v>41820</v>
      </c>
      <c r="BV2" s="9">
        <v>41912</v>
      </c>
      <c r="BW2" s="9">
        <v>42004</v>
      </c>
      <c r="BX2" s="9">
        <v>42094</v>
      </c>
      <c r="BY2" s="9">
        <v>42185</v>
      </c>
      <c r="BZ2" s="9">
        <v>42277</v>
      </c>
      <c r="CA2" s="9">
        <v>42369</v>
      </c>
      <c r="CB2" s="9">
        <v>42460</v>
      </c>
      <c r="CC2" s="9">
        <v>42551</v>
      </c>
      <c r="CD2" s="9">
        <v>42643</v>
      </c>
      <c r="CE2" s="9">
        <v>42735</v>
      </c>
      <c r="CF2" s="9">
        <v>42825</v>
      </c>
      <c r="CG2" s="9">
        <v>42916</v>
      </c>
      <c r="CH2" s="9">
        <v>43008</v>
      </c>
      <c r="CI2" s="9">
        <v>43100</v>
      </c>
      <c r="CJ2" s="9">
        <v>43190</v>
      </c>
      <c r="CK2" s="9">
        <v>43281</v>
      </c>
      <c r="CL2" s="9">
        <v>43373</v>
      </c>
      <c r="CM2" s="9">
        <v>43465</v>
      </c>
      <c r="CN2" s="1"/>
      <c r="CO2" s="9">
        <v>41639</v>
      </c>
      <c r="CP2" s="9">
        <v>41729</v>
      </c>
      <c r="CQ2" s="9">
        <v>41820</v>
      </c>
      <c r="CR2" s="9">
        <v>41912</v>
      </c>
      <c r="CS2" s="9">
        <v>42004</v>
      </c>
      <c r="CT2" s="9">
        <v>42094</v>
      </c>
      <c r="CU2" s="9">
        <v>42185</v>
      </c>
      <c r="CV2" s="9">
        <v>42277</v>
      </c>
      <c r="CW2" s="9">
        <v>42369</v>
      </c>
      <c r="CX2" s="9">
        <v>42460</v>
      </c>
      <c r="CY2" s="9">
        <v>42551</v>
      </c>
      <c r="CZ2" s="9">
        <v>42643</v>
      </c>
      <c r="DA2" s="9">
        <v>42735</v>
      </c>
      <c r="DB2" s="9">
        <v>42825</v>
      </c>
      <c r="DC2" s="9">
        <v>42916</v>
      </c>
      <c r="DD2" s="9">
        <v>43008</v>
      </c>
      <c r="DE2" s="9">
        <v>43100</v>
      </c>
      <c r="DF2" s="9">
        <v>43190</v>
      </c>
      <c r="DG2" s="9">
        <v>43281</v>
      </c>
      <c r="DH2" s="9">
        <v>43373</v>
      </c>
      <c r="DI2" s="9">
        <v>43465</v>
      </c>
      <c r="DJ2" s="4"/>
      <c r="DK2" s="9">
        <v>41639</v>
      </c>
      <c r="DL2" s="9">
        <v>41729</v>
      </c>
      <c r="DM2" s="9">
        <v>41820</v>
      </c>
      <c r="DN2" s="9">
        <v>41912</v>
      </c>
      <c r="DO2" s="9">
        <v>42004</v>
      </c>
      <c r="DP2" s="9">
        <v>42094</v>
      </c>
      <c r="DQ2" s="9">
        <v>42185</v>
      </c>
      <c r="DR2" s="9">
        <v>42277</v>
      </c>
      <c r="DS2" s="9">
        <v>42369</v>
      </c>
      <c r="DT2" s="9">
        <v>42460</v>
      </c>
      <c r="DU2" s="9">
        <v>42551</v>
      </c>
      <c r="DV2" s="9">
        <v>42643</v>
      </c>
      <c r="DW2" s="9">
        <v>42735</v>
      </c>
      <c r="DX2" s="9">
        <v>42825</v>
      </c>
      <c r="DY2" s="9">
        <v>42916</v>
      </c>
      <c r="DZ2" s="9">
        <v>43008</v>
      </c>
      <c r="EA2" s="9">
        <v>43100</v>
      </c>
      <c r="EB2" s="9">
        <v>43190</v>
      </c>
      <c r="EC2" s="9">
        <v>43281</v>
      </c>
      <c r="ED2" s="9">
        <v>43373</v>
      </c>
      <c r="EE2" s="9">
        <v>43465</v>
      </c>
      <c r="EF2" s="4"/>
      <c r="EG2" s="9">
        <v>41639</v>
      </c>
      <c r="EH2" s="9">
        <v>41729</v>
      </c>
      <c r="EI2" s="9">
        <v>41820</v>
      </c>
      <c r="EJ2" s="9">
        <v>41912</v>
      </c>
      <c r="EK2" s="9">
        <v>42004</v>
      </c>
      <c r="EL2" s="9">
        <v>42094</v>
      </c>
      <c r="EM2" s="9">
        <v>42185</v>
      </c>
      <c r="EN2" s="9">
        <v>42277</v>
      </c>
      <c r="EO2" s="9">
        <v>42369</v>
      </c>
      <c r="EP2" s="9">
        <v>42460</v>
      </c>
      <c r="EQ2" s="9">
        <v>42551</v>
      </c>
      <c r="ER2" s="9">
        <v>42643</v>
      </c>
      <c r="ES2" s="9">
        <v>42735</v>
      </c>
      <c r="ET2" s="9">
        <v>42825</v>
      </c>
      <c r="EU2" s="9">
        <v>42916</v>
      </c>
      <c r="EV2" s="9">
        <v>43008</v>
      </c>
      <c r="EW2" s="9">
        <v>43100</v>
      </c>
      <c r="EX2" s="9">
        <v>43190</v>
      </c>
      <c r="EY2" s="9">
        <v>43281</v>
      </c>
      <c r="EZ2" s="9">
        <v>43373</v>
      </c>
      <c r="FA2" s="9">
        <v>43465</v>
      </c>
      <c r="FB2" s="9"/>
      <c r="FC2" s="9">
        <v>41639</v>
      </c>
      <c r="FD2" s="9">
        <v>41729</v>
      </c>
      <c r="FE2" s="9">
        <v>41820</v>
      </c>
      <c r="FF2" s="9">
        <v>41912</v>
      </c>
      <c r="FG2" s="9">
        <v>42004</v>
      </c>
      <c r="FH2" s="9">
        <v>42094</v>
      </c>
      <c r="FI2" s="9">
        <v>42185</v>
      </c>
      <c r="FJ2" s="9">
        <v>42277</v>
      </c>
      <c r="FK2" s="9">
        <v>42369</v>
      </c>
      <c r="FL2" s="9">
        <v>42460</v>
      </c>
      <c r="FM2" s="9">
        <v>42551</v>
      </c>
      <c r="FN2" s="9">
        <v>42643</v>
      </c>
      <c r="FO2" s="9">
        <v>42735</v>
      </c>
      <c r="FP2" s="9">
        <v>42825</v>
      </c>
      <c r="FQ2" s="9">
        <v>42916</v>
      </c>
      <c r="FR2" s="9">
        <v>43008</v>
      </c>
      <c r="FS2" s="9">
        <v>43100</v>
      </c>
      <c r="FT2" s="9">
        <v>43190</v>
      </c>
      <c r="FU2" s="9">
        <v>43281</v>
      </c>
      <c r="FV2" s="9">
        <v>43373</v>
      </c>
      <c r="FW2" s="9">
        <v>43465</v>
      </c>
      <c r="FX2" s="9"/>
      <c r="FY2" s="9">
        <v>41639</v>
      </c>
      <c r="FZ2" s="9">
        <v>41729</v>
      </c>
      <c r="GA2" s="9">
        <v>41820</v>
      </c>
      <c r="GB2" s="9">
        <v>41912</v>
      </c>
      <c r="GC2" s="9">
        <v>42004</v>
      </c>
      <c r="GD2" s="9">
        <v>42094</v>
      </c>
      <c r="GE2" s="9">
        <v>42185</v>
      </c>
      <c r="GF2" s="9">
        <v>42277</v>
      </c>
      <c r="GG2" s="9">
        <v>42369</v>
      </c>
      <c r="GH2" s="9">
        <v>42460</v>
      </c>
      <c r="GI2" s="9">
        <v>42551</v>
      </c>
      <c r="GJ2" s="9">
        <v>42643</v>
      </c>
      <c r="GK2" s="9">
        <v>42735</v>
      </c>
      <c r="GL2" s="9">
        <v>42825</v>
      </c>
      <c r="GM2" s="9">
        <v>42916</v>
      </c>
      <c r="GN2" s="9">
        <v>43008</v>
      </c>
      <c r="GO2" s="9">
        <v>43100</v>
      </c>
      <c r="GP2" s="9">
        <v>43190</v>
      </c>
      <c r="GQ2" s="9">
        <v>43281</v>
      </c>
      <c r="GR2" s="9">
        <v>43373</v>
      </c>
      <c r="GS2" s="9">
        <v>43465</v>
      </c>
      <c r="GT2" s="9"/>
      <c r="GU2" s="9">
        <v>41639</v>
      </c>
      <c r="GV2" s="9">
        <v>41729</v>
      </c>
      <c r="GW2" s="9">
        <v>41820</v>
      </c>
      <c r="GX2" s="9">
        <v>41912</v>
      </c>
      <c r="GY2" s="9">
        <v>42004</v>
      </c>
      <c r="GZ2" s="9">
        <v>42094</v>
      </c>
      <c r="HA2" s="9">
        <v>42185</v>
      </c>
      <c r="HB2" s="9">
        <v>42277</v>
      </c>
      <c r="HC2" s="9">
        <v>42369</v>
      </c>
      <c r="HD2" s="9">
        <v>42460</v>
      </c>
      <c r="HE2" s="9">
        <v>42551</v>
      </c>
      <c r="HF2" s="9">
        <v>42643</v>
      </c>
      <c r="HG2" s="9">
        <v>42735</v>
      </c>
      <c r="HH2" s="9">
        <v>42825</v>
      </c>
      <c r="HI2" s="9">
        <v>42916</v>
      </c>
      <c r="HJ2" s="9">
        <v>43008</v>
      </c>
      <c r="HK2" s="9">
        <v>43100</v>
      </c>
      <c r="HL2" s="9">
        <v>43190</v>
      </c>
      <c r="HM2" s="9">
        <v>43281</v>
      </c>
      <c r="HN2" s="9">
        <v>43373</v>
      </c>
      <c r="HO2" s="9">
        <v>43465</v>
      </c>
      <c r="HP2" s="9"/>
      <c r="HQ2" s="9">
        <v>41639</v>
      </c>
      <c r="HR2" s="9">
        <v>41729</v>
      </c>
      <c r="HS2" s="9">
        <v>41820</v>
      </c>
      <c r="HT2" s="9">
        <v>41912</v>
      </c>
      <c r="HU2" s="9">
        <v>42004</v>
      </c>
      <c r="HV2" s="9">
        <v>42094</v>
      </c>
      <c r="HW2" s="9">
        <v>42185</v>
      </c>
      <c r="HX2" s="9">
        <v>42277</v>
      </c>
      <c r="HY2" s="9">
        <v>42369</v>
      </c>
      <c r="HZ2" s="9">
        <v>42460</v>
      </c>
      <c r="IA2" s="9">
        <v>42551</v>
      </c>
      <c r="IB2" s="9">
        <v>42643</v>
      </c>
      <c r="IC2" s="9">
        <v>42735</v>
      </c>
      <c r="ID2" s="9">
        <v>42825</v>
      </c>
      <c r="IE2" s="9">
        <v>42916</v>
      </c>
      <c r="IF2" s="9">
        <v>43008</v>
      </c>
      <c r="IG2" s="9">
        <v>43100</v>
      </c>
      <c r="IH2" s="9">
        <v>43190</v>
      </c>
      <c r="II2" s="9">
        <v>43281</v>
      </c>
      <c r="IJ2" s="9">
        <v>43373</v>
      </c>
      <c r="IK2" s="9">
        <v>43465</v>
      </c>
      <c r="IL2" s="4"/>
    </row>
    <row r="3" spans="1:246" s="21" customFormat="1">
      <c r="A3" s="4"/>
      <c r="B3" s="3"/>
      <c r="C3" s="15"/>
      <c r="D3" s="3"/>
      <c r="E3" s="3" t="s">
        <v>20</v>
      </c>
      <c r="F3" s="3" t="s">
        <v>20</v>
      </c>
      <c r="G3" s="3" t="s">
        <v>20</v>
      </c>
      <c r="H3" s="3" t="s">
        <v>20</v>
      </c>
      <c r="I3" s="3" t="s">
        <v>20</v>
      </c>
      <c r="J3" s="3" t="s">
        <v>20</v>
      </c>
      <c r="K3" s="3" t="s">
        <v>20</v>
      </c>
      <c r="L3" s="3" t="s">
        <v>20</v>
      </c>
      <c r="M3" s="3" t="s">
        <v>20</v>
      </c>
      <c r="N3" s="3" t="s">
        <v>20</v>
      </c>
      <c r="O3" s="3" t="s">
        <v>20</v>
      </c>
      <c r="P3" s="3" t="s">
        <v>20</v>
      </c>
      <c r="Q3" s="3" t="s">
        <v>20</v>
      </c>
      <c r="R3" s="3" t="s">
        <v>20</v>
      </c>
      <c r="S3" s="3" t="s">
        <v>20</v>
      </c>
      <c r="T3" s="3" t="s">
        <v>20</v>
      </c>
      <c r="U3" s="3" t="s">
        <v>20</v>
      </c>
      <c r="V3" s="3" t="s">
        <v>20</v>
      </c>
      <c r="W3" s="3" t="s">
        <v>20</v>
      </c>
      <c r="X3" s="3" t="s">
        <v>20</v>
      </c>
      <c r="Y3" s="3" t="s">
        <v>20</v>
      </c>
      <c r="Z3" s="3"/>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c r="AW3" s="3" t="s">
        <v>45</v>
      </c>
      <c r="AX3" s="3" t="s">
        <v>45</v>
      </c>
      <c r="AY3" s="3" t="s">
        <v>45</v>
      </c>
      <c r="AZ3" s="3" t="s">
        <v>45</v>
      </c>
      <c r="BA3" s="3" t="s">
        <v>45</v>
      </c>
      <c r="BB3" s="3" t="s">
        <v>45</v>
      </c>
      <c r="BC3" s="3" t="s">
        <v>45</v>
      </c>
      <c r="BD3" s="3" t="s">
        <v>45</v>
      </c>
      <c r="BE3" s="3" t="s">
        <v>45</v>
      </c>
      <c r="BF3" s="3" t="s">
        <v>45</v>
      </c>
      <c r="BG3" s="3" t="s">
        <v>45</v>
      </c>
      <c r="BH3" s="3" t="s">
        <v>45</v>
      </c>
      <c r="BI3" s="3" t="s">
        <v>45</v>
      </c>
      <c r="BJ3" s="3" t="s">
        <v>45</v>
      </c>
      <c r="BK3" s="3" t="s">
        <v>45</v>
      </c>
      <c r="BL3" s="4" t="s">
        <v>45</v>
      </c>
      <c r="BM3" s="4" t="s">
        <v>45</v>
      </c>
      <c r="BN3" s="4" t="s">
        <v>45</v>
      </c>
      <c r="BO3" s="4" t="s">
        <v>45</v>
      </c>
      <c r="BP3" s="4" t="s">
        <v>45</v>
      </c>
      <c r="BQ3" s="4" t="s">
        <v>45</v>
      </c>
      <c r="BR3" s="3"/>
      <c r="BS3" s="3" t="s">
        <v>49</v>
      </c>
      <c r="BT3" s="3" t="s">
        <v>49</v>
      </c>
      <c r="BU3" s="3" t="s">
        <v>49</v>
      </c>
      <c r="BV3" s="3" t="s">
        <v>49</v>
      </c>
      <c r="BW3" s="3" t="s">
        <v>49</v>
      </c>
      <c r="BX3" s="3" t="s">
        <v>49</v>
      </c>
      <c r="BY3" s="3" t="s">
        <v>49</v>
      </c>
      <c r="BZ3" s="3" t="s">
        <v>49</v>
      </c>
      <c r="CA3" s="3" t="s">
        <v>49</v>
      </c>
      <c r="CB3" s="3" t="s">
        <v>49</v>
      </c>
      <c r="CC3" s="3" t="s">
        <v>49</v>
      </c>
      <c r="CD3" s="3" t="s">
        <v>49</v>
      </c>
      <c r="CE3" s="3" t="s">
        <v>49</v>
      </c>
      <c r="CF3" s="3" t="s">
        <v>49</v>
      </c>
      <c r="CG3" s="3" t="s">
        <v>49</v>
      </c>
      <c r="CH3" s="3" t="s">
        <v>49</v>
      </c>
      <c r="CI3" s="3" t="s">
        <v>49</v>
      </c>
      <c r="CJ3" s="3" t="s">
        <v>49</v>
      </c>
      <c r="CK3" s="3" t="s">
        <v>49</v>
      </c>
      <c r="CL3" s="3" t="s">
        <v>49</v>
      </c>
      <c r="CM3" s="3" t="s">
        <v>49</v>
      </c>
      <c r="CN3"/>
      <c r="CO3" s="3" t="s">
        <v>1</v>
      </c>
      <c r="CP3" s="3" t="s">
        <v>1</v>
      </c>
      <c r="CQ3" s="3" t="s">
        <v>1</v>
      </c>
      <c r="CR3" s="3" t="s">
        <v>1</v>
      </c>
      <c r="CS3" s="3" t="s">
        <v>1</v>
      </c>
      <c r="CT3" s="3" t="s">
        <v>1</v>
      </c>
      <c r="CU3" s="3" t="s">
        <v>1</v>
      </c>
      <c r="CV3" s="3" t="s">
        <v>1</v>
      </c>
      <c r="CW3" s="3" t="s">
        <v>1</v>
      </c>
      <c r="CX3" s="3" t="s">
        <v>1</v>
      </c>
      <c r="CY3" s="3" t="s">
        <v>1</v>
      </c>
      <c r="CZ3" s="3" t="s">
        <v>1</v>
      </c>
      <c r="DA3" s="3" t="s">
        <v>1</v>
      </c>
      <c r="DB3" s="3" t="s">
        <v>1</v>
      </c>
      <c r="DC3" s="3" t="s">
        <v>1</v>
      </c>
      <c r="DD3" s="3" t="s">
        <v>1</v>
      </c>
      <c r="DE3" s="3" t="s">
        <v>1</v>
      </c>
      <c r="DF3" s="3" t="s">
        <v>1</v>
      </c>
      <c r="DG3" s="3" t="s">
        <v>1</v>
      </c>
      <c r="DH3" s="3" t="s">
        <v>1</v>
      </c>
      <c r="DI3" s="3" t="s">
        <v>1</v>
      </c>
      <c r="DJ3" s="3"/>
      <c r="DK3" s="3" t="s">
        <v>18</v>
      </c>
      <c r="DL3" s="3" t="s">
        <v>18</v>
      </c>
      <c r="DM3" s="3" t="s">
        <v>18</v>
      </c>
      <c r="DN3" s="3" t="s">
        <v>18</v>
      </c>
      <c r="DO3" s="3" t="s">
        <v>18</v>
      </c>
      <c r="DP3" s="3" t="s">
        <v>18</v>
      </c>
      <c r="DQ3" s="3" t="s">
        <v>18</v>
      </c>
      <c r="DR3" s="3" t="s">
        <v>18</v>
      </c>
      <c r="DS3" s="3" t="s">
        <v>18</v>
      </c>
      <c r="DT3" s="3" t="s">
        <v>18</v>
      </c>
      <c r="DU3" s="3" t="s">
        <v>18</v>
      </c>
      <c r="DV3" s="3" t="s">
        <v>18</v>
      </c>
      <c r="DW3" s="3" t="s">
        <v>18</v>
      </c>
      <c r="DX3" s="3" t="s">
        <v>18</v>
      </c>
      <c r="DY3" s="3" t="s">
        <v>18</v>
      </c>
      <c r="DZ3" s="3" t="s">
        <v>18</v>
      </c>
      <c r="EA3" s="3" t="s">
        <v>18</v>
      </c>
      <c r="EB3" s="3" t="s">
        <v>18</v>
      </c>
      <c r="EC3" s="3" t="s">
        <v>18</v>
      </c>
      <c r="ED3" s="3" t="s">
        <v>18</v>
      </c>
      <c r="EE3" s="3" t="s">
        <v>18</v>
      </c>
      <c r="EF3" s="3"/>
      <c r="EG3" s="3" t="s">
        <v>35</v>
      </c>
      <c r="EH3" s="3" t="s">
        <v>35</v>
      </c>
      <c r="EI3" s="3" t="s">
        <v>35</v>
      </c>
      <c r="EJ3" s="3" t="s">
        <v>35</v>
      </c>
      <c r="EK3" s="3" t="s">
        <v>35</v>
      </c>
      <c r="EL3" s="3" t="s">
        <v>35</v>
      </c>
      <c r="EM3" s="3" t="s">
        <v>35</v>
      </c>
      <c r="EN3" s="3" t="s">
        <v>35</v>
      </c>
      <c r="EO3" s="3" t="s">
        <v>35</v>
      </c>
      <c r="EP3" s="3" t="s">
        <v>35</v>
      </c>
      <c r="EQ3" s="3" t="s">
        <v>35</v>
      </c>
      <c r="ER3" s="3" t="s">
        <v>35</v>
      </c>
      <c r="ES3" s="3" t="s">
        <v>35</v>
      </c>
      <c r="ET3" s="3" t="s">
        <v>35</v>
      </c>
      <c r="EU3" s="3" t="s">
        <v>35</v>
      </c>
      <c r="EV3" s="3" t="s">
        <v>35</v>
      </c>
      <c r="EW3" s="3" t="s">
        <v>35</v>
      </c>
      <c r="EX3" s="3" t="s">
        <v>35</v>
      </c>
      <c r="EY3" s="3" t="s">
        <v>35</v>
      </c>
      <c r="EZ3" s="3" t="s">
        <v>35</v>
      </c>
      <c r="FA3" s="3" t="s">
        <v>35</v>
      </c>
      <c r="FB3" s="3"/>
      <c r="FC3" s="4" t="s">
        <v>46</v>
      </c>
      <c r="FD3" s="3" t="s">
        <v>46</v>
      </c>
      <c r="FE3" s="3" t="s">
        <v>46</v>
      </c>
      <c r="FF3" s="3" t="s">
        <v>46</v>
      </c>
      <c r="FG3" s="3" t="s">
        <v>46</v>
      </c>
      <c r="FH3" s="3" t="s">
        <v>46</v>
      </c>
      <c r="FI3" s="3" t="s">
        <v>46</v>
      </c>
      <c r="FJ3" s="3" t="s">
        <v>46</v>
      </c>
      <c r="FK3" s="3" t="s">
        <v>46</v>
      </c>
      <c r="FL3" s="3" t="s">
        <v>46</v>
      </c>
      <c r="FM3" s="3" t="s">
        <v>46</v>
      </c>
      <c r="FN3" s="3" t="s">
        <v>46</v>
      </c>
      <c r="FO3" s="3" t="s">
        <v>46</v>
      </c>
      <c r="FP3" s="3" t="s">
        <v>46</v>
      </c>
      <c r="FQ3" s="3" t="s">
        <v>46</v>
      </c>
      <c r="FR3" s="3" t="s">
        <v>46</v>
      </c>
      <c r="FS3" s="3" t="s">
        <v>46</v>
      </c>
      <c r="FT3" s="3" t="s">
        <v>46</v>
      </c>
      <c r="FU3" s="3" t="s">
        <v>46</v>
      </c>
      <c r="FV3" s="3" t="s">
        <v>46</v>
      </c>
      <c r="FW3" s="3" t="s">
        <v>46</v>
      </c>
      <c r="FX3" s="3"/>
      <c r="FY3" s="3" t="s">
        <v>48</v>
      </c>
      <c r="FZ3" s="3" t="s">
        <v>48</v>
      </c>
      <c r="GA3" s="3" t="s">
        <v>48</v>
      </c>
      <c r="GB3" s="3" t="s">
        <v>48</v>
      </c>
      <c r="GC3" s="3" t="s">
        <v>48</v>
      </c>
      <c r="GD3" s="3" t="s">
        <v>48</v>
      </c>
      <c r="GE3" s="3" t="s">
        <v>48</v>
      </c>
      <c r="GF3" s="3" t="s">
        <v>48</v>
      </c>
      <c r="GG3" s="3" t="s">
        <v>48</v>
      </c>
      <c r="GH3" s="3" t="s">
        <v>48</v>
      </c>
      <c r="GI3" s="3" t="s">
        <v>48</v>
      </c>
      <c r="GJ3" s="3" t="s">
        <v>48</v>
      </c>
      <c r="GK3" s="3" t="s">
        <v>48</v>
      </c>
      <c r="GL3" s="3" t="s">
        <v>48</v>
      </c>
      <c r="GM3" s="3" t="s">
        <v>48</v>
      </c>
      <c r="GN3" s="3" t="s">
        <v>48</v>
      </c>
      <c r="GO3" s="3" t="s">
        <v>48</v>
      </c>
      <c r="GP3" s="3" t="s">
        <v>48</v>
      </c>
      <c r="GQ3" s="3" t="s">
        <v>48</v>
      </c>
      <c r="GR3" s="3" t="s">
        <v>48</v>
      </c>
      <c r="GS3" s="3" t="s">
        <v>48</v>
      </c>
      <c r="GT3" s="3"/>
      <c r="GU3" s="3" t="s">
        <v>75</v>
      </c>
      <c r="GV3" s="3" t="s">
        <v>75</v>
      </c>
      <c r="GW3" s="3" t="s">
        <v>75</v>
      </c>
      <c r="GX3" s="3" t="s">
        <v>75</v>
      </c>
      <c r="GY3" s="3" t="s">
        <v>75</v>
      </c>
      <c r="GZ3" s="3" t="s">
        <v>75</v>
      </c>
      <c r="HA3" s="3" t="s">
        <v>75</v>
      </c>
      <c r="HB3" s="3" t="s">
        <v>75</v>
      </c>
      <c r="HC3" s="3" t="s">
        <v>75</v>
      </c>
      <c r="HD3" s="3" t="s">
        <v>75</v>
      </c>
      <c r="HE3" s="3" t="s">
        <v>75</v>
      </c>
      <c r="HF3" s="3" t="s">
        <v>75</v>
      </c>
      <c r="HG3" s="3" t="s">
        <v>75</v>
      </c>
      <c r="HH3" s="3" t="s">
        <v>75</v>
      </c>
      <c r="HI3" s="3" t="s">
        <v>75</v>
      </c>
      <c r="HJ3" s="3" t="s">
        <v>75</v>
      </c>
      <c r="HK3" s="3" t="s">
        <v>75</v>
      </c>
      <c r="HL3" s="3" t="s">
        <v>75</v>
      </c>
      <c r="HM3" s="3" t="s">
        <v>75</v>
      </c>
      <c r="HN3" s="3" t="s">
        <v>75</v>
      </c>
      <c r="HO3" s="3" t="s">
        <v>75</v>
      </c>
      <c r="HP3" s="3"/>
      <c r="HQ3" s="3" t="s">
        <v>21</v>
      </c>
      <c r="HR3" s="3" t="s">
        <v>21</v>
      </c>
      <c r="HS3" s="3" t="s">
        <v>21</v>
      </c>
      <c r="HT3" s="3" t="s">
        <v>21</v>
      </c>
      <c r="HU3" s="3" t="s">
        <v>21</v>
      </c>
      <c r="HV3" s="3" t="s">
        <v>21</v>
      </c>
      <c r="HW3" s="3" t="s">
        <v>21</v>
      </c>
      <c r="HX3" s="3" t="s">
        <v>21</v>
      </c>
      <c r="HY3" s="3" t="s">
        <v>21</v>
      </c>
      <c r="HZ3" s="3" t="s">
        <v>21</v>
      </c>
      <c r="IA3" s="3" t="s">
        <v>21</v>
      </c>
      <c r="IB3" s="3" t="s">
        <v>21</v>
      </c>
      <c r="IC3" s="3" t="s">
        <v>21</v>
      </c>
      <c r="ID3" s="3" t="s">
        <v>21</v>
      </c>
      <c r="IE3" s="3" t="s">
        <v>21</v>
      </c>
      <c r="IF3" s="3" t="s">
        <v>21</v>
      </c>
      <c r="IG3" s="3" t="s">
        <v>21</v>
      </c>
      <c r="IH3" s="3" t="s">
        <v>21</v>
      </c>
      <c r="II3" s="3" t="s">
        <v>21</v>
      </c>
      <c r="IJ3" s="3" t="s">
        <v>21</v>
      </c>
      <c r="IK3" s="3" t="s">
        <v>21</v>
      </c>
      <c r="IL3" s="3"/>
    </row>
    <row r="4" spans="1:246" s="21" customFormat="1">
      <c r="A4" s="4"/>
      <c r="B4" s="3"/>
      <c r="C4" s="1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c r="CJ4"/>
      <c r="CK4"/>
      <c r="CL4"/>
      <c r="CM4"/>
      <c r="CN4"/>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4"/>
      <c r="HR4" s="3"/>
      <c r="HS4" s="3"/>
      <c r="HT4" s="3"/>
      <c r="HU4" s="3"/>
      <c r="HV4" s="3"/>
      <c r="HW4" s="3"/>
      <c r="HX4" s="3"/>
      <c r="HY4" s="3"/>
      <c r="HZ4" s="3"/>
      <c r="IA4" s="3"/>
      <c r="IB4" s="11" t="s">
        <v>469</v>
      </c>
      <c r="IC4" s="3"/>
      <c r="ID4" s="324">
        <f>147.1-78.8</f>
        <v>68.3</v>
      </c>
      <c r="IE4" s="324">
        <v>78.8</v>
      </c>
      <c r="IF4" s="324">
        <v>90.9</v>
      </c>
      <c r="IG4" s="324">
        <v>67.599999999999994</v>
      </c>
      <c r="IH4" s="324">
        <v>59.2</v>
      </c>
      <c r="II4" s="324">
        <v>64.400000000000006</v>
      </c>
      <c r="IJ4" s="324">
        <v>80.5</v>
      </c>
      <c r="IK4" s="3"/>
      <c r="IL4" s="3"/>
    </row>
    <row r="5" spans="1:246" s="21" customFormat="1">
      <c r="A5" s="4" t="s">
        <v>31</v>
      </c>
      <c r="B5" s="4" t="s">
        <v>114</v>
      </c>
      <c r="C5" s="15"/>
      <c r="D5" s="3"/>
      <c r="E5" s="13">
        <v>828.19889999999998</v>
      </c>
      <c r="F5" s="122">
        <f>AVERAGE(E5,G5)</f>
        <v>832.3999</v>
      </c>
      <c r="G5" s="13">
        <v>836.60090000000002</v>
      </c>
      <c r="H5" s="122">
        <f>AVERAGE(G5,I5)</f>
        <v>1006.59175</v>
      </c>
      <c r="I5" s="13">
        <v>1176.5826</v>
      </c>
      <c r="J5" s="122">
        <f>AVERAGE(I5,K5)</f>
        <v>1097.8136500000001</v>
      </c>
      <c r="K5" s="13">
        <v>1019.0447</v>
      </c>
      <c r="L5" s="122">
        <f>AVERAGE(K5,M5)</f>
        <v>1179.5833</v>
      </c>
      <c r="M5" s="13">
        <v>1340.1219000000001</v>
      </c>
      <c r="N5" s="122">
        <f>AVERAGE(M5,O5)</f>
        <v>1292.5604499999999</v>
      </c>
      <c r="O5" s="13">
        <v>1244.999</v>
      </c>
      <c r="P5" s="122">
        <f>AVERAGE(O5,Q5)</f>
        <v>1218.2926</v>
      </c>
      <c r="Q5" s="13">
        <v>1191.5862</v>
      </c>
      <c r="R5" s="122">
        <f>AVERAGE(Q5,S5)</f>
        <v>1210.94085</v>
      </c>
      <c r="S5" s="13">
        <v>1230.2954999999999</v>
      </c>
      <c r="T5" s="122">
        <f>AVERAGE(S5,U5)</f>
        <v>1140.27385</v>
      </c>
      <c r="U5" s="13">
        <v>1050.2521999999999</v>
      </c>
      <c r="V5" s="122">
        <f>AVERAGE(U5,W5)</f>
        <v>959.0302999999999</v>
      </c>
      <c r="W5" s="13">
        <v>867.80840000000001</v>
      </c>
      <c r="X5" s="324">
        <f>13.54/16.5*987.9</f>
        <v>810.67672727272725</v>
      </c>
      <c r="Y5" s="324">
        <f>X5*17.24/13.54</f>
        <v>1032.2058181818181</v>
      </c>
      <c r="Z5" s="66"/>
      <c r="AA5" s="13">
        <v>556.84799999999996</v>
      </c>
      <c r="AB5" s="13"/>
      <c r="AC5" s="13">
        <v>544.6</v>
      </c>
      <c r="AD5" s="13"/>
      <c r="AE5" s="13">
        <v>531.82100000000003</v>
      </c>
      <c r="AF5" s="13"/>
      <c r="AG5" s="13">
        <v>499.1</v>
      </c>
      <c r="AH5" s="13"/>
      <c r="AI5" s="13">
        <v>406.35</v>
      </c>
      <c r="AJ5" s="13"/>
      <c r="AK5" s="13">
        <v>369.5</v>
      </c>
      <c r="AL5" s="13"/>
      <c r="AM5" s="13">
        <v>337.38299999999998</v>
      </c>
      <c r="AN5" s="13"/>
      <c r="AO5" s="13">
        <v>329.1</v>
      </c>
      <c r="AP5" s="13"/>
      <c r="AQ5" s="13">
        <v>312.2</v>
      </c>
      <c r="AR5" s="13"/>
      <c r="AS5" s="13">
        <v>304.5</v>
      </c>
      <c r="AT5" s="122"/>
      <c r="AU5" s="13" t="s">
        <v>22</v>
      </c>
      <c r="AV5" s="66"/>
      <c r="AW5" s="13">
        <v>441.06900000000002</v>
      </c>
      <c r="AX5" s="13"/>
      <c r="AY5" s="13">
        <v>485.5</v>
      </c>
      <c r="AZ5" s="13"/>
      <c r="BA5" s="13">
        <v>466.44200000000001</v>
      </c>
      <c r="BB5" s="13"/>
      <c r="BC5" s="13"/>
      <c r="BD5" s="13"/>
      <c r="BE5" s="13">
        <v>464.91300000000001</v>
      </c>
      <c r="BF5" s="13"/>
      <c r="BG5" s="13"/>
      <c r="BH5" s="13"/>
      <c r="BI5" s="13">
        <v>463.41500000000002</v>
      </c>
      <c r="BJ5" s="13"/>
      <c r="BK5" s="13"/>
      <c r="BL5" s="13"/>
      <c r="BM5" s="13">
        <v>545.65300000000002</v>
      </c>
      <c r="BN5" s="13"/>
      <c r="BO5" s="13"/>
      <c r="BP5" s="13"/>
      <c r="BQ5" s="13" t="s">
        <v>22</v>
      </c>
      <c r="BR5" s="3"/>
      <c r="BS5" s="14">
        <v>1.8248</v>
      </c>
      <c r="BT5" s="14" t="s">
        <v>22</v>
      </c>
      <c r="BU5" s="14">
        <v>2.1153</v>
      </c>
      <c r="BV5" s="14" t="s">
        <v>22</v>
      </c>
      <c r="BW5" s="14">
        <v>2.0823</v>
      </c>
      <c r="BX5" s="14" t="s">
        <v>22</v>
      </c>
      <c r="BY5" s="14">
        <v>1.8955</v>
      </c>
      <c r="BZ5" s="14" t="s">
        <v>22</v>
      </c>
      <c r="CA5" s="14">
        <v>1.2645</v>
      </c>
      <c r="CB5" s="14" t="s">
        <v>22</v>
      </c>
      <c r="CC5" s="14">
        <v>1.1318999999999999</v>
      </c>
      <c r="CD5" s="14" t="s">
        <v>22</v>
      </c>
      <c r="CE5" s="14">
        <v>1.0641</v>
      </c>
      <c r="CF5" s="14" t="s">
        <v>22</v>
      </c>
      <c r="CG5" s="14">
        <v>0.99919999999999998</v>
      </c>
      <c r="CH5" s="14" t="s">
        <v>22</v>
      </c>
      <c r="CI5" s="14">
        <v>1.0613999999999999</v>
      </c>
      <c r="CJ5" s="14" t="s">
        <v>22</v>
      </c>
      <c r="CK5" s="14">
        <v>1.171</v>
      </c>
      <c r="CL5" s="14" t="s">
        <v>22</v>
      </c>
      <c r="CM5" s="14" t="s">
        <v>22</v>
      </c>
      <c r="CN5"/>
      <c r="CO5" s="13">
        <v>1385.0469000000001</v>
      </c>
      <c r="CP5" s="392">
        <f>CO5+('Clean data, inputs, calc.'!P5-'Clean data, inputs, calc.'!O5)+('Clean data, inputs, calc.'!BW5-'Clean data, inputs, calc.'!BV5)+('Clean data, inputs, calc.'!GQ5-'Clean data, inputs, calc.'!GP5)</f>
        <v>1386.3720801897753</v>
      </c>
      <c r="CQ5" s="13">
        <v>1381.2009</v>
      </c>
      <c r="CR5" s="392">
        <f>CQ5+('Clean data, inputs, calc.'!R5-'Clean data, inputs, calc.'!Q5)+('Clean data, inputs, calc.'!BY5-'Clean data, inputs, calc.'!BX5)+('Clean data, inputs, calc.'!GS5-'Clean data, inputs, calc.'!GR5)</f>
        <v>1551.19175</v>
      </c>
      <c r="CS5" s="13">
        <v>1708.4036000000001</v>
      </c>
      <c r="CT5" s="392">
        <f>CS5+('Clean data, inputs, calc.'!T5-'Clean data, inputs, calc.'!S5)+('Clean data, inputs, calc.'!CA5-'Clean data, inputs, calc.'!BZ5)+('Clean data, inputs, calc.'!GU5-'Clean data, inputs, calc.'!GT5)</f>
        <v>1615.7121500000003</v>
      </c>
      <c r="CU5" s="13">
        <v>1518.1447000000001</v>
      </c>
      <c r="CV5" s="392">
        <f>CU5+('Clean data, inputs, calc.'!V5-'Clean data, inputs, calc.'!U5)+('Clean data, inputs, calc.'!CC5-'Clean data, inputs, calc.'!CB5)+('Clean data, inputs, calc.'!GW5-'Clean data, inputs, calc.'!GV5)</f>
        <v>1631.6628000000001</v>
      </c>
      <c r="CW5" s="13">
        <v>1746.4719</v>
      </c>
      <c r="CX5" s="392">
        <f>CW5+('Clean data, inputs, calc.'!X5-'Clean data, inputs, calc.'!W5)+('Clean data, inputs, calc.'!CE5-'Clean data, inputs, calc.'!CD5)+('Clean data, inputs, calc.'!GY5-'Clean data, inputs, calc.'!GX5)</f>
        <v>1682.88095</v>
      </c>
      <c r="CY5" s="13">
        <v>1614.499</v>
      </c>
      <c r="CZ5" s="392">
        <f>CY5+('Clean data, inputs, calc.'!Z5-'Clean data, inputs, calc.'!Y5)+('Clean data, inputs, calc.'!CG5-'Clean data, inputs, calc.'!CF5)+('Clean data, inputs, calc.'!HA5-'Clean data, inputs, calc.'!GZ5)</f>
        <v>1590.2061000000001</v>
      </c>
      <c r="DA5" s="13">
        <v>1528.9692</v>
      </c>
      <c r="DB5" s="392">
        <f>DA5+('Clean data, inputs, calc.'!AB5-'Clean data, inputs, calc.'!AA5)+('Clean data, inputs, calc.'!CI5-'Clean data, inputs, calc.'!CH5)+('Clean data, inputs, calc.'!HC5-'Clean data, inputs, calc.'!HB5)</f>
        <v>1524.8603499999999</v>
      </c>
      <c r="DC5" s="13">
        <v>1559.3955000000001</v>
      </c>
      <c r="DD5" s="392">
        <f>DC5+('Clean data, inputs, calc.'!AD5-'Clean data, inputs, calc.'!AC5)+('Clean data, inputs, calc.'!CK5-'Clean data, inputs, calc.'!CJ5)+('Clean data, inputs, calc.'!HE5-'Clean data, inputs, calc.'!HD5)</f>
        <v>1461.0298500000001</v>
      </c>
      <c r="DE5" s="13">
        <v>1362.4521999999999</v>
      </c>
      <c r="DF5" s="392">
        <f>DE5+('Clean data, inputs, calc.'!AF5-'Clean data, inputs, calc.'!AE5)+('Clean data, inputs, calc.'!CM5-'Clean data, inputs, calc.'!CL5)+('Clean data, inputs, calc.'!HG5-'Clean data, inputs, calc.'!HF5)</f>
        <v>1270.1242999999999</v>
      </c>
      <c r="DG5" s="13">
        <v>1172.3083999999999</v>
      </c>
      <c r="DH5" s="392">
        <f>DG5+('Clean data, inputs, calc.'!AH5-'Clean data, inputs, calc.'!AG5)+('Clean data, inputs, calc.'!CO5-'Clean data, inputs, calc.'!CN5)+('Clean data, inputs, calc.'!HI5-'Clean data, inputs, calc.'!HH5)</f>
        <v>1115.176727272727</v>
      </c>
      <c r="DI5" s="13" t="s">
        <v>22</v>
      </c>
      <c r="DJ5" s="3"/>
      <c r="DK5" s="14">
        <v>4.5387000000000004</v>
      </c>
      <c r="DL5" s="132">
        <f>AVERAGE(DK5,DM5)</f>
        <v>4.9517000000000007</v>
      </c>
      <c r="DM5" s="14">
        <v>5.3647</v>
      </c>
      <c r="DN5" s="132">
        <f>AVERAGE(DM5,DO5)</f>
        <v>6.0268499999999996</v>
      </c>
      <c r="DO5" s="14">
        <v>6.6890000000000001</v>
      </c>
      <c r="DP5" s="132">
        <f>AVERAGE(DO5,DQ5)</f>
        <v>6.2273499999999995</v>
      </c>
      <c r="DQ5" s="14">
        <v>5.7656999999999998</v>
      </c>
      <c r="DR5" s="132">
        <f>AVERAGE(DQ5,DS5)</f>
        <v>5.60025</v>
      </c>
      <c r="DS5" s="14">
        <v>5.4348000000000001</v>
      </c>
      <c r="DT5" s="132">
        <f>AVERAGE(DS5,DU5)</f>
        <v>5.1901999999999999</v>
      </c>
      <c r="DU5" s="14">
        <v>4.9455999999999998</v>
      </c>
      <c r="DV5" s="132">
        <f>AVERAGE(DU5,DW5)</f>
        <v>4.8840000000000003</v>
      </c>
      <c r="DW5" s="14">
        <v>4.8224</v>
      </c>
      <c r="DX5" s="132">
        <f>AVERAGE(DW5,DY5)</f>
        <v>4.7785500000000001</v>
      </c>
      <c r="DY5" s="14">
        <v>4.7347000000000001</v>
      </c>
      <c r="DZ5" s="132">
        <f>AVERAGE(DY5,EA5)</f>
        <v>4.6833499999999999</v>
      </c>
      <c r="EA5" s="14">
        <v>4.6319999999999997</v>
      </c>
      <c r="EB5" s="132">
        <f>AVERAGE(EA5,EC5)</f>
        <v>4.5701000000000001</v>
      </c>
      <c r="EC5" s="14">
        <v>4.5082000000000004</v>
      </c>
      <c r="ED5" s="14" t="s">
        <v>22</v>
      </c>
      <c r="EE5" s="14" t="s">
        <v>22</v>
      </c>
      <c r="EF5" s="3"/>
      <c r="EG5" s="14">
        <v>9.4520999999999997</v>
      </c>
      <c r="EH5" s="14">
        <v>9.3698999999999995</v>
      </c>
      <c r="EI5" s="14">
        <v>15.488899999999999</v>
      </c>
      <c r="EJ5" s="14">
        <v>16.433299999999999</v>
      </c>
      <c r="EK5" s="14">
        <v>27.304099999999998</v>
      </c>
      <c r="EL5" s="14">
        <v>28.146699999999999</v>
      </c>
      <c r="EM5" s="14">
        <v>23.007400000000001</v>
      </c>
      <c r="EN5" s="14">
        <v>26.096699999999998</v>
      </c>
      <c r="EO5" s="14">
        <v>17.472899999999999</v>
      </c>
      <c r="EP5" s="14">
        <v>15.3993</v>
      </c>
      <c r="EQ5" s="14">
        <v>16.1067</v>
      </c>
      <c r="ER5" s="14">
        <v>16.9025</v>
      </c>
      <c r="ES5" s="14" t="s">
        <v>22</v>
      </c>
      <c r="ET5" s="14">
        <v>15.6769</v>
      </c>
      <c r="EU5" s="14">
        <v>17.251300000000001</v>
      </c>
      <c r="EV5" s="14">
        <v>16.4603</v>
      </c>
      <c r="EW5" s="14">
        <v>14.726800000000001</v>
      </c>
      <c r="EX5" s="14">
        <v>29.580300000000001</v>
      </c>
      <c r="EY5" s="14">
        <v>25.735900000000001</v>
      </c>
      <c r="EZ5" s="14">
        <v>46.392099999999999</v>
      </c>
      <c r="FA5" s="6" t="s">
        <v>22</v>
      </c>
      <c r="FB5" s="3"/>
      <c r="FC5" s="14">
        <v>2.4563000000000001</v>
      </c>
      <c r="FD5" s="14">
        <v>2.4348999999999998</v>
      </c>
      <c r="FE5" s="14">
        <v>2.3149000000000002</v>
      </c>
      <c r="FF5" s="14">
        <v>2.456</v>
      </c>
      <c r="FG5" s="14">
        <v>3.0668000000000002</v>
      </c>
      <c r="FH5" s="14">
        <v>3.1614</v>
      </c>
      <c r="FI5" s="14">
        <v>2.5000999999999998</v>
      </c>
      <c r="FJ5" s="14">
        <v>2.8357999999999999</v>
      </c>
      <c r="FK5" s="14">
        <v>2.9317000000000002</v>
      </c>
      <c r="FL5" s="14">
        <v>2.5838000000000001</v>
      </c>
      <c r="FM5" s="14">
        <v>2.5893999999999999</v>
      </c>
      <c r="FN5" s="14">
        <v>2.7174</v>
      </c>
      <c r="FO5" s="14" t="s">
        <v>22</v>
      </c>
      <c r="FP5" s="14">
        <v>2.2589000000000001</v>
      </c>
      <c r="FQ5" s="14">
        <v>2.3195999999999999</v>
      </c>
      <c r="FR5" s="14">
        <v>2.2132000000000001</v>
      </c>
      <c r="FS5" s="14">
        <v>1.9801</v>
      </c>
      <c r="FT5" s="14">
        <v>1.8401999999999998</v>
      </c>
      <c r="FU5" s="14">
        <v>1.6011</v>
      </c>
      <c r="FV5" s="14">
        <v>1.4612000000000001</v>
      </c>
      <c r="FW5" s="6" t="s">
        <v>22</v>
      </c>
      <c r="FX5" s="3"/>
      <c r="FY5" s="13">
        <v>13.781000000000001</v>
      </c>
      <c r="FZ5" s="13" t="s">
        <v>22</v>
      </c>
      <c r="GA5" s="13">
        <v>10.199999999999999</v>
      </c>
      <c r="GB5" s="13" t="s">
        <v>22</v>
      </c>
      <c r="GC5" s="13">
        <v>6.1239999999999997</v>
      </c>
      <c r="GD5" s="13" t="s">
        <v>22</v>
      </c>
      <c r="GE5" s="13">
        <v>11</v>
      </c>
      <c r="GF5" s="13" t="s">
        <v>22</v>
      </c>
      <c r="GG5" s="13">
        <v>9.7089999999999996</v>
      </c>
      <c r="GH5" s="13" t="s">
        <v>22</v>
      </c>
      <c r="GI5" s="13">
        <v>14.5</v>
      </c>
      <c r="GJ5" s="13" t="s">
        <v>22</v>
      </c>
      <c r="GK5" s="13">
        <v>51.444000000000003</v>
      </c>
      <c r="GL5" s="13" t="s">
        <v>22</v>
      </c>
      <c r="GM5" s="13">
        <v>12.8</v>
      </c>
      <c r="GN5" s="13" t="s">
        <v>22</v>
      </c>
      <c r="GO5" s="13">
        <v>13.012</v>
      </c>
      <c r="GP5" s="13" t="s">
        <v>22</v>
      </c>
      <c r="GQ5" s="13">
        <v>18.5</v>
      </c>
      <c r="GR5" s="13" t="s">
        <v>22</v>
      </c>
      <c r="GS5" s="13" t="s">
        <v>22</v>
      </c>
      <c r="GT5" s="3"/>
      <c r="GU5" s="13">
        <v>337.178</v>
      </c>
      <c r="GV5" s="13" t="s">
        <v>22</v>
      </c>
      <c r="GW5" s="13">
        <v>361.4</v>
      </c>
      <c r="GX5" s="13" t="s">
        <v>22</v>
      </c>
      <c r="GY5" s="13">
        <v>383.65300000000002</v>
      </c>
      <c r="GZ5" s="13" t="s">
        <v>22</v>
      </c>
      <c r="HA5" s="13">
        <v>407.6</v>
      </c>
      <c r="HB5" s="13" t="s">
        <v>22</v>
      </c>
      <c r="HC5" s="13">
        <v>457.10700000000003</v>
      </c>
      <c r="HD5" s="13" t="s">
        <v>22</v>
      </c>
      <c r="HE5" s="13">
        <v>480.8</v>
      </c>
      <c r="HF5" s="13" t="s">
        <v>22</v>
      </c>
      <c r="HG5" s="13">
        <v>532.41800000000001</v>
      </c>
      <c r="HH5" s="13" t="s">
        <v>22</v>
      </c>
      <c r="HI5" s="13">
        <v>530.4</v>
      </c>
      <c r="HJ5" s="13" t="s">
        <v>22</v>
      </c>
      <c r="HK5" s="13">
        <v>542.024</v>
      </c>
      <c r="HL5" s="13" t="s">
        <v>22</v>
      </c>
      <c r="HM5" s="13">
        <v>556.1</v>
      </c>
      <c r="HN5" s="13" t="s">
        <v>22</v>
      </c>
      <c r="HO5" s="13" t="s">
        <v>22</v>
      </c>
      <c r="HP5" s="3"/>
      <c r="HQ5" s="13">
        <v>125.062</v>
      </c>
      <c r="HR5" s="122"/>
      <c r="HS5" s="13">
        <v>132.4</v>
      </c>
      <c r="HT5" s="122"/>
      <c r="HU5" s="13">
        <v>123.004</v>
      </c>
      <c r="HV5" s="122"/>
      <c r="HW5" s="13">
        <v>140.30000000000001</v>
      </c>
      <c r="HX5" s="122"/>
      <c r="HY5" s="13">
        <v>181.04900000000001</v>
      </c>
      <c r="HZ5" s="122"/>
      <c r="IA5" s="13">
        <v>145.4</v>
      </c>
      <c r="IB5" s="122"/>
      <c r="IC5" s="13">
        <v>171.654</v>
      </c>
      <c r="ID5" s="122"/>
      <c r="IE5" s="13">
        <v>157.69999999999999</v>
      </c>
      <c r="IF5" s="122"/>
      <c r="IG5" s="13">
        <v>136.43899999999999</v>
      </c>
      <c r="IH5" s="13"/>
      <c r="II5" s="13">
        <v>123.6</v>
      </c>
      <c r="IJ5" s="3"/>
      <c r="IK5" s="13" t="s">
        <v>22</v>
      </c>
      <c r="IL5" s="3"/>
    </row>
    <row r="6" spans="1:246" s="21" customFormat="1">
      <c r="A6" s="4" t="s">
        <v>31</v>
      </c>
      <c r="B6" s="4" t="s">
        <v>120</v>
      </c>
      <c r="C6" s="15"/>
      <c r="D6" s="3"/>
      <c r="E6" s="13">
        <v>6864.4858999999997</v>
      </c>
      <c r="F6" s="13">
        <v>7257.5883000000003</v>
      </c>
      <c r="G6" s="13">
        <v>7743.2524999999996</v>
      </c>
      <c r="H6" s="13">
        <v>8813.8052000000007</v>
      </c>
      <c r="I6" s="13">
        <v>9635.5851000000002</v>
      </c>
      <c r="J6" s="13">
        <v>10469.760200000001</v>
      </c>
      <c r="K6" s="13">
        <v>10118.787200000001</v>
      </c>
      <c r="L6" s="13">
        <v>9927.3384000000005</v>
      </c>
      <c r="M6" s="13">
        <v>9660.1124999999993</v>
      </c>
      <c r="N6" s="13">
        <v>9674.2841000000008</v>
      </c>
      <c r="O6" s="13">
        <v>9175.3536999999997</v>
      </c>
      <c r="P6" s="13">
        <v>8568.2273000000005</v>
      </c>
      <c r="Q6" s="13">
        <v>8827.3510999999999</v>
      </c>
      <c r="R6" s="13">
        <v>9491.0637999999999</v>
      </c>
      <c r="S6" s="13">
        <v>9885.6198999999997</v>
      </c>
      <c r="T6" s="13">
        <v>9410.7312000000002</v>
      </c>
      <c r="U6" s="13">
        <v>8824.1762999999992</v>
      </c>
      <c r="V6" s="13">
        <v>8139.0807999999997</v>
      </c>
      <c r="W6" s="13">
        <v>6229.2969000000003</v>
      </c>
      <c r="X6" s="13">
        <v>6639.5369000000001</v>
      </c>
      <c r="Y6" s="324">
        <f>X6*23.62/20.58</f>
        <v>7620.3042554907688</v>
      </c>
      <c r="Z6" s="66"/>
      <c r="AA6" s="13">
        <v>1822</v>
      </c>
      <c r="AB6" s="13">
        <v>1759</v>
      </c>
      <c r="AC6" s="13">
        <v>2021</v>
      </c>
      <c r="AD6" s="13">
        <v>1768</v>
      </c>
      <c r="AE6" s="13">
        <v>1838</v>
      </c>
      <c r="AF6" s="13">
        <v>1832</v>
      </c>
      <c r="AG6" s="13">
        <v>1940</v>
      </c>
      <c r="AH6" s="13">
        <v>1654</v>
      </c>
      <c r="AI6" s="13">
        <v>1919</v>
      </c>
      <c r="AJ6" s="13">
        <v>1783</v>
      </c>
      <c r="AK6" s="13">
        <v>2014</v>
      </c>
      <c r="AL6" s="13">
        <v>1719</v>
      </c>
      <c r="AM6" s="13">
        <v>1861</v>
      </c>
      <c r="AN6" s="13">
        <v>1684</v>
      </c>
      <c r="AO6" s="13">
        <v>2002</v>
      </c>
      <c r="AP6" s="13">
        <v>1737</v>
      </c>
      <c r="AQ6" s="13">
        <v>2088</v>
      </c>
      <c r="AR6" s="13">
        <v>2003</v>
      </c>
      <c r="AS6" s="13">
        <v>2277</v>
      </c>
      <c r="AT6" s="13">
        <v>2093</v>
      </c>
      <c r="AU6" s="13" t="s">
        <v>22</v>
      </c>
      <c r="AV6" s="66"/>
      <c r="AW6" s="13">
        <v>326</v>
      </c>
      <c r="AX6" s="13"/>
      <c r="AY6" s="13"/>
      <c r="AZ6" s="13"/>
      <c r="BA6" s="13" t="s">
        <v>22</v>
      </c>
      <c r="BB6" s="13"/>
      <c r="BC6" s="13"/>
      <c r="BD6" s="13"/>
      <c r="BE6" s="13">
        <v>177</v>
      </c>
      <c r="BF6" s="13"/>
      <c r="BG6" s="13"/>
      <c r="BH6" s="13"/>
      <c r="BI6" s="13">
        <v>146</v>
      </c>
      <c r="BJ6" s="13"/>
      <c r="BK6" s="13"/>
      <c r="BL6" s="13"/>
      <c r="BM6" s="13">
        <v>205</v>
      </c>
      <c r="BN6" s="13"/>
      <c r="BO6" s="13"/>
      <c r="BP6" s="13"/>
      <c r="BQ6" s="13" t="s">
        <v>22</v>
      </c>
      <c r="BR6" s="3"/>
      <c r="BS6" s="14">
        <v>1.0718000000000001</v>
      </c>
      <c r="BT6" s="14">
        <v>1.0577000000000001</v>
      </c>
      <c r="BU6" s="14">
        <v>1.1277999999999999</v>
      </c>
      <c r="BV6" s="14">
        <v>0.98329999999999995</v>
      </c>
      <c r="BW6" s="14">
        <v>1.0479000000000001</v>
      </c>
      <c r="BX6" s="14">
        <v>1.0327</v>
      </c>
      <c r="BY6" s="14">
        <v>1.161</v>
      </c>
      <c r="BZ6" s="14">
        <v>1.0462</v>
      </c>
      <c r="CA6" s="14">
        <v>1.1658999999999999</v>
      </c>
      <c r="CB6" s="14">
        <v>1.0885</v>
      </c>
      <c r="CC6" s="14">
        <v>1.2509000000000001</v>
      </c>
      <c r="CD6" s="14">
        <v>1.0076000000000001</v>
      </c>
      <c r="CE6" s="14">
        <v>1.0739000000000001</v>
      </c>
      <c r="CF6" s="14">
        <v>0.96560000000000001</v>
      </c>
      <c r="CG6" s="14">
        <v>1.1369</v>
      </c>
      <c r="CH6" s="14">
        <v>0.97150000000000003</v>
      </c>
      <c r="CI6" s="14">
        <v>1.1782999999999999</v>
      </c>
      <c r="CJ6" s="14">
        <v>1.1214999999999999</v>
      </c>
      <c r="CK6" s="14">
        <v>1.2671000000000001</v>
      </c>
      <c r="CL6" s="14">
        <v>1.1732</v>
      </c>
      <c r="CM6" s="14" t="s">
        <v>22</v>
      </c>
      <c r="CN6"/>
      <c r="CO6" s="13">
        <v>8882.4858999999997</v>
      </c>
      <c r="CP6" s="13">
        <v>9182.5882999999994</v>
      </c>
      <c r="CQ6" s="13">
        <v>9942.2525000000005</v>
      </c>
      <c r="CR6" s="13">
        <v>10766.805200000001</v>
      </c>
      <c r="CS6" s="13">
        <v>11662.5851</v>
      </c>
      <c r="CT6" s="13">
        <v>12497.760200000001</v>
      </c>
      <c r="CU6" s="13">
        <v>12225.787200000001</v>
      </c>
      <c r="CV6" s="13">
        <v>11754.338400000001</v>
      </c>
      <c r="CW6" s="13">
        <v>11743.112499999999</v>
      </c>
      <c r="CX6" s="13">
        <v>11627.284100000001</v>
      </c>
      <c r="CY6" s="13">
        <v>11338.3537</v>
      </c>
      <c r="CZ6" s="13">
        <v>10442.2273</v>
      </c>
      <c r="DA6" s="13">
        <v>10850.3511</v>
      </c>
      <c r="DB6" s="13">
        <v>11341.0638</v>
      </c>
      <c r="DC6" s="13">
        <v>12022.6199</v>
      </c>
      <c r="DD6" s="13">
        <v>11285.7312</v>
      </c>
      <c r="DE6" s="13">
        <v>11068.176299999999</v>
      </c>
      <c r="DF6" s="13">
        <v>10300.0808</v>
      </c>
      <c r="DG6" s="13">
        <v>8644.2968999999994</v>
      </c>
      <c r="DH6" s="13">
        <v>8876.5368999999992</v>
      </c>
      <c r="DI6" s="13" t="s">
        <v>22</v>
      </c>
      <c r="DJ6" s="3"/>
      <c r="DK6" s="14">
        <v>5.2249999999999996</v>
      </c>
      <c r="DL6" s="14">
        <v>5.5217000000000001</v>
      </c>
      <c r="DM6" s="14">
        <v>5.5480999999999998</v>
      </c>
      <c r="DN6" s="14">
        <v>5.9882</v>
      </c>
      <c r="DO6" s="14">
        <v>6.6490999999999998</v>
      </c>
      <c r="DP6" s="14">
        <v>7.0449999999999999</v>
      </c>
      <c r="DQ6" s="14">
        <v>7.3163999999999998</v>
      </c>
      <c r="DR6" s="14">
        <v>7.4347000000000003</v>
      </c>
      <c r="DS6" s="14">
        <v>7.1342999999999996</v>
      </c>
      <c r="DT6" s="14">
        <v>7.0984999999999996</v>
      </c>
      <c r="DU6" s="14">
        <v>7.0425000000000004</v>
      </c>
      <c r="DV6" s="14">
        <v>6.1208999999999998</v>
      </c>
      <c r="DW6" s="14">
        <v>6.2610000000000001</v>
      </c>
      <c r="DX6" s="14">
        <v>6.5029000000000003</v>
      </c>
      <c r="DY6" s="14">
        <v>6.8272000000000004</v>
      </c>
      <c r="DZ6" s="14">
        <v>6.3118999999999996</v>
      </c>
      <c r="EA6" s="14">
        <v>6.2461000000000002</v>
      </c>
      <c r="EB6" s="14">
        <v>5.7671000000000001</v>
      </c>
      <c r="EC6" s="14">
        <v>4.8103999999999996</v>
      </c>
      <c r="ED6" s="14">
        <v>4.9756</v>
      </c>
      <c r="EE6" s="14" t="s">
        <v>22</v>
      </c>
      <c r="EF6" s="3"/>
      <c r="EG6" s="14">
        <v>10.8611</v>
      </c>
      <c r="EH6" s="14">
        <v>12.0265</v>
      </c>
      <c r="EI6" s="14">
        <v>11.0662</v>
      </c>
      <c r="EJ6" s="14">
        <v>12.5845</v>
      </c>
      <c r="EK6" s="14">
        <v>14.754899999999999</v>
      </c>
      <c r="EL6" s="14">
        <v>16.369299999999999</v>
      </c>
      <c r="EM6" s="14">
        <v>19.193899999999999</v>
      </c>
      <c r="EN6" s="14">
        <v>22.525500000000001</v>
      </c>
      <c r="EO6" s="14">
        <v>20.1342</v>
      </c>
      <c r="EP6" s="14">
        <v>20.857600000000001</v>
      </c>
      <c r="EQ6" s="14">
        <v>20.6341</v>
      </c>
      <c r="ER6" s="14">
        <v>15.9192</v>
      </c>
      <c r="ES6" s="14" t="s">
        <v>22</v>
      </c>
      <c r="ET6" s="14">
        <v>17.827300000000001</v>
      </c>
      <c r="EU6" s="14">
        <v>18.563600000000001</v>
      </c>
      <c r="EV6" s="14">
        <v>17.669699999999999</v>
      </c>
      <c r="EW6" s="14">
        <v>17.310099999999998</v>
      </c>
      <c r="EX6" s="14">
        <v>15.6708</v>
      </c>
      <c r="EY6" s="14">
        <v>11.9198</v>
      </c>
      <c r="EZ6" s="14">
        <v>12.7826</v>
      </c>
      <c r="FA6" s="6" t="s">
        <v>22</v>
      </c>
      <c r="FB6" s="3"/>
      <c r="FC6" s="14">
        <v>2.4119999999999999</v>
      </c>
      <c r="FD6" s="14">
        <v>2.4159999999999999</v>
      </c>
      <c r="FE6" s="14">
        <v>2.8353000000000002</v>
      </c>
      <c r="FF6" s="14">
        <v>3.0236000000000001</v>
      </c>
      <c r="FG6" s="14">
        <v>3.4792999999999998</v>
      </c>
      <c r="FH6" s="14">
        <v>3.5880000000000001</v>
      </c>
      <c r="FI6" s="14">
        <v>3.6848999999999998</v>
      </c>
      <c r="FJ6" s="14">
        <v>3.5215999999999998</v>
      </c>
      <c r="FK6" s="14">
        <v>3.4487999999999999</v>
      </c>
      <c r="FL6" s="14">
        <v>3.3371</v>
      </c>
      <c r="FM6" s="14">
        <v>3.4847999999999999</v>
      </c>
      <c r="FN6" s="14">
        <v>3.0733000000000001</v>
      </c>
      <c r="FO6" s="14" t="s">
        <v>22</v>
      </c>
      <c r="FP6" s="14">
        <v>3.2227999999999999</v>
      </c>
      <c r="FQ6" s="14">
        <v>3.6066000000000003</v>
      </c>
      <c r="FR6" s="14">
        <v>3.4329000000000001</v>
      </c>
      <c r="FS6" s="14">
        <v>3.0663999999999998</v>
      </c>
      <c r="FT6" s="14">
        <v>2.8491999999999997</v>
      </c>
      <c r="FU6" s="14">
        <v>1.9952999999999999</v>
      </c>
      <c r="FV6" s="14">
        <v>2.2682000000000002</v>
      </c>
      <c r="FW6" s="6" t="s">
        <v>22</v>
      </c>
      <c r="FX6" s="3"/>
      <c r="FY6" s="13">
        <v>255</v>
      </c>
      <c r="FZ6" s="13">
        <v>728</v>
      </c>
      <c r="GA6" s="13">
        <v>521</v>
      </c>
      <c r="GB6" s="13">
        <v>773</v>
      </c>
      <c r="GC6" s="13">
        <v>702</v>
      </c>
      <c r="GD6" s="13">
        <v>715</v>
      </c>
      <c r="GE6" s="13">
        <v>510</v>
      </c>
      <c r="GF6" s="13">
        <v>819</v>
      </c>
      <c r="GG6" s="13">
        <v>502</v>
      </c>
      <c r="GH6" s="13">
        <v>638</v>
      </c>
      <c r="GI6" s="13">
        <v>417</v>
      </c>
      <c r="GJ6" s="13">
        <v>613</v>
      </c>
      <c r="GK6" s="13">
        <v>297</v>
      </c>
      <c r="GL6" s="13">
        <v>625</v>
      </c>
      <c r="GM6" s="13">
        <v>413</v>
      </c>
      <c r="GN6" s="13">
        <v>521</v>
      </c>
      <c r="GO6" s="13">
        <v>333</v>
      </c>
      <c r="GP6" s="13">
        <v>446</v>
      </c>
      <c r="GQ6" s="13">
        <v>210</v>
      </c>
      <c r="GR6" s="13">
        <v>233</v>
      </c>
      <c r="GS6" s="13" t="s">
        <v>22</v>
      </c>
      <c r="GT6" s="3"/>
      <c r="GU6" s="13">
        <v>3042</v>
      </c>
      <c r="GV6" s="13">
        <v>3170</v>
      </c>
      <c r="GW6" s="13">
        <v>2909</v>
      </c>
      <c r="GX6" s="13">
        <v>3100</v>
      </c>
      <c r="GY6" s="13">
        <v>2969</v>
      </c>
      <c r="GZ6" s="13">
        <v>3114</v>
      </c>
      <c r="HA6" s="13">
        <v>2913</v>
      </c>
      <c r="HB6" s="13">
        <v>2992</v>
      </c>
      <c r="HC6" s="13">
        <v>2965</v>
      </c>
      <c r="HD6" s="13">
        <v>3069</v>
      </c>
      <c r="HE6" s="13">
        <v>2782</v>
      </c>
      <c r="HF6" s="13">
        <v>2943</v>
      </c>
      <c r="HG6" s="13">
        <v>2981</v>
      </c>
      <c r="HH6" s="13">
        <v>3111</v>
      </c>
      <c r="HI6" s="13">
        <v>2876</v>
      </c>
      <c r="HJ6" s="13">
        <v>3017</v>
      </c>
      <c r="HK6" s="13">
        <v>3013</v>
      </c>
      <c r="HL6" s="13">
        <v>3280</v>
      </c>
      <c r="HM6" s="13">
        <v>3065</v>
      </c>
      <c r="HN6" s="13">
        <v>3207</v>
      </c>
      <c r="HO6" s="13" t="s">
        <v>22</v>
      </c>
      <c r="HP6" s="3"/>
      <c r="HQ6" s="13">
        <v>399</v>
      </c>
      <c r="HR6" s="13">
        <v>405</v>
      </c>
      <c r="HS6" s="13">
        <v>559</v>
      </c>
      <c r="HT6" s="13">
        <v>435</v>
      </c>
      <c r="HU6" s="13">
        <v>355</v>
      </c>
      <c r="HV6" s="13">
        <v>425</v>
      </c>
      <c r="HW6" s="13">
        <v>456</v>
      </c>
      <c r="HX6" s="13">
        <v>345</v>
      </c>
      <c r="HY6" s="13">
        <v>420</v>
      </c>
      <c r="HZ6" s="13">
        <v>417</v>
      </c>
      <c r="IA6" s="13">
        <v>428</v>
      </c>
      <c r="IB6" s="13">
        <v>441</v>
      </c>
      <c r="IC6" s="13">
        <v>447</v>
      </c>
      <c r="ID6" s="13">
        <v>428</v>
      </c>
      <c r="IE6" s="13">
        <v>445</v>
      </c>
      <c r="IF6" s="13">
        <v>468</v>
      </c>
      <c r="IG6" s="13">
        <v>431</v>
      </c>
      <c r="IH6" s="13">
        <v>442</v>
      </c>
      <c r="II6" s="13">
        <v>456</v>
      </c>
      <c r="IJ6" s="13">
        <v>455</v>
      </c>
      <c r="IK6" s="13" t="s">
        <v>22</v>
      </c>
      <c r="IL6" s="3"/>
    </row>
    <row r="7" spans="1:246" s="21" customFormat="1">
      <c r="A7" s="4" t="s">
        <v>31</v>
      </c>
      <c r="B7" s="4" t="s">
        <v>13</v>
      </c>
      <c r="C7" s="15"/>
      <c r="D7" s="3"/>
      <c r="E7" s="13">
        <v>5019.3181999999997</v>
      </c>
      <c r="F7" s="13">
        <v>5184.1731</v>
      </c>
      <c r="G7" s="13">
        <v>4840.7353000000003</v>
      </c>
      <c r="H7" s="13">
        <v>5287.6931999999997</v>
      </c>
      <c r="I7" s="13">
        <v>5424.2194</v>
      </c>
      <c r="J7" s="13">
        <v>5981.8353999999999</v>
      </c>
      <c r="K7" s="13">
        <v>5703.9431999999997</v>
      </c>
      <c r="L7" s="13">
        <v>6007.4094999999998</v>
      </c>
      <c r="M7" s="13">
        <v>5836.9611999999997</v>
      </c>
      <c r="N7" s="13">
        <v>5213.6419999999998</v>
      </c>
      <c r="O7" s="13">
        <v>4782.7079000000003</v>
      </c>
      <c r="P7" s="13">
        <v>5440.2969000000003</v>
      </c>
      <c r="Q7" s="13">
        <v>6185.9340000000002</v>
      </c>
      <c r="R7" s="13">
        <v>6536.1718000000001</v>
      </c>
      <c r="S7" s="13">
        <v>6471.0595999999996</v>
      </c>
      <c r="T7" s="13">
        <v>6566.4539999999997</v>
      </c>
      <c r="U7" s="13">
        <v>6832.6039000000001</v>
      </c>
      <c r="V7" s="13">
        <v>6380.9637000000002</v>
      </c>
      <c r="W7" s="13">
        <v>4708.6529</v>
      </c>
      <c r="X7" s="13">
        <v>5562.366</v>
      </c>
      <c r="Y7" s="324">
        <f>X7*40.6/47.42</f>
        <v>4762.38</v>
      </c>
      <c r="Z7" s="66"/>
      <c r="AA7" s="13">
        <v>3654.2260000000001</v>
      </c>
      <c r="AB7" s="13">
        <v>3658.7</v>
      </c>
      <c r="AC7" s="13">
        <v>3554.8490000000002</v>
      </c>
      <c r="AD7" s="13">
        <v>3487.3</v>
      </c>
      <c r="AE7" s="13">
        <v>3544.4119999999998</v>
      </c>
      <c r="AF7" s="13">
        <v>3609.4</v>
      </c>
      <c r="AG7" s="13">
        <v>3516.848</v>
      </c>
      <c r="AH7" s="13">
        <v>3482</v>
      </c>
      <c r="AI7" s="13">
        <v>3516.605</v>
      </c>
      <c r="AJ7" s="13">
        <v>4763.5</v>
      </c>
      <c r="AK7" s="13">
        <v>4743.9449999999997</v>
      </c>
      <c r="AL7" s="13">
        <v>4633.7</v>
      </c>
      <c r="AM7" s="13">
        <v>4682.6540000000005</v>
      </c>
      <c r="AN7" s="13">
        <v>4723.2</v>
      </c>
      <c r="AO7" s="13">
        <v>4930.1459999999997</v>
      </c>
      <c r="AP7" s="13">
        <v>4767.6000000000004</v>
      </c>
      <c r="AQ7" s="13">
        <v>4784.8</v>
      </c>
      <c r="AR7" s="13">
        <v>4784.8</v>
      </c>
      <c r="AS7" s="13">
        <v>4869.1009999999997</v>
      </c>
      <c r="AT7" s="13">
        <v>4900</v>
      </c>
      <c r="AU7" s="13" t="s">
        <v>22</v>
      </c>
      <c r="AV7" s="66"/>
      <c r="AW7" s="13">
        <v>40.743000000000002</v>
      </c>
      <c r="AX7" s="13"/>
      <c r="AY7" s="13"/>
      <c r="AZ7" s="13"/>
      <c r="BA7" s="13">
        <v>42.787999999999997</v>
      </c>
      <c r="BB7" s="13"/>
      <c r="BC7" s="13"/>
      <c r="BD7" s="13"/>
      <c r="BE7" s="13">
        <v>44.173999999999999</v>
      </c>
      <c r="BF7" s="13"/>
      <c r="BG7" s="13"/>
      <c r="BH7" s="13"/>
      <c r="BI7" s="13">
        <v>183.39400000000001</v>
      </c>
      <c r="BJ7" s="13"/>
      <c r="BK7" s="13"/>
      <c r="BL7" s="13"/>
      <c r="BM7" s="13" t="s">
        <v>22</v>
      </c>
      <c r="BN7" s="13"/>
      <c r="BO7" s="13"/>
      <c r="BP7" s="13"/>
      <c r="BQ7" s="13" t="s">
        <v>22</v>
      </c>
      <c r="BR7" s="3"/>
      <c r="BS7" s="14">
        <v>4.3916000000000004</v>
      </c>
      <c r="BT7" s="14">
        <v>4.1928999999999998</v>
      </c>
      <c r="BU7" s="14">
        <v>4.0659000000000001</v>
      </c>
      <c r="BV7" s="14">
        <v>3.9529999999999998</v>
      </c>
      <c r="BW7" s="14">
        <v>3.9843000000000002</v>
      </c>
      <c r="BX7" s="14">
        <v>4.0872000000000002</v>
      </c>
      <c r="BY7" s="14">
        <v>3.8774999999999999</v>
      </c>
      <c r="BZ7" s="14">
        <v>3.7831000000000001</v>
      </c>
      <c r="CA7" s="14">
        <v>3.8075000000000001</v>
      </c>
      <c r="CB7" s="14">
        <v>4.9927000000000001</v>
      </c>
      <c r="CC7" s="14">
        <v>4.7697000000000003</v>
      </c>
      <c r="CD7" s="14">
        <v>4.4244000000000003</v>
      </c>
      <c r="CE7" s="14">
        <v>4.2686000000000002</v>
      </c>
      <c r="CF7" s="14">
        <v>4.2115</v>
      </c>
      <c r="CG7" s="14">
        <v>4.3319000000000001</v>
      </c>
      <c r="CH7" s="14">
        <v>4.1012000000000004</v>
      </c>
      <c r="CI7" s="14">
        <v>4.0087000000000002</v>
      </c>
      <c r="CJ7" s="14">
        <v>3.9577</v>
      </c>
      <c r="CK7" s="14">
        <v>3.9034</v>
      </c>
      <c r="CL7" s="14">
        <v>3.8456000000000001</v>
      </c>
      <c r="CM7" s="14" t="s">
        <v>22</v>
      </c>
      <c r="CN7"/>
      <c r="CO7" s="13">
        <v>8681.8361999999997</v>
      </c>
      <c r="CP7" s="13">
        <v>8851.4730999999992</v>
      </c>
      <c r="CQ7" s="13">
        <v>8404.2163</v>
      </c>
      <c r="CR7" s="13">
        <v>8783.5931999999993</v>
      </c>
      <c r="CS7" s="13">
        <v>8979.3883999999998</v>
      </c>
      <c r="CT7" s="13">
        <v>9601.9354000000003</v>
      </c>
      <c r="CU7" s="13">
        <v>9231.5252</v>
      </c>
      <c r="CV7" s="13">
        <v>9500.1095000000005</v>
      </c>
      <c r="CW7" s="13">
        <v>9370.2142000000003</v>
      </c>
      <c r="CX7" s="13">
        <v>9993.6419999999998</v>
      </c>
      <c r="CY7" s="13">
        <v>9543.2209000000003</v>
      </c>
      <c r="CZ7" s="13">
        <v>10090.4969</v>
      </c>
      <c r="DA7" s="13">
        <v>10886.96</v>
      </c>
      <c r="DB7" s="13">
        <v>11279.871800000001</v>
      </c>
      <c r="DC7" s="13">
        <v>11421.194600000001</v>
      </c>
      <c r="DD7" s="13">
        <v>11353.954</v>
      </c>
      <c r="DE7" s="13">
        <v>11639.2039</v>
      </c>
      <c r="DF7" s="13">
        <v>11187.3637</v>
      </c>
      <c r="DG7" s="13">
        <v>9598.9449000000004</v>
      </c>
      <c r="DH7" s="13">
        <v>10483.566000000001</v>
      </c>
      <c r="DI7" s="13" t="s">
        <v>22</v>
      </c>
      <c r="DJ7" s="3"/>
      <c r="DK7" s="14">
        <v>10.4336</v>
      </c>
      <c r="DL7" s="14">
        <v>10.143800000000001</v>
      </c>
      <c r="DM7" s="14">
        <v>9.6125000000000007</v>
      </c>
      <c r="DN7" s="14">
        <v>9.9565000000000001</v>
      </c>
      <c r="DO7" s="14">
        <v>10.0937</v>
      </c>
      <c r="DP7" s="14">
        <v>10.872999999999999</v>
      </c>
      <c r="DQ7" s="14">
        <v>10.178100000000001</v>
      </c>
      <c r="DR7" s="14">
        <v>10.3217</v>
      </c>
      <c r="DS7" s="14">
        <v>10.145300000000001</v>
      </c>
      <c r="DT7" s="14">
        <v>10.474399999999999</v>
      </c>
      <c r="DU7" s="14">
        <v>9.5950000000000006</v>
      </c>
      <c r="DV7" s="14">
        <v>9.6348000000000003</v>
      </c>
      <c r="DW7" s="14">
        <v>9.9243000000000006</v>
      </c>
      <c r="DX7" s="14">
        <v>10.0578</v>
      </c>
      <c r="DY7" s="14">
        <v>10.035299999999999</v>
      </c>
      <c r="DZ7" s="14">
        <v>9.7667999999999999</v>
      </c>
      <c r="EA7" s="14">
        <v>9.7513000000000005</v>
      </c>
      <c r="EB7" s="14">
        <v>9.2533999999999992</v>
      </c>
      <c r="EC7" s="14">
        <v>7.6951999999999998</v>
      </c>
      <c r="ED7" s="14">
        <v>8.2276000000000007</v>
      </c>
      <c r="EE7" s="14" t="s">
        <v>22</v>
      </c>
      <c r="EF7" s="3"/>
      <c r="EG7" s="14">
        <v>42.524500000000003</v>
      </c>
      <c r="EH7" s="14">
        <v>43.867600000000003</v>
      </c>
      <c r="EI7" s="14">
        <v>84.938800000000001</v>
      </c>
      <c r="EJ7" s="14">
        <v>151.66669999999999</v>
      </c>
      <c r="EK7" s="14">
        <v>49.398899999999998</v>
      </c>
      <c r="EL7" s="14">
        <v>57.494399999999999</v>
      </c>
      <c r="EM7" s="14">
        <v>31.0764</v>
      </c>
      <c r="EN7" s="14">
        <v>34.877600000000001</v>
      </c>
      <c r="EO7" s="14">
        <v>33.18</v>
      </c>
      <c r="EP7" s="14">
        <v>39.021900000000002</v>
      </c>
      <c r="EQ7" s="14">
        <v>146.1071</v>
      </c>
      <c r="ER7" s="14">
        <v>64.486099999999993</v>
      </c>
      <c r="ES7" s="14" t="s">
        <v>22</v>
      </c>
      <c r="ET7" s="14">
        <v>56.271700000000003</v>
      </c>
      <c r="EU7" s="14">
        <v>46.708399999999997</v>
      </c>
      <c r="EV7" s="14">
        <v>47.4114</v>
      </c>
      <c r="EW7" s="14">
        <v>64.492199999999997</v>
      </c>
      <c r="EX7" s="14">
        <v>56.467500000000001</v>
      </c>
      <c r="EY7" s="14">
        <v>59.701500000000003</v>
      </c>
      <c r="EZ7" s="14">
        <v>37.634900000000002</v>
      </c>
      <c r="FA7" s="14" t="s">
        <v>22</v>
      </c>
      <c r="FB7" s="3"/>
      <c r="FC7" s="14" t="s">
        <v>22</v>
      </c>
      <c r="FD7" s="14" t="s">
        <v>22</v>
      </c>
      <c r="FE7" s="14" t="s">
        <v>22</v>
      </c>
      <c r="FF7" s="14" t="s">
        <v>22</v>
      </c>
      <c r="FG7" s="14" t="s">
        <v>22</v>
      </c>
      <c r="FH7" s="14" t="s">
        <v>22</v>
      </c>
      <c r="FI7" s="14" t="s">
        <v>22</v>
      </c>
      <c r="FJ7" s="14" t="s">
        <v>22</v>
      </c>
      <c r="FK7" s="14" t="s">
        <v>22</v>
      </c>
      <c r="FL7" s="14" t="s">
        <v>22</v>
      </c>
      <c r="FM7" s="14" t="s">
        <v>22</v>
      </c>
      <c r="FN7" s="14" t="s">
        <v>22</v>
      </c>
      <c r="FO7" s="14" t="s">
        <v>22</v>
      </c>
      <c r="FP7" s="14" t="s">
        <v>22</v>
      </c>
      <c r="FQ7" s="14" t="s">
        <v>22</v>
      </c>
      <c r="FR7" s="14" t="s">
        <v>22</v>
      </c>
      <c r="FS7" s="14" t="s">
        <v>22</v>
      </c>
      <c r="FT7" s="14" t="s">
        <v>22</v>
      </c>
      <c r="FU7" s="14" t="s">
        <v>22</v>
      </c>
      <c r="FV7" s="14" t="s">
        <v>22</v>
      </c>
      <c r="FW7" s="14" t="s">
        <v>22</v>
      </c>
      <c r="FX7" s="3"/>
      <c r="FY7" s="13">
        <v>214.10300000000001</v>
      </c>
      <c r="FZ7" s="13">
        <v>216.1</v>
      </c>
      <c r="GA7" s="13">
        <v>181.87899999999999</v>
      </c>
      <c r="GB7" s="13">
        <v>237.7</v>
      </c>
      <c r="GC7" s="13">
        <v>189.07599999999999</v>
      </c>
      <c r="GD7" s="13">
        <v>129</v>
      </c>
      <c r="GE7" s="13">
        <v>231.9</v>
      </c>
      <c r="GF7" s="13">
        <v>296.2</v>
      </c>
      <c r="GG7" s="13">
        <v>277.27300000000002</v>
      </c>
      <c r="GH7" s="13">
        <v>210</v>
      </c>
      <c r="GI7" s="13">
        <v>16.23</v>
      </c>
      <c r="GJ7" s="13">
        <v>22.9</v>
      </c>
      <c r="GK7" s="13">
        <v>99.203000000000003</v>
      </c>
      <c r="GL7" s="13">
        <v>71.3</v>
      </c>
      <c r="GM7" s="13">
        <v>23.963999999999999</v>
      </c>
      <c r="GN7" s="13">
        <v>37</v>
      </c>
      <c r="GO7" s="13">
        <v>39.1</v>
      </c>
      <c r="GP7" s="13">
        <v>36.1</v>
      </c>
      <c r="GQ7" s="13">
        <v>126.506</v>
      </c>
      <c r="GR7" s="13">
        <v>83.8</v>
      </c>
      <c r="GS7" s="13" t="s">
        <v>22</v>
      </c>
      <c r="GT7" s="3"/>
      <c r="GU7" s="13">
        <v>-1470.394</v>
      </c>
      <c r="GV7" s="13">
        <v>-1454</v>
      </c>
      <c r="GW7" s="13">
        <v>-1434.5640000000001</v>
      </c>
      <c r="GX7" s="13">
        <v>-1405.8</v>
      </c>
      <c r="GY7" s="13">
        <v>-1362.279</v>
      </c>
      <c r="GZ7" s="13">
        <v>-1345.3</v>
      </c>
      <c r="HA7" s="13">
        <v>-1258.146</v>
      </c>
      <c r="HB7" s="13">
        <v>-1254.9000000000001</v>
      </c>
      <c r="HC7" s="13">
        <v>-1203.4590000000001</v>
      </c>
      <c r="HD7" s="13">
        <v>-1227.7</v>
      </c>
      <c r="HE7" s="13">
        <v>-1258.953</v>
      </c>
      <c r="HF7" s="13">
        <v>-1201.8</v>
      </c>
      <c r="HG7" s="13">
        <v>-1207.643</v>
      </c>
      <c r="HH7" s="13">
        <v>-1144.9000000000001</v>
      </c>
      <c r="HI7" s="13">
        <v>-1127.6969999999999</v>
      </c>
      <c r="HJ7" s="13">
        <v>-1120.9000000000001</v>
      </c>
      <c r="HK7" s="13">
        <v>-1091.4690000000001</v>
      </c>
      <c r="HL7" s="13">
        <v>-1080</v>
      </c>
      <c r="HM7" s="13">
        <v>-1011.369</v>
      </c>
      <c r="HN7" s="13">
        <v>-1599.4</v>
      </c>
      <c r="HO7" s="13" t="s">
        <v>22</v>
      </c>
      <c r="HP7" s="3"/>
      <c r="HQ7" s="13">
        <v>203.8</v>
      </c>
      <c r="HR7" s="13">
        <v>236.1</v>
      </c>
      <c r="HS7" s="13">
        <v>217.1</v>
      </c>
      <c r="HT7" s="13">
        <v>225.2</v>
      </c>
      <c r="HU7" s="13">
        <v>211.2</v>
      </c>
      <c r="HV7" s="13">
        <v>229.6</v>
      </c>
      <c r="HW7" s="13">
        <v>241</v>
      </c>
      <c r="HX7" s="13">
        <v>238.6</v>
      </c>
      <c r="HY7" s="13">
        <v>214.4</v>
      </c>
      <c r="HZ7" s="13">
        <v>260.10000000000002</v>
      </c>
      <c r="IA7" s="13">
        <v>281.5</v>
      </c>
      <c r="IB7" s="13">
        <v>291.3</v>
      </c>
      <c r="IC7" s="13">
        <v>264.10000000000002</v>
      </c>
      <c r="ID7" s="13">
        <v>284.60000000000002</v>
      </c>
      <c r="IE7" s="13">
        <v>298.10000000000002</v>
      </c>
      <c r="IF7" s="13">
        <v>315.7</v>
      </c>
      <c r="IG7" s="13">
        <v>295.2</v>
      </c>
      <c r="IH7" s="13">
        <v>303.60000000000002</v>
      </c>
      <c r="II7" s="13">
        <v>336.5</v>
      </c>
      <c r="IJ7" s="13">
        <v>338.9</v>
      </c>
      <c r="IK7" s="13" t="s">
        <v>22</v>
      </c>
      <c r="IL7" s="3"/>
    </row>
    <row r="8" spans="1:246" s="21" customFormat="1">
      <c r="A8" s="4"/>
      <c r="B8" s="3"/>
      <c r="C8" s="15"/>
      <c r="D8" s="3"/>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13"/>
      <c r="BO8" s="13"/>
      <c r="BP8" s="13"/>
      <c r="BQ8" s="66"/>
      <c r="BR8" s="3"/>
      <c r="BS8" s="6"/>
      <c r="BT8" s="6"/>
      <c r="BU8" s="6"/>
      <c r="BV8" s="6"/>
      <c r="BW8" s="6"/>
      <c r="BX8" s="6"/>
      <c r="BY8" s="6"/>
      <c r="BZ8" s="6"/>
      <c r="CA8" s="6"/>
      <c r="CB8" s="6"/>
      <c r="CC8" s="6"/>
      <c r="CD8" s="6"/>
      <c r="CE8" s="6"/>
      <c r="CF8" s="6"/>
      <c r="CG8" s="6"/>
      <c r="CH8" s="6"/>
      <c r="CI8" s="23"/>
      <c r="CJ8" s="6"/>
      <c r="CK8" s="6"/>
      <c r="CL8" s="6"/>
      <c r="CM8" s="23"/>
      <c r="CN8"/>
      <c r="CO8" s="66"/>
      <c r="CP8" s="66"/>
      <c r="CQ8" s="66"/>
      <c r="CR8" s="66"/>
      <c r="CS8" s="66"/>
      <c r="CT8" s="66"/>
      <c r="CU8" s="66"/>
      <c r="CV8" s="66"/>
      <c r="CW8" s="66"/>
      <c r="CX8" s="66"/>
      <c r="CY8" s="66"/>
      <c r="CZ8" s="66"/>
      <c r="DA8" s="66"/>
      <c r="DB8" s="66"/>
      <c r="DC8" s="66"/>
      <c r="DD8" s="66"/>
      <c r="DE8" s="66"/>
      <c r="DF8" s="66"/>
      <c r="DG8" s="66"/>
      <c r="DH8" s="66"/>
      <c r="DI8" s="66"/>
      <c r="DJ8" s="3"/>
      <c r="DK8" s="6"/>
      <c r="DL8" s="6"/>
      <c r="DM8" s="6"/>
      <c r="DN8" s="6"/>
      <c r="DO8" s="6"/>
      <c r="DP8" s="6"/>
      <c r="DQ8" s="6"/>
      <c r="DR8" s="6"/>
      <c r="DS8" s="6"/>
      <c r="DT8" s="6"/>
      <c r="DU8" s="6"/>
      <c r="DV8" s="6"/>
      <c r="DW8" s="6"/>
      <c r="DX8" s="6"/>
      <c r="DY8" s="6"/>
      <c r="DZ8" s="6"/>
      <c r="EA8" s="6"/>
      <c r="EB8" s="6"/>
      <c r="EC8" s="6"/>
      <c r="ED8" s="6"/>
      <c r="EE8" s="6"/>
      <c r="EF8" s="3"/>
      <c r="EG8" s="6"/>
      <c r="EH8" s="6"/>
      <c r="EI8" s="6"/>
      <c r="EJ8" s="6"/>
      <c r="EK8" s="6"/>
      <c r="EL8" s="6"/>
      <c r="EM8" s="6"/>
      <c r="EN8" s="6"/>
      <c r="EO8" s="6"/>
      <c r="EP8" s="6"/>
      <c r="EQ8" s="6"/>
      <c r="ER8" s="6"/>
      <c r="ES8" s="6"/>
      <c r="ET8" s="6"/>
      <c r="EU8" s="6"/>
      <c r="EV8" s="6"/>
      <c r="EW8" s="6"/>
      <c r="EX8" s="6"/>
      <c r="EY8" s="6"/>
      <c r="EZ8" s="6"/>
      <c r="FA8" s="6"/>
      <c r="FB8" s="3"/>
      <c r="FC8" s="6"/>
      <c r="FD8" s="6"/>
      <c r="FE8" s="6"/>
      <c r="FF8" s="6"/>
      <c r="FG8" s="6"/>
      <c r="FH8" s="6"/>
      <c r="FI8" s="6"/>
      <c r="FJ8" s="6"/>
      <c r="FK8" s="6"/>
      <c r="FL8" s="6"/>
      <c r="FM8" s="6"/>
      <c r="FN8" s="6"/>
      <c r="FO8" s="6"/>
      <c r="FP8" s="6"/>
      <c r="FQ8" s="6"/>
      <c r="FR8" s="6"/>
      <c r="FS8" s="6"/>
      <c r="FT8" s="6"/>
      <c r="FU8" s="6"/>
      <c r="FV8" s="6"/>
      <c r="FW8" s="6"/>
      <c r="FX8" s="3"/>
      <c r="FY8" s="66"/>
      <c r="FZ8" s="66"/>
      <c r="GA8" s="66"/>
      <c r="GB8" s="66"/>
      <c r="GC8" s="66"/>
      <c r="GD8" s="66"/>
      <c r="GE8" s="66"/>
      <c r="GF8" s="66"/>
      <c r="GG8" s="66"/>
      <c r="GH8" s="66"/>
      <c r="GI8" s="66"/>
      <c r="GJ8" s="66"/>
      <c r="GK8" s="66"/>
      <c r="GL8" s="66"/>
      <c r="GM8" s="66"/>
      <c r="GN8" s="66"/>
      <c r="GO8" s="66"/>
      <c r="GP8" s="66"/>
      <c r="GQ8" s="66"/>
      <c r="GR8" s="66"/>
      <c r="GS8" s="66"/>
      <c r="GT8" s="3"/>
      <c r="GU8" s="66"/>
      <c r="GV8" s="66"/>
      <c r="GW8" s="66"/>
      <c r="GX8" s="66"/>
      <c r="GY8" s="66"/>
      <c r="GZ8" s="66"/>
      <c r="HA8" s="66"/>
      <c r="HB8" s="66"/>
      <c r="HC8" s="66"/>
      <c r="HD8" s="66"/>
      <c r="HE8" s="66"/>
      <c r="HF8" s="66"/>
      <c r="HG8" s="66"/>
      <c r="HH8" s="66"/>
      <c r="HI8" s="66"/>
      <c r="HJ8" s="66"/>
      <c r="HK8" s="66"/>
      <c r="HL8" s="66"/>
      <c r="HM8" s="66"/>
      <c r="HN8" s="66"/>
      <c r="HO8" s="66"/>
      <c r="HP8" s="3"/>
      <c r="HQ8" s="66"/>
      <c r="HR8" s="66"/>
      <c r="HS8" s="66"/>
      <c r="HT8" s="66"/>
      <c r="HU8" s="66"/>
      <c r="HV8" s="66"/>
      <c r="HW8" s="66"/>
      <c r="HX8" s="66"/>
      <c r="HY8" s="66"/>
      <c r="HZ8" s="66"/>
      <c r="IA8" s="66"/>
      <c r="IB8" s="66"/>
      <c r="IC8" s="66"/>
      <c r="ID8" s="66"/>
      <c r="IE8" s="66"/>
      <c r="IF8" s="66"/>
      <c r="IG8" s="66"/>
      <c r="IH8" s="66"/>
      <c r="II8" s="66"/>
      <c r="IJ8" s="66"/>
      <c r="IK8" s="66"/>
      <c r="IL8" s="3"/>
    </row>
    <row r="9" spans="1:246" s="21" customFormat="1">
      <c r="A9" s="4" t="s">
        <v>44</v>
      </c>
      <c r="B9" s="3" t="s">
        <v>2</v>
      </c>
      <c r="C9" s="15"/>
      <c r="D9" s="3"/>
      <c r="E9" s="13">
        <v>2435.9870000000001</v>
      </c>
      <c r="F9" s="13">
        <v>3193.6922</v>
      </c>
      <c r="G9" s="13">
        <v>3160.0558000000001</v>
      </c>
      <c r="H9" s="13">
        <v>3157.8427999999999</v>
      </c>
      <c r="I9" s="13">
        <v>3665.0841999999998</v>
      </c>
      <c r="J9" s="13">
        <v>4429.4458999999997</v>
      </c>
      <c r="K9" s="13">
        <v>3942.0075999999999</v>
      </c>
      <c r="L9" s="13">
        <v>3350.308</v>
      </c>
      <c r="M9" s="13">
        <v>3348.9798999999998</v>
      </c>
      <c r="N9" s="13">
        <v>3590.7067000000002</v>
      </c>
      <c r="O9" s="13">
        <v>3466.5228999999999</v>
      </c>
      <c r="P9" s="13">
        <v>3337.0263</v>
      </c>
      <c r="Q9" s="13">
        <v>3725.5160000000001</v>
      </c>
      <c r="R9" s="13">
        <v>4242.174</v>
      </c>
      <c r="S9" s="13">
        <v>4571.76</v>
      </c>
      <c r="T9" s="13">
        <v>5100.0375000000004</v>
      </c>
      <c r="U9" s="13">
        <v>5132.7116999999998</v>
      </c>
      <c r="V9" s="13">
        <v>5143.2299999999996</v>
      </c>
      <c r="W9" s="13">
        <v>4744.53</v>
      </c>
      <c r="X9" s="13">
        <v>4432.2150000000001</v>
      </c>
      <c r="Y9" s="13" t="s">
        <v>22</v>
      </c>
      <c r="Z9" s="66"/>
      <c r="AA9" s="13">
        <v>3752.08</v>
      </c>
      <c r="AB9" s="13">
        <v>3738.5</v>
      </c>
      <c r="AC9" s="13">
        <v>3767.7</v>
      </c>
      <c r="AD9" s="13">
        <v>3633.7</v>
      </c>
      <c r="AE9" s="13">
        <v>2693.299</v>
      </c>
      <c r="AF9" s="13">
        <v>2577.6999999999998</v>
      </c>
      <c r="AG9" s="13">
        <v>2507.5</v>
      </c>
      <c r="AH9" s="13">
        <v>2572.4</v>
      </c>
      <c r="AI9" s="13">
        <v>2478.2510000000002</v>
      </c>
      <c r="AJ9" s="13">
        <v>2527.1</v>
      </c>
      <c r="AK9" s="13">
        <v>2499.1999999999998</v>
      </c>
      <c r="AL9" s="13">
        <v>2417.3000000000002</v>
      </c>
      <c r="AM9" s="13">
        <v>2333.3760000000002</v>
      </c>
      <c r="AN9" s="13">
        <v>2409.8000000000002</v>
      </c>
      <c r="AO9" s="13">
        <v>2427.6</v>
      </c>
      <c r="AP9" s="13">
        <v>2260.3000000000002</v>
      </c>
      <c r="AQ9" s="13">
        <v>2321.7060000000001</v>
      </c>
      <c r="AR9" s="13">
        <v>2881.6</v>
      </c>
      <c r="AS9" s="13">
        <v>2894.1</v>
      </c>
      <c r="AT9" s="13">
        <v>2775.5</v>
      </c>
      <c r="AU9" s="13" t="s">
        <v>22</v>
      </c>
      <c r="AV9" s="66"/>
      <c r="AW9" s="13">
        <v>144.66399999999999</v>
      </c>
      <c r="AX9" s="13"/>
      <c r="AY9" s="13"/>
      <c r="AZ9" s="13"/>
      <c r="BA9" s="13">
        <v>135.53200000000001</v>
      </c>
      <c r="BB9" s="13"/>
      <c r="BC9" s="13"/>
      <c r="BD9" s="13"/>
      <c r="BE9" s="13" t="s">
        <v>22</v>
      </c>
      <c r="BF9" s="13"/>
      <c r="BG9" s="13"/>
      <c r="BH9" s="13"/>
      <c r="BI9" s="13">
        <v>204.334</v>
      </c>
      <c r="BJ9" s="13"/>
      <c r="BK9" s="13"/>
      <c r="BL9" s="13"/>
      <c r="BM9" s="13">
        <v>306.58800000000002</v>
      </c>
      <c r="BN9" s="13"/>
      <c r="BO9" s="13"/>
      <c r="BP9" s="13"/>
      <c r="BQ9" s="13" t="s">
        <v>22</v>
      </c>
      <c r="BR9" s="3"/>
      <c r="BS9" s="14">
        <v>3.0206</v>
      </c>
      <c r="BT9" s="14">
        <v>3.0636999999999999</v>
      </c>
      <c r="BU9" s="14">
        <v>3.1522000000000001</v>
      </c>
      <c r="BV9" s="14">
        <v>2.8517999999999999</v>
      </c>
      <c r="BW9" s="14">
        <v>2.2509999999999999</v>
      </c>
      <c r="BX9" s="14">
        <v>2.1139000000000001</v>
      </c>
      <c r="BY9" s="14">
        <v>2.0240999999999998</v>
      </c>
      <c r="BZ9" s="14">
        <v>2.1267999999999998</v>
      </c>
      <c r="CA9" s="14">
        <v>1.8106</v>
      </c>
      <c r="CB9" s="14">
        <v>1.8473000000000002</v>
      </c>
      <c r="CC9" s="14">
        <v>1.8143</v>
      </c>
      <c r="CD9" s="14">
        <v>1.7107999999999999</v>
      </c>
      <c r="CE9" s="14">
        <v>1.726</v>
      </c>
      <c r="CF9" s="14">
        <v>1.7759</v>
      </c>
      <c r="CG9" s="14">
        <v>1.7502</v>
      </c>
      <c r="CH9" s="14">
        <v>1.6358000000000001</v>
      </c>
      <c r="CI9" s="14">
        <v>1.6615</v>
      </c>
      <c r="CJ9" s="14">
        <v>2.0482999999999998</v>
      </c>
      <c r="CK9" s="14">
        <v>2.0585</v>
      </c>
      <c r="CL9" s="14">
        <v>2.0030000000000001</v>
      </c>
      <c r="CM9" s="14" t="s">
        <v>22</v>
      </c>
      <c r="CN9"/>
      <c r="CO9" s="13">
        <v>6189.1559999999999</v>
      </c>
      <c r="CP9" s="13">
        <v>6933.1922000000004</v>
      </c>
      <c r="CQ9" s="13">
        <v>6928.8558000000003</v>
      </c>
      <c r="CR9" s="13">
        <v>6792.6427999999996</v>
      </c>
      <c r="CS9" s="13">
        <v>6359.5781999999999</v>
      </c>
      <c r="CT9" s="13">
        <v>7008.2458999999999</v>
      </c>
      <c r="CU9" s="13">
        <v>6450.6076000000003</v>
      </c>
      <c r="CV9" s="13">
        <v>5923.808</v>
      </c>
      <c r="CW9" s="13">
        <v>5829.1378999999997</v>
      </c>
      <c r="CX9" s="13">
        <v>6119.5066999999999</v>
      </c>
      <c r="CY9" s="13">
        <v>5967.5228999999999</v>
      </c>
      <c r="CZ9" s="13">
        <v>5756.3262999999997</v>
      </c>
      <c r="DA9" s="13">
        <v>6060.8850000000002</v>
      </c>
      <c r="DB9" s="13">
        <v>6654.2740000000003</v>
      </c>
      <c r="DC9" s="13">
        <v>7592.46</v>
      </c>
      <c r="DD9" s="13">
        <v>7953.8374999999996</v>
      </c>
      <c r="DE9" s="13">
        <v>8048.3517000000002</v>
      </c>
      <c r="DF9" s="13">
        <v>8027.03</v>
      </c>
      <c r="DG9" s="13">
        <v>7640.83</v>
      </c>
      <c r="DH9" s="13">
        <v>7210.2150000000001</v>
      </c>
      <c r="DI9" s="13" t="s">
        <v>22</v>
      </c>
      <c r="DJ9" s="3"/>
      <c r="DK9" s="14">
        <v>4.9824999999999999</v>
      </c>
      <c r="DL9" s="14">
        <v>5.6817000000000002</v>
      </c>
      <c r="DM9" s="14">
        <v>5.7968999999999999</v>
      </c>
      <c r="DN9" s="14">
        <v>5.3310000000000004</v>
      </c>
      <c r="DO9" s="14">
        <v>5.3151999999999999</v>
      </c>
      <c r="DP9" s="14">
        <v>5.7473000000000001</v>
      </c>
      <c r="DQ9" s="14">
        <v>5.2070999999999996</v>
      </c>
      <c r="DR9" s="14">
        <v>4.8977000000000004</v>
      </c>
      <c r="DS9" s="14">
        <v>4.2586000000000004</v>
      </c>
      <c r="DT9" s="14">
        <v>4.4733999999999998</v>
      </c>
      <c r="DU9" s="14">
        <v>4.3322000000000003</v>
      </c>
      <c r="DV9" s="14">
        <v>4.0739000000000001</v>
      </c>
      <c r="DW9" s="14">
        <v>4.4832999999999998</v>
      </c>
      <c r="DX9" s="14">
        <v>4.9038000000000004</v>
      </c>
      <c r="DY9" s="14">
        <v>5.4737</v>
      </c>
      <c r="DZ9" s="14">
        <v>5.7562999999999995</v>
      </c>
      <c r="EA9" s="14">
        <v>5.7597000000000005</v>
      </c>
      <c r="EB9" s="14">
        <v>5.7057000000000002</v>
      </c>
      <c r="EC9" s="14">
        <v>5.4345999999999997</v>
      </c>
      <c r="ED9" s="14">
        <v>5.2035</v>
      </c>
      <c r="EE9" s="14" t="s">
        <v>22</v>
      </c>
      <c r="EF9" s="3"/>
      <c r="EG9" s="14" t="s">
        <v>22</v>
      </c>
      <c r="EH9" s="14">
        <v>180.4</v>
      </c>
      <c r="EI9" s="14" t="s">
        <v>22</v>
      </c>
      <c r="EJ9" s="14" t="s">
        <v>22</v>
      </c>
      <c r="EK9" s="14" t="s">
        <v>22</v>
      </c>
      <c r="EL9" s="14" t="s">
        <v>22</v>
      </c>
      <c r="EM9" s="14">
        <v>15.3118</v>
      </c>
      <c r="EN9" s="14">
        <v>14.8765</v>
      </c>
      <c r="EO9" s="14" t="s">
        <v>22</v>
      </c>
      <c r="EP9" s="14">
        <v>10.223599999999999</v>
      </c>
      <c r="EQ9" s="14">
        <v>9.7672000000000008</v>
      </c>
      <c r="ER9" s="14">
        <v>9.3005999999999993</v>
      </c>
      <c r="ES9" s="14" t="s">
        <v>22</v>
      </c>
      <c r="ET9" s="14">
        <v>10.528600000000001</v>
      </c>
      <c r="EU9" s="14">
        <v>10.551299999999999</v>
      </c>
      <c r="EV9" s="14">
        <v>11.7705</v>
      </c>
      <c r="EW9" s="14">
        <v>11.960599999999999</v>
      </c>
      <c r="EX9" s="14">
        <v>16.5611</v>
      </c>
      <c r="EY9" s="14">
        <v>19.245999999999999</v>
      </c>
      <c r="EZ9" s="14">
        <v>21.431899999999999</v>
      </c>
      <c r="FA9" s="6" t="s">
        <v>22</v>
      </c>
      <c r="FB9" s="3"/>
      <c r="FC9" s="14" t="s">
        <v>22</v>
      </c>
      <c r="FD9" s="14">
        <v>3.4238</v>
      </c>
      <c r="FE9" s="14">
        <v>5.5772000000000004</v>
      </c>
      <c r="FF9" s="14">
        <v>4.4439000000000002</v>
      </c>
      <c r="FG9" s="14" t="s">
        <v>22</v>
      </c>
      <c r="FH9" s="14">
        <v>2.6871</v>
      </c>
      <c r="FI9" s="14">
        <v>2.3609</v>
      </c>
      <c r="FJ9" s="14">
        <v>1.9205999999999999</v>
      </c>
      <c r="FK9" s="14" t="s">
        <v>22</v>
      </c>
      <c r="FL9" s="14">
        <v>1.9513</v>
      </c>
      <c r="FM9" s="14">
        <v>1.8273000000000001</v>
      </c>
      <c r="FN9" s="14">
        <v>1.6358000000000001</v>
      </c>
      <c r="FO9" s="14" t="s">
        <v>22</v>
      </c>
      <c r="FP9" s="14">
        <v>1.8858000000000001</v>
      </c>
      <c r="FQ9" s="14">
        <v>2.0703999999999998</v>
      </c>
      <c r="FR9" s="14">
        <v>2.3096000000000001</v>
      </c>
      <c r="FS9" s="14">
        <v>2.1901000000000002</v>
      </c>
      <c r="FT9" s="14">
        <v>2.1934</v>
      </c>
      <c r="FU9" s="14">
        <v>2.0030999999999999</v>
      </c>
      <c r="FV9" s="14">
        <v>1.9205999999999999</v>
      </c>
      <c r="FW9" s="6" t="s">
        <v>22</v>
      </c>
      <c r="FX9" s="3"/>
      <c r="FY9" s="13">
        <v>201.334</v>
      </c>
      <c r="FZ9" s="13">
        <v>243.4</v>
      </c>
      <c r="GA9" s="13">
        <v>110.8</v>
      </c>
      <c r="GB9" s="13">
        <v>265.39999999999998</v>
      </c>
      <c r="GC9" s="13">
        <v>1018.0650000000001</v>
      </c>
      <c r="GD9" s="13">
        <v>1108.7</v>
      </c>
      <c r="GE9" s="13">
        <v>1184.3</v>
      </c>
      <c r="GF9" s="13">
        <v>1141.3</v>
      </c>
      <c r="GG9" s="13">
        <v>909.17600000000004</v>
      </c>
      <c r="GH9" s="13">
        <v>108.8</v>
      </c>
      <c r="GI9" s="13">
        <v>137.30000000000001</v>
      </c>
      <c r="GJ9" s="13">
        <v>67.5</v>
      </c>
      <c r="GK9" s="13">
        <v>457.46</v>
      </c>
      <c r="GL9" s="13">
        <v>53.8</v>
      </c>
      <c r="GM9" s="13">
        <v>46.3</v>
      </c>
      <c r="GN9" s="13">
        <v>272.3</v>
      </c>
      <c r="GO9" s="13">
        <v>202.39</v>
      </c>
      <c r="GP9" s="13">
        <v>56.8</v>
      </c>
      <c r="GQ9" s="13">
        <v>63.7</v>
      </c>
      <c r="GR9" s="13">
        <v>49.7</v>
      </c>
      <c r="GS9" s="13" t="s">
        <v>22</v>
      </c>
      <c r="GT9" s="3"/>
      <c r="GU9" s="13">
        <v>1459.1469999999999</v>
      </c>
      <c r="GV9" s="13">
        <v>1525</v>
      </c>
      <c r="GW9" s="13">
        <v>1158.9000000000001</v>
      </c>
      <c r="GX9" s="13">
        <v>1302.9000000000001</v>
      </c>
      <c r="GY9" s="13">
        <v>2218.0410000000002</v>
      </c>
      <c r="GZ9" s="13">
        <v>2240.6999999999998</v>
      </c>
      <c r="HA9" s="13">
        <v>2262</v>
      </c>
      <c r="HB9" s="13">
        <v>2336.6999999999998</v>
      </c>
      <c r="HC9" s="13">
        <v>2426.0219999999999</v>
      </c>
      <c r="HD9" s="13">
        <v>2433.1</v>
      </c>
      <c r="HE9" s="13">
        <v>2490.1</v>
      </c>
      <c r="HF9" s="13">
        <v>2633.2</v>
      </c>
      <c r="HG9" s="13">
        <v>2770.7269999999999</v>
      </c>
      <c r="HH9" s="13">
        <v>2843</v>
      </c>
      <c r="HI9" s="13">
        <v>2801.3</v>
      </c>
      <c r="HJ9" s="13">
        <v>2938.6</v>
      </c>
      <c r="HK9" s="13">
        <v>2937.3649999999998</v>
      </c>
      <c r="HL9" s="13">
        <v>2370.8000000000002</v>
      </c>
      <c r="HM9" s="13">
        <v>2309.9</v>
      </c>
      <c r="HN9" s="13">
        <v>2404.6</v>
      </c>
      <c r="HO9" s="13" t="s">
        <v>22</v>
      </c>
      <c r="HP9" s="3"/>
      <c r="HQ9" s="13">
        <v>252.274</v>
      </c>
      <c r="HR9" s="13">
        <v>312.3</v>
      </c>
      <c r="HS9" s="13">
        <v>300.39999999999998</v>
      </c>
      <c r="HT9" s="13">
        <v>409.2</v>
      </c>
      <c r="HU9" s="13">
        <v>174.6</v>
      </c>
      <c r="HV9" s="13">
        <v>335.2</v>
      </c>
      <c r="HW9" s="13">
        <v>319.8</v>
      </c>
      <c r="HX9" s="13">
        <v>379.9</v>
      </c>
      <c r="HY9" s="13">
        <v>333.88200000000001</v>
      </c>
      <c r="HZ9" s="13">
        <v>334.4</v>
      </c>
      <c r="IA9" s="13">
        <v>329.3</v>
      </c>
      <c r="IB9" s="13">
        <v>415.4</v>
      </c>
      <c r="IC9" s="13">
        <v>272.77</v>
      </c>
      <c r="ID9" s="13">
        <v>339.5</v>
      </c>
      <c r="IE9" s="13">
        <v>359.4</v>
      </c>
      <c r="IF9" s="13">
        <v>410.1</v>
      </c>
      <c r="IG9" s="13">
        <v>288.34800000000001</v>
      </c>
      <c r="IH9" s="13">
        <v>349</v>
      </c>
      <c r="II9" s="13">
        <v>358.5</v>
      </c>
      <c r="IJ9" s="13">
        <v>389.8</v>
      </c>
      <c r="IK9" s="13" t="s">
        <v>22</v>
      </c>
      <c r="IL9" s="3"/>
    </row>
    <row r="10" spans="1:246" s="21" customFormat="1">
      <c r="A10" s="4" t="s">
        <v>127</v>
      </c>
      <c r="B10" s="4" t="s">
        <v>123</v>
      </c>
      <c r="C10" s="15" t="s">
        <v>126</v>
      </c>
      <c r="D10" s="4" t="s">
        <v>98</v>
      </c>
      <c r="E10" s="13">
        <v>93116.187099999996</v>
      </c>
      <c r="F10" s="13">
        <v>94378.779500000004</v>
      </c>
      <c r="G10" s="13">
        <v>89644.058099999995</v>
      </c>
      <c r="H10" s="13">
        <v>98797.852799999993</v>
      </c>
      <c r="I10" s="13">
        <v>73546.005399999995</v>
      </c>
      <c r="J10" s="13">
        <v>64739.423699999999</v>
      </c>
      <c r="K10" s="13">
        <v>30246.455600000001</v>
      </c>
      <c r="L10" s="13">
        <v>66076.872099999993</v>
      </c>
      <c r="M10" s="13">
        <v>77865.234299999996</v>
      </c>
      <c r="N10" s="13">
        <v>77710.124299999996</v>
      </c>
      <c r="O10" s="13">
        <v>67317.754499999995</v>
      </c>
      <c r="P10" s="13">
        <v>72498.427299999996</v>
      </c>
      <c r="Q10" s="13">
        <v>80595.170800000007</v>
      </c>
      <c r="R10" s="13">
        <v>86419.008700000006</v>
      </c>
      <c r="S10" s="13">
        <v>84162.701499999996</v>
      </c>
      <c r="T10" s="13">
        <v>83759.418099999995</v>
      </c>
      <c r="U10" s="13">
        <v>85775.845799999996</v>
      </c>
      <c r="V10" s="13">
        <v>88412.716199999995</v>
      </c>
      <c r="W10" s="13">
        <v>79261.224600000001</v>
      </c>
      <c r="X10" s="324">
        <f>W10*259/255.5</f>
        <v>80346.9948</v>
      </c>
      <c r="Y10" s="13" t="s">
        <v>22</v>
      </c>
      <c r="Z10" s="66"/>
      <c r="AA10" s="13">
        <v>-886</v>
      </c>
      <c r="AB10" s="13">
        <v>371</v>
      </c>
      <c r="AC10" s="13">
        <v>-475</v>
      </c>
      <c r="AD10" s="13">
        <v>-2697</v>
      </c>
      <c r="AE10" s="13">
        <v>3748</v>
      </c>
      <c r="AF10" s="13">
        <v>1410</v>
      </c>
      <c r="AG10" s="13">
        <v>4037</v>
      </c>
      <c r="AH10" s="13">
        <v>3077</v>
      </c>
      <c r="AI10" s="13">
        <v>1011</v>
      </c>
      <c r="AJ10" s="13">
        <v>1235</v>
      </c>
      <c r="AK10" s="13">
        <v>4880</v>
      </c>
      <c r="AL10" s="13">
        <v>4452</v>
      </c>
      <c r="AM10" s="13">
        <v>2840</v>
      </c>
      <c r="AN10" s="13">
        <v>2464</v>
      </c>
      <c r="AO10" s="13">
        <v>7593</v>
      </c>
      <c r="AP10" s="13">
        <v>6418</v>
      </c>
      <c r="AQ10" s="13">
        <v>6397</v>
      </c>
      <c r="AR10" s="13">
        <v>5988</v>
      </c>
      <c r="AS10" s="13">
        <v>4368</v>
      </c>
      <c r="AT10" s="122"/>
      <c r="AU10" s="13" t="s">
        <v>22</v>
      </c>
      <c r="AV10" s="66"/>
      <c r="AW10" s="13">
        <v>6887</v>
      </c>
      <c r="AX10" s="13"/>
      <c r="AY10" s="13"/>
      <c r="AZ10" s="13"/>
      <c r="BA10" s="13">
        <v>6815</v>
      </c>
      <c r="BB10" s="13"/>
      <c r="BC10" s="13"/>
      <c r="BD10" s="13"/>
      <c r="BE10" s="13">
        <v>2774</v>
      </c>
      <c r="BF10" s="13"/>
      <c r="BG10" s="13"/>
      <c r="BH10" s="13"/>
      <c r="BI10" s="13">
        <v>2772</v>
      </c>
      <c r="BJ10" s="13"/>
      <c r="BK10" s="13"/>
      <c r="BL10" s="13"/>
      <c r="BM10" s="13">
        <v>2475</v>
      </c>
      <c r="BN10" s="13"/>
      <c r="BO10" s="13"/>
      <c r="BP10" s="13"/>
      <c r="BQ10" s="13" t="s">
        <v>22</v>
      </c>
      <c r="BR10" s="3"/>
      <c r="BS10" s="14">
        <v>-4.8000000000000001E-2</v>
      </c>
      <c r="BT10" s="14">
        <v>2.3300000000000001E-2</v>
      </c>
      <c r="BU10" s="14">
        <v>-3.5200000000000002E-2</v>
      </c>
      <c r="BV10" s="14">
        <v>-0.24440000000000001</v>
      </c>
      <c r="BW10" s="14" t="s">
        <v>22</v>
      </c>
      <c r="BX10" s="14" t="s">
        <v>22</v>
      </c>
      <c r="BY10" s="14" t="s">
        <v>22</v>
      </c>
      <c r="BZ10" s="14" t="s">
        <v>22</v>
      </c>
      <c r="CA10" s="14">
        <v>9.06E-2</v>
      </c>
      <c r="CB10" s="14">
        <v>0.1096</v>
      </c>
      <c r="CC10" s="14">
        <v>0.47720000000000001</v>
      </c>
      <c r="CD10" s="14">
        <v>0.43219999999999997</v>
      </c>
      <c r="CE10" s="14">
        <v>0.27579999999999999</v>
      </c>
      <c r="CF10" s="14">
        <v>0.2382</v>
      </c>
      <c r="CG10" s="14">
        <v>0.72629999999999995</v>
      </c>
      <c r="CH10" s="14">
        <v>0.61719999999999997</v>
      </c>
      <c r="CI10" s="14">
        <v>0.6089</v>
      </c>
      <c r="CJ10" s="14">
        <v>0.59460000000000002</v>
      </c>
      <c r="CK10" s="14">
        <v>0.42959999999999998</v>
      </c>
      <c r="CL10" s="14" t="s">
        <v>22</v>
      </c>
      <c r="CM10" s="14" t="s">
        <v>22</v>
      </c>
      <c r="CN10"/>
      <c r="CO10" s="13">
        <v>92230.187099999996</v>
      </c>
      <c r="CP10" s="13">
        <v>94749.779500000004</v>
      </c>
      <c r="CQ10" s="13">
        <v>89169.058099999995</v>
      </c>
      <c r="CR10" s="13">
        <v>96100.852799999993</v>
      </c>
      <c r="CS10" s="13">
        <v>77294.005399999995</v>
      </c>
      <c r="CT10" s="13">
        <v>66149.423699999999</v>
      </c>
      <c r="CU10" s="13">
        <v>34283.455600000001</v>
      </c>
      <c r="CV10" s="13">
        <v>69153.872099999993</v>
      </c>
      <c r="CW10" s="13">
        <v>78876.234299999996</v>
      </c>
      <c r="CX10" s="13">
        <v>78945.124299999996</v>
      </c>
      <c r="CY10" s="13">
        <v>72197.754499999995</v>
      </c>
      <c r="CZ10" s="13">
        <v>76951.427299999996</v>
      </c>
      <c r="DA10" s="13">
        <v>83436.170800000007</v>
      </c>
      <c r="DB10" s="13">
        <v>88884.008700000006</v>
      </c>
      <c r="DC10" s="13">
        <v>91759.701499999996</v>
      </c>
      <c r="DD10" s="13">
        <v>90177.418099999995</v>
      </c>
      <c r="DE10" s="13">
        <v>92172.845799999996</v>
      </c>
      <c r="DF10" s="13">
        <v>94399.716199999995</v>
      </c>
      <c r="DG10" s="13">
        <v>83627.224600000001</v>
      </c>
      <c r="DH10" s="392">
        <f>DG10+('Clean data, inputs, calc.'!AH10-'Clean data, inputs, calc.'!AG10)+('Clean data, inputs, calc.'!CO10-'Clean data, inputs, calc.'!CN10)+('Clean data, inputs, calc.'!HI10-'Clean data, inputs, calc.'!HH10)</f>
        <v>83693.130851139998</v>
      </c>
      <c r="DI10" s="13" t="s">
        <v>22</v>
      </c>
      <c r="DJ10" s="3"/>
      <c r="DK10" s="14">
        <v>4.9916</v>
      </c>
      <c r="DL10" s="14">
        <v>5.9557000000000002</v>
      </c>
      <c r="DM10" s="14">
        <v>6.6027000000000005</v>
      </c>
      <c r="DN10" s="14">
        <v>8.7087000000000003</v>
      </c>
      <c r="DO10" s="14"/>
      <c r="DP10" s="14"/>
      <c r="DQ10" s="14"/>
      <c r="DR10" s="14"/>
      <c r="DS10" s="14">
        <v>7.0683999999999996</v>
      </c>
      <c r="DT10" s="14">
        <v>7.008</v>
      </c>
      <c r="DU10" s="14">
        <v>7.0594999999999999</v>
      </c>
      <c r="DV10" s="14">
        <v>7.4702999999999999</v>
      </c>
      <c r="DW10" s="14">
        <v>8.1021999999999998</v>
      </c>
      <c r="DX10" s="14">
        <v>8.5920000000000005</v>
      </c>
      <c r="DY10" s="14">
        <v>8.7766000000000002</v>
      </c>
      <c r="DZ10" s="14">
        <v>8.6716999999999995</v>
      </c>
      <c r="EA10" s="14">
        <v>8.7742000000000004</v>
      </c>
      <c r="EB10" s="14">
        <v>9.3743999999999996</v>
      </c>
      <c r="EC10" s="14">
        <v>8.2246000000000006</v>
      </c>
      <c r="ED10" s="14" t="s">
        <v>22</v>
      </c>
      <c r="EE10" s="14" t="s">
        <v>22</v>
      </c>
      <c r="EF10" s="3"/>
      <c r="EG10" s="14" t="s">
        <v>22</v>
      </c>
      <c r="EH10" s="14">
        <v>5.6548999999999996</v>
      </c>
      <c r="EI10" s="14">
        <v>5.7100999999999997</v>
      </c>
      <c r="EJ10" s="14">
        <v>6.7341999999999995</v>
      </c>
      <c r="EK10" s="14" t="s">
        <v>22</v>
      </c>
      <c r="EL10" s="14">
        <v>4.9512</v>
      </c>
      <c r="EM10" s="14">
        <v>6.9086999999999996</v>
      </c>
      <c r="EN10" s="14">
        <v>13.765700000000001</v>
      </c>
      <c r="EO10" s="14" t="s">
        <v>22</v>
      </c>
      <c r="EP10" s="14">
        <v>16.924800000000001</v>
      </c>
      <c r="EQ10" s="14">
        <v>14.5642</v>
      </c>
      <c r="ER10" s="14">
        <v>15.487299999999999</v>
      </c>
      <c r="ES10" s="14" t="s">
        <v>22</v>
      </c>
      <c r="ET10" s="14">
        <v>16.395399999999999</v>
      </c>
      <c r="EU10" s="14">
        <v>15.521100000000001</v>
      </c>
      <c r="EV10" s="14">
        <v>15.4468</v>
      </c>
      <c r="EW10" s="14">
        <v>15.7576</v>
      </c>
      <c r="EX10" s="14">
        <v>15.6866</v>
      </c>
      <c r="EY10" s="14">
        <v>14.0068</v>
      </c>
      <c r="EZ10" s="14" t="s">
        <v>22</v>
      </c>
      <c r="FA10" s="6" t="s">
        <v>22</v>
      </c>
      <c r="FB10" s="3"/>
      <c r="FC10" s="14" t="s">
        <v>22</v>
      </c>
      <c r="FD10" s="14">
        <v>0.53349999999999997</v>
      </c>
      <c r="FE10" s="14">
        <v>0.55049999999999999</v>
      </c>
      <c r="FF10" s="14">
        <v>0.59230000000000005</v>
      </c>
      <c r="FG10" s="14" t="s">
        <v>22</v>
      </c>
      <c r="FH10" s="14">
        <v>0.37230000000000002</v>
      </c>
      <c r="FI10" s="14">
        <v>1.9193</v>
      </c>
      <c r="FJ10" s="14">
        <v>3.8521999999999998</v>
      </c>
      <c r="FK10" s="14" t="s">
        <v>22</v>
      </c>
      <c r="FL10" s="14">
        <v>4.0231000000000003</v>
      </c>
      <c r="FM10" s="14">
        <v>4.3608000000000002</v>
      </c>
      <c r="FN10" s="14">
        <v>4.3277000000000001</v>
      </c>
      <c r="FO10" s="14" t="s">
        <v>22</v>
      </c>
      <c r="FP10" s="14">
        <v>4.6607000000000003</v>
      </c>
      <c r="FQ10" s="14">
        <v>6.4245999999999999</v>
      </c>
      <c r="FR10" s="14">
        <v>6.3937999999999997</v>
      </c>
      <c r="FS10" s="14">
        <v>5.9904000000000002</v>
      </c>
      <c r="FT10" s="14">
        <v>5.7133000000000003</v>
      </c>
      <c r="FU10" s="14">
        <v>4.556</v>
      </c>
      <c r="FV10" s="14" t="s">
        <v>22</v>
      </c>
      <c r="FW10" s="6" t="s">
        <v>22</v>
      </c>
      <c r="FX10" s="3"/>
      <c r="FY10" s="13">
        <v>3890</v>
      </c>
      <c r="FZ10" s="13">
        <v>2606</v>
      </c>
      <c r="GA10" s="13">
        <v>3478</v>
      </c>
      <c r="GB10" s="13">
        <v>5698</v>
      </c>
      <c r="GC10" s="13">
        <v>3256</v>
      </c>
      <c r="GD10" s="13">
        <v>5589</v>
      </c>
      <c r="GE10" s="13">
        <v>2964</v>
      </c>
      <c r="GF10" s="13">
        <v>3924</v>
      </c>
      <c r="GG10" s="13">
        <v>1970</v>
      </c>
      <c r="GH10" s="13">
        <v>5749</v>
      </c>
      <c r="GI10" s="13">
        <v>3095</v>
      </c>
      <c r="GJ10" s="13">
        <v>3524</v>
      </c>
      <c r="GK10" s="13">
        <v>4137</v>
      </c>
      <c r="GL10" s="13">
        <v>6516</v>
      </c>
      <c r="GM10" s="13">
        <v>2884</v>
      </c>
      <c r="GN10" s="13">
        <v>4069</v>
      </c>
      <c r="GO10" s="13">
        <v>4088</v>
      </c>
      <c r="GP10" s="13">
        <v>4514</v>
      </c>
      <c r="GQ10" s="13">
        <v>7322</v>
      </c>
      <c r="GR10" s="13" t="s">
        <v>22</v>
      </c>
      <c r="GS10" s="13" t="s">
        <v>22</v>
      </c>
      <c r="GT10" s="3"/>
      <c r="GU10" s="13">
        <v>55749</v>
      </c>
      <c r="GV10" s="13">
        <v>56272</v>
      </c>
      <c r="GW10" s="13">
        <v>51798</v>
      </c>
      <c r="GX10" s="13">
        <v>53057</v>
      </c>
      <c r="GY10" s="13">
        <v>54153</v>
      </c>
      <c r="GZ10" s="13">
        <v>55303</v>
      </c>
      <c r="HA10" s="13">
        <v>15759</v>
      </c>
      <c r="HB10" s="13">
        <v>17153</v>
      </c>
      <c r="HC10" s="13">
        <v>18344</v>
      </c>
      <c r="HD10" s="13">
        <v>19316</v>
      </c>
      <c r="HE10" s="13">
        <v>15437</v>
      </c>
      <c r="HF10" s="13">
        <v>16753</v>
      </c>
      <c r="HG10" s="13">
        <v>17505</v>
      </c>
      <c r="HH10" s="13">
        <v>18543</v>
      </c>
      <c r="HI10" s="13">
        <v>13104</v>
      </c>
      <c r="HJ10" s="13">
        <v>14319</v>
      </c>
      <c r="HK10" s="13">
        <v>15475</v>
      </c>
      <c r="HL10" s="13">
        <v>17396</v>
      </c>
      <c r="HM10" s="13">
        <v>12603</v>
      </c>
      <c r="HN10" s="13" t="s">
        <v>22</v>
      </c>
      <c r="HO10" s="13" t="s">
        <v>22</v>
      </c>
      <c r="HP10" s="3"/>
      <c r="HQ10" s="13">
        <v>5271</v>
      </c>
      <c r="HR10" s="13">
        <v>1530</v>
      </c>
      <c r="HS10" s="13">
        <v>2113</v>
      </c>
      <c r="HT10" s="13">
        <v>2121</v>
      </c>
      <c r="HU10" s="122">
        <f>AVERAGE(HT10,HV10)</f>
        <v>2250</v>
      </c>
      <c r="HV10" s="13">
        <v>2379</v>
      </c>
      <c r="HW10" s="13">
        <v>3489</v>
      </c>
      <c r="HX10" s="13">
        <v>2691</v>
      </c>
      <c r="HY10" s="13">
        <v>2600</v>
      </c>
      <c r="HZ10" s="13">
        <v>2485</v>
      </c>
      <c r="IA10" s="13">
        <v>2451</v>
      </c>
      <c r="IB10" s="13">
        <v>2765</v>
      </c>
      <c r="IC10" s="13">
        <v>2597</v>
      </c>
      <c r="ID10" s="13">
        <v>2532</v>
      </c>
      <c r="IE10" s="13">
        <v>2561</v>
      </c>
      <c r="IF10" s="13">
        <v>2709</v>
      </c>
      <c r="IG10" s="13">
        <v>2703</v>
      </c>
      <c r="IH10" s="13">
        <v>2097</v>
      </c>
      <c r="II10" s="13">
        <v>2659</v>
      </c>
      <c r="IJ10" s="13"/>
      <c r="IK10" s="13" t="s">
        <v>22</v>
      </c>
      <c r="IL10" s="3"/>
    </row>
    <row r="11" spans="1:246" s="21" customFormat="1">
      <c r="A11" s="4" t="s">
        <v>74</v>
      </c>
      <c r="B11" s="4" t="s">
        <v>9</v>
      </c>
      <c r="C11" s="15"/>
      <c r="D11" s="3"/>
      <c r="E11" s="13">
        <v>42711.199999999997</v>
      </c>
      <c r="F11" s="13">
        <v>40681.199999999997</v>
      </c>
      <c r="G11" s="13">
        <v>45091.27</v>
      </c>
      <c r="H11" s="13">
        <v>35816.951999999997</v>
      </c>
      <c r="I11" s="13">
        <v>38350.76</v>
      </c>
      <c r="J11" s="13">
        <v>40437.599999999999</v>
      </c>
      <c r="K11" s="13">
        <v>39334.512000000002</v>
      </c>
      <c r="L11" s="13">
        <v>27550.991999999998</v>
      </c>
      <c r="M11" s="13">
        <v>27924.68</v>
      </c>
      <c r="N11" s="13">
        <v>25700.895</v>
      </c>
      <c r="O11" s="13">
        <v>26185.3</v>
      </c>
      <c r="P11" s="13">
        <v>31261.96</v>
      </c>
      <c r="Q11" s="13">
        <v>29443.119999999999</v>
      </c>
      <c r="R11" s="13">
        <v>28854.304</v>
      </c>
      <c r="S11" s="13">
        <v>30382.65</v>
      </c>
      <c r="T11" s="13">
        <v>29954.68</v>
      </c>
      <c r="U11" s="13">
        <v>30961.56</v>
      </c>
      <c r="V11" s="13">
        <v>40185.432999999997</v>
      </c>
      <c r="W11" s="13">
        <v>40729.919999999998</v>
      </c>
      <c r="X11" s="122">
        <f>W11</f>
        <v>40729.919999999998</v>
      </c>
      <c r="Y11" s="13" t="s">
        <v>22</v>
      </c>
      <c r="Z11" s="66"/>
      <c r="AA11" s="13">
        <v>22317</v>
      </c>
      <c r="AB11" s="13">
        <v>23283</v>
      </c>
      <c r="AC11" s="13">
        <v>21897</v>
      </c>
      <c r="AD11" s="13">
        <v>21786</v>
      </c>
      <c r="AE11" s="13">
        <v>33935</v>
      </c>
      <c r="AF11" s="13">
        <v>29294</v>
      </c>
      <c r="AG11" s="13">
        <v>28716</v>
      </c>
      <c r="AH11" s="13">
        <v>27929</v>
      </c>
      <c r="AI11" s="13">
        <v>27235</v>
      </c>
      <c r="AJ11" s="13">
        <v>26602</v>
      </c>
      <c r="AK11" s="13">
        <v>25583</v>
      </c>
      <c r="AL11" s="13">
        <v>24892</v>
      </c>
      <c r="AM11" s="13">
        <v>22499</v>
      </c>
      <c r="AN11" s="13">
        <v>22143</v>
      </c>
      <c r="AO11" s="13">
        <v>21440</v>
      </c>
      <c r="AP11" s="13">
        <v>20626</v>
      </c>
      <c r="AQ11" s="13">
        <v>20166</v>
      </c>
      <c r="AR11" s="13">
        <v>19883</v>
      </c>
      <c r="AS11" s="13">
        <v>37111</v>
      </c>
      <c r="AT11" s="122"/>
      <c r="AU11" s="13" t="s">
        <v>22</v>
      </c>
      <c r="AV11" s="66"/>
      <c r="AW11" s="13">
        <v>8037</v>
      </c>
      <c r="AX11" s="13"/>
      <c r="AY11" s="13"/>
      <c r="AZ11" s="13"/>
      <c r="BA11" s="13">
        <v>7386</v>
      </c>
      <c r="BB11" s="13"/>
      <c r="BC11" s="13"/>
      <c r="BD11" s="13"/>
      <c r="BE11" s="13">
        <v>6971</v>
      </c>
      <c r="BF11" s="13"/>
      <c r="BG11" s="13"/>
      <c r="BH11" s="13"/>
      <c r="BI11" s="13">
        <v>6650</v>
      </c>
      <c r="BJ11" s="13"/>
      <c r="BK11" s="13"/>
      <c r="BL11" s="13"/>
      <c r="BM11" s="13">
        <v>6218</v>
      </c>
      <c r="BN11" s="13"/>
      <c r="BO11" s="13"/>
      <c r="BP11" s="13"/>
      <c r="BQ11" s="13" t="s">
        <v>22</v>
      </c>
      <c r="BR11" s="3"/>
      <c r="BS11" s="14">
        <v>2.4840999999999998</v>
      </c>
      <c r="BT11" s="14">
        <v>2.6006</v>
      </c>
      <c r="BU11" s="14">
        <v>2.4249000000000001</v>
      </c>
      <c r="BV11" s="14">
        <v>2.3877999999999999</v>
      </c>
      <c r="BW11" s="14">
        <v>3.9956</v>
      </c>
      <c r="BX11" s="14">
        <v>3.3992</v>
      </c>
      <c r="BY11" s="14">
        <v>3.3456999999999999</v>
      </c>
      <c r="BZ11" s="14">
        <v>3.2239</v>
      </c>
      <c r="CA11" s="14">
        <v>6.0846999999999998</v>
      </c>
      <c r="CB11" s="14">
        <v>6.4241000000000001</v>
      </c>
      <c r="CC11" s="14">
        <v>6.4882</v>
      </c>
      <c r="CD11" s="14">
        <v>6.8178999999999998</v>
      </c>
      <c r="CE11" s="14">
        <v>2.7610000000000001</v>
      </c>
      <c r="CF11" s="14">
        <v>2.6808000000000001</v>
      </c>
      <c r="CG11" s="14">
        <v>2.5859000000000001</v>
      </c>
      <c r="CH11" s="14">
        <v>2.5352000000000001</v>
      </c>
      <c r="CI11" s="14">
        <v>2.5369000000000002</v>
      </c>
      <c r="CJ11" s="14">
        <v>2.5354999999999999</v>
      </c>
      <c r="CK11" s="14">
        <v>5.2476000000000003</v>
      </c>
      <c r="CL11" s="14" t="s">
        <v>22</v>
      </c>
      <c r="CM11" s="14" t="s">
        <v>22</v>
      </c>
      <c r="CN11"/>
      <c r="CO11" s="13">
        <v>65028.2</v>
      </c>
      <c r="CP11" s="13">
        <v>63964.2</v>
      </c>
      <c r="CQ11" s="13">
        <v>66991.27</v>
      </c>
      <c r="CR11" s="13">
        <v>57603.951999999997</v>
      </c>
      <c r="CS11" s="13">
        <v>72389.759999999995</v>
      </c>
      <c r="CT11" s="13">
        <v>69834.600000000006</v>
      </c>
      <c r="CU11" s="13">
        <v>68151.512000000002</v>
      </c>
      <c r="CV11" s="13">
        <v>55581.991999999998</v>
      </c>
      <c r="CW11" s="13">
        <v>55186.68</v>
      </c>
      <c r="CX11" s="13">
        <v>52327.894999999997</v>
      </c>
      <c r="CY11" s="13">
        <v>51789.3</v>
      </c>
      <c r="CZ11" s="13">
        <v>56174.96</v>
      </c>
      <c r="DA11" s="13">
        <v>51943.12</v>
      </c>
      <c r="DB11" s="13">
        <v>50998.303999999996</v>
      </c>
      <c r="DC11" s="13">
        <v>51823.65</v>
      </c>
      <c r="DD11" s="13">
        <v>56133.68</v>
      </c>
      <c r="DE11" s="13">
        <v>51128.56</v>
      </c>
      <c r="DF11" s="13">
        <v>65622.433000000005</v>
      </c>
      <c r="DG11" s="13">
        <v>77842.92</v>
      </c>
      <c r="DH11" s="392">
        <f>DG11+('Clean data, inputs, calc.'!AH11-'Clean data, inputs, calc.'!AG11)+('Clean data, inputs, calc.'!CO11-'Clean data, inputs, calc.'!CN11)+('Clean data, inputs, calc.'!HI11-'Clean data, inputs, calc.'!HH11)</f>
        <v>77322.847007999997</v>
      </c>
      <c r="DI11" s="13" t="s">
        <v>22</v>
      </c>
      <c r="DJ11" s="3"/>
      <c r="DK11" s="14">
        <v>7.2382</v>
      </c>
      <c r="DL11" s="14">
        <v>7.1444000000000001</v>
      </c>
      <c r="DM11" s="14">
        <v>7.4187000000000003</v>
      </c>
      <c r="DN11" s="14">
        <v>6.3135000000000003</v>
      </c>
      <c r="DO11" s="14">
        <v>8.5235000000000003</v>
      </c>
      <c r="DP11" s="14">
        <v>8.1033000000000008</v>
      </c>
      <c r="DQ11" s="14">
        <v>7.9402999999999997</v>
      </c>
      <c r="DR11" s="14">
        <v>6.4160000000000004</v>
      </c>
      <c r="DS11" s="14">
        <v>12.329499999999999</v>
      </c>
      <c r="DT11" s="14">
        <v>12.6365</v>
      </c>
      <c r="DU11" s="14">
        <v>13.134499999999999</v>
      </c>
      <c r="DV11" s="14">
        <v>15.386200000000001</v>
      </c>
      <c r="DW11" s="14">
        <v>6.3742000000000001</v>
      </c>
      <c r="DX11" s="14">
        <v>6.1741000000000001</v>
      </c>
      <c r="DY11" s="14">
        <v>6.2506000000000004</v>
      </c>
      <c r="DZ11" s="14">
        <v>6.8994</v>
      </c>
      <c r="EA11" s="14">
        <v>6.4321000000000002</v>
      </c>
      <c r="EB11" s="14">
        <v>8.3681000000000001</v>
      </c>
      <c r="EC11" s="14">
        <v>11.007199999999999</v>
      </c>
      <c r="ED11" s="14" t="s">
        <v>22</v>
      </c>
      <c r="EE11" s="14" t="s">
        <v>22</v>
      </c>
      <c r="EF11" s="3"/>
      <c r="EG11" s="14" t="s">
        <v>22</v>
      </c>
      <c r="EH11" s="14">
        <v>12.8689</v>
      </c>
      <c r="EI11" s="14">
        <v>16.568999999999999</v>
      </c>
      <c r="EJ11" s="14">
        <v>12.640700000000001</v>
      </c>
      <c r="EK11" s="14" t="s">
        <v>22</v>
      </c>
      <c r="EL11" s="14">
        <v>16.977899999999998</v>
      </c>
      <c r="EM11" s="14">
        <v>17.215</v>
      </c>
      <c r="EN11" s="14">
        <v>13.390700000000001</v>
      </c>
      <c r="EO11" s="14" t="s">
        <v>22</v>
      </c>
      <c r="EP11" s="14" t="s">
        <v>22</v>
      </c>
      <c r="EQ11" s="14" t="s">
        <v>22</v>
      </c>
      <c r="ER11" s="14" t="s">
        <v>22</v>
      </c>
      <c r="ES11" s="14" t="s">
        <v>22</v>
      </c>
      <c r="ET11" s="14">
        <v>16.026399999999999</v>
      </c>
      <c r="EU11" s="14" t="s">
        <v>22</v>
      </c>
      <c r="EV11" s="14" t="s">
        <v>22</v>
      </c>
      <c r="EW11" s="14" t="s">
        <v>22</v>
      </c>
      <c r="EX11" s="14" t="s">
        <v>22</v>
      </c>
      <c r="EY11" s="14" t="s">
        <v>22</v>
      </c>
      <c r="EZ11" s="14" t="s">
        <v>22</v>
      </c>
      <c r="FA11" s="6" t="s">
        <v>22</v>
      </c>
      <c r="FB11" s="3"/>
      <c r="FC11" s="14" t="s">
        <v>22</v>
      </c>
      <c r="FD11" s="14">
        <v>2.1774</v>
      </c>
      <c r="FE11" s="14">
        <v>2.3117999999999999</v>
      </c>
      <c r="FF11" s="14">
        <v>1.9435</v>
      </c>
      <c r="FG11" s="14" t="s">
        <v>22</v>
      </c>
      <c r="FH11" s="14">
        <v>2.1425000000000001</v>
      </c>
      <c r="FI11" s="14">
        <v>1.9725000000000001</v>
      </c>
      <c r="FJ11" s="14">
        <v>1.4744999999999999</v>
      </c>
      <c r="FK11" s="14" t="s">
        <v>22</v>
      </c>
      <c r="FL11" s="14">
        <v>1.7810999999999999</v>
      </c>
      <c r="FM11" s="14">
        <v>1.6602000000000001</v>
      </c>
      <c r="FN11" s="14">
        <v>1.8609</v>
      </c>
      <c r="FO11" s="14" t="s">
        <v>22</v>
      </c>
      <c r="FP11" s="14">
        <v>1.5598999999999998</v>
      </c>
      <c r="FQ11" s="14">
        <v>1.6232</v>
      </c>
      <c r="FR11" s="14">
        <v>1.5815999999999999</v>
      </c>
      <c r="FS11" s="14">
        <v>1.6082999999999998</v>
      </c>
      <c r="FT11" s="14" t="s">
        <v>22</v>
      </c>
      <c r="FU11" s="14" t="s">
        <v>22</v>
      </c>
      <c r="FV11" s="14" t="s">
        <v>22</v>
      </c>
      <c r="FW11" s="6" t="s">
        <v>22</v>
      </c>
      <c r="FX11" s="3"/>
      <c r="FY11" s="13">
        <v>1172</v>
      </c>
      <c r="FZ11" s="13">
        <v>429</v>
      </c>
      <c r="GA11" s="13">
        <v>1811</v>
      </c>
      <c r="GB11" s="13">
        <v>2030</v>
      </c>
      <c r="GC11" s="13">
        <v>4746</v>
      </c>
      <c r="GD11" s="13">
        <v>327</v>
      </c>
      <c r="GE11" s="13">
        <v>593</v>
      </c>
      <c r="GF11" s="13">
        <v>954</v>
      </c>
      <c r="GG11" s="13">
        <v>363</v>
      </c>
      <c r="GH11" s="13">
        <v>574</v>
      </c>
      <c r="GI11" s="13">
        <v>1232</v>
      </c>
      <c r="GJ11" s="13">
        <v>1966</v>
      </c>
      <c r="GK11" s="13">
        <v>1687</v>
      </c>
      <c r="GL11" s="13">
        <v>2013</v>
      </c>
      <c r="GM11" s="13">
        <v>2546</v>
      </c>
      <c r="GN11" s="13">
        <v>1404</v>
      </c>
      <c r="GO11" s="13">
        <v>1767</v>
      </c>
      <c r="GP11" s="13">
        <v>1365</v>
      </c>
      <c r="GQ11" s="13">
        <v>1295</v>
      </c>
      <c r="GR11" s="13" t="s">
        <v>22</v>
      </c>
      <c r="GS11" s="13" t="s">
        <v>22</v>
      </c>
      <c r="GT11" s="3"/>
      <c r="GU11" s="13">
        <v>20384</v>
      </c>
      <c r="GV11" s="13">
        <v>18683</v>
      </c>
      <c r="GW11" s="13">
        <v>19508</v>
      </c>
      <c r="GX11" s="13">
        <v>18430</v>
      </c>
      <c r="GY11" s="13">
        <v>18647</v>
      </c>
      <c r="GZ11" s="13">
        <v>24536</v>
      </c>
      <c r="HA11" s="13">
        <v>25595</v>
      </c>
      <c r="HB11" s="13">
        <v>24340</v>
      </c>
      <c r="HC11" s="13">
        <v>20354</v>
      </c>
      <c r="HD11" s="13">
        <v>20007</v>
      </c>
      <c r="HE11" s="13">
        <v>21345</v>
      </c>
      <c r="HF11" s="13">
        <v>22372</v>
      </c>
      <c r="HG11" s="13">
        <v>24207</v>
      </c>
      <c r="HH11" s="13">
        <v>24051</v>
      </c>
      <c r="HI11" s="13">
        <v>24271</v>
      </c>
      <c r="HJ11" s="13">
        <v>24804</v>
      </c>
      <c r="HK11" s="13">
        <v>25177</v>
      </c>
      <c r="HL11" s="13">
        <v>26155</v>
      </c>
      <c r="HM11" s="13">
        <v>9344</v>
      </c>
      <c r="HN11" s="13" t="s">
        <v>22</v>
      </c>
      <c r="HO11" s="13" t="s">
        <v>22</v>
      </c>
      <c r="HP11" s="3"/>
      <c r="HQ11" s="13">
        <v>2290</v>
      </c>
      <c r="HR11" s="13">
        <v>2272</v>
      </c>
      <c r="HS11" s="13">
        <v>2269</v>
      </c>
      <c r="HT11" s="13">
        <v>2293</v>
      </c>
      <c r="HU11" s="13">
        <v>1659</v>
      </c>
      <c r="HV11" s="13">
        <v>2397</v>
      </c>
      <c r="HW11" s="13">
        <v>2234</v>
      </c>
      <c r="HX11" s="13">
        <v>2373</v>
      </c>
      <c r="HY11" s="13">
        <v>-2528</v>
      </c>
      <c r="HZ11" s="13">
        <v>2062</v>
      </c>
      <c r="IA11" s="13">
        <v>2036</v>
      </c>
      <c r="IB11" s="13">
        <v>2081</v>
      </c>
      <c r="IC11" s="13">
        <v>1970</v>
      </c>
      <c r="ID11" s="13">
        <v>2173</v>
      </c>
      <c r="IE11" s="13">
        <v>2067</v>
      </c>
      <c r="IF11" s="13">
        <v>1926</v>
      </c>
      <c r="IG11" s="13">
        <v>1783</v>
      </c>
      <c r="IH11" s="13">
        <v>2076</v>
      </c>
      <c r="II11" s="324">
        <v>2018</v>
      </c>
      <c r="IJ11" s="324">
        <v>1659</v>
      </c>
      <c r="IK11" s="13" t="s">
        <v>22</v>
      </c>
      <c r="IL11" s="3"/>
    </row>
    <row r="12" spans="1:246" s="21" customFormat="1">
      <c r="A12" s="4" t="s">
        <v>23</v>
      </c>
      <c r="B12" s="4" t="s">
        <v>99</v>
      </c>
      <c r="C12" s="15" t="s">
        <v>125</v>
      </c>
      <c r="D12" s="4" t="s">
        <v>91</v>
      </c>
      <c r="E12" s="13"/>
      <c r="F12" s="13"/>
      <c r="G12" s="13"/>
      <c r="H12" s="13"/>
      <c r="I12" s="13"/>
      <c r="J12" s="13"/>
      <c r="K12" s="13"/>
      <c r="L12" s="13"/>
      <c r="M12" s="13"/>
      <c r="N12" s="13"/>
      <c r="O12" s="13"/>
      <c r="P12" s="13"/>
      <c r="Q12" s="13">
        <v>1342.8805</v>
      </c>
      <c r="R12" s="13">
        <v>1501.6447000000001</v>
      </c>
      <c r="S12" s="13">
        <v>1834.4446</v>
      </c>
      <c r="T12" s="13">
        <v>1943.7669000000001</v>
      </c>
      <c r="U12" s="13">
        <v>2066.4103</v>
      </c>
      <c r="V12" s="13">
        <v>2332.5106999999998</v>
      </c>
      <c r="W12" s="13">
        <v>2708.4746</v>
      </c>
      <c r="X12" s="13">
        <v>2544.6448999999998</v>
      </c>
      <c r="Y12" s="13" t="s">
        <v>22</v>
      </c>
      <c r="Z12" s="66"/>
      <c r="AA12" s="13">
        <v>326.45400000000001</v>
      </c>
      <c r="AB12" s="13">
        <v>310.7</v>
      </c>
      <c r="AC12" s="13">
        <v>489.7</v>
      </c>
      <c r="AD12" s="13">
        <v>472.1</v>
      </c>
      <c r="AE12" s="13">
        <v>479.221</v>
      </c>
      <c r="AF12" s="13">
        <v>412.2</v>
      </c>
      <c r="AG12" s="13">
        <v>446.7</v>
      </c>
      <c r="AH12" s="13">
        <v>430.5</v>
      </c>
      <c r="AI12" s="13">
        <v>412.06299999999999</v>
      </c>
      <c r="AJ12" s="13">
        <v>383.4</v>
      </c>
      <c r="AK12" s="13">
        <v>412.4</v>
      </c>
      <c r="AL12" s="13">
        <v>372.9</v>
      </c>
      <c r="AM12" s="13">
        <v>321.495</v>
      </c>
      <c r="AN12" s="13">
        <v>314.108</v>
      </c>
      <c r="AO12" s="13">
        <v>358.06099999999998</v>
      </c>
      <c r="AP12" s="13">
        <v>301.85500000000002</v>
      </c>
      <c r="AQ12" s="13">
        <v>304.17099999999999</v>
      </c>
      <c r="AR12" s="66">
        <v>304.02499999999998</v>
      </c>
      <c r="AS12" s="66">
        <v>418.90899999999999</v>
      </c>
      <c r="AT12" s="66">
        <v>389.25700000000001</v>
      </c>
      <c r="AU12" s="13" t="s">
        <v>22</v>
      </c>
      <c r="AV12" s="66"/>
      <c r="AW12" s="13">
        <v>56.540999999999997</v>
      </c>
      <c r="AX12" s="13"/>
      <c r="AY12" s="13"/>
      <c r="AZ12" s="13"/>
      <c r="BA12" s="13">
        <v>115.17100000000001</v>
      </c>
      <c r="BB12" s="13"/>
      <c r="BC12" s="13"/>
      <c r="BD12" s="13"/>
      <c r="BE12" s="13">
        <v>135.25299999999999</v>
      </c>
      <c r="BF12" s="13"/>
      <c r="BG12" s="13"/>
      <c r="BH12" s="13"/>
      <c r="BI12" s="13">
        <v>127.64700000000001</v>
      </c>
      <c r="BJ12" s="13"/>
      <c r="BK12" s="13"/>
      <c r="BL12" s="13"/>
      <c r="BM12" s="13">
        <v>119.60899999999999</v>
      </c>
      <c r="BN12" s="66"/>
      <c r="BO12" s="66"/>
      <c r="BP12" s="66"/>
      <c r="BQ12" s="13" t="s">
        <v>22</v>
      </c>
      <c r="BR12" s="3"/>
      <c r="BS12" s="14">
        <v>1.6819</v>
      </c>
      <c r="BT12" s="14">
        <v>1.5958000000000001</v>
      </c>
      <c r="BU12" s="14">
        <v>2.4510000000000001</v>
      </c>
      <c r="BV12" s="14">
        <v>2.2643</v>
      </c>
      <c r="BW12" s="14">
        <v>2.5487000000000002</v>
      </c>
      <c r="BX12" s="14">
        <v>2.1124999999999998</v>
      </c>
      <c r="BY12" s="14">
        <v>2.2707000000000002</v>
      </c>
      <c r="BZ12" s="14">
        <v>2.1652</v>
      </c>
      <c r="CA12" s="14">
        <v>1.8420000000000001</v>
      </c>
      <c r="CB12" s="14">
        <v>1.6785999999999999</v>
      </c>
      <c r="CC12" s="14">
        <v>1.7707000000000002</v>
      </c>
      <c r="CD12" s="14">
        <v>1.5787</v>
      </c>
      <c r="CE12" s="14">
        <v>0.93310000000000004</v>
      </c>
      <c r="CF12" s="14">
        <v>0.89649999999999996</v>
      </c>
      <c r="CG12" s="14">
        <v>0.99619999999999997</v>
      </c>
      <c r="CH12" s="14">
        <v>0.82550000000000001</v>
      </c>
      <c r="CI12" s="14">
        <v>1.1192</v>
      </c>
      <c r="CJ12" s="23">
        <v>1.1118999999999999</v>
      </c>
      <c r="CK12" s="23">
        <v>1.5047000000000001</v>
      </c>
      <c r="CL12" s="23">
        <v>1.3796999999999999</v>
      </c>
      <c r="CM12" s="14" t="s">
        <v>22</v>
      </c>
      <c r="CN12"/>
      <c r="CO12" s="13"/>
      <c r="CP12" s="13"/>
      <c r="CQ12" s="13"/>
      <c r="CR12" s="13"/>
      <c r="CS12" s="13"/>
      <c r="CT12" s="13"/>
      <c r="CU12" s="13"/>
      <c r="CV12" s="13"/>
      <c r="CW12" s="13"/>
      <c r="CX12" s="13"/>
      <c r="CY12" s="13"/>
      <c r="CZ12" s="13"/>
      <c r="DA12" s="13">
        <v>1664.3755000000001</v>
      </c>
      <c r="DB12" s="13">
        <v>1815.7527</v>
      </c>
      <c r="DC12" s="13">
        <v>2192.5056</v>
      </c>
      <c r="DD12" s="13">
        <v>2245.6219000000001</v>
      </c>
      <c r="DE12" s="13">
        <v>2370.5812999999998</v>
      </c>
      <c r="DF12" s="66">
        <v>2636.5356999999999</v>
      </c>
      <c r="DG12" s="66">
        <v>3127.3836000000001</v>
      </c>
      <c r="DH12" s="66">
        <v>2933.9018999999998</v>
      </c>
      <c r="DI12" s="13" t="s">
        <v>22</v>
      </c>
      <c r="DJ12" s="3"/>
      <c r="DK12" s="14"/>
      <c r="DL12" s="14"/>
      <c r="DM12" s="14"/>
      <c r="DN12" s="14"/>
      <c r="DO12" s="14"/>
      <c r="DP12" s="14"/>
      <c r="DQ12" s="14"/>
      <c r="DR12" s="14"/>
      <c r="DS12" s="14"/>
      <c r="DT12" s="14"/>
      <c r="DU12" s="14"/>
      <c r="DV12" s="14"/>
      <c r="DW12" s="14">
        <v>4.8304999999999998</v>
      </c>
      <c r="DX12" s="14">
        <v>5.1821999999999999</v>
      </c>
      <c r="DY12" s="14">
        <v>6.1002000000000001</v>
      </c>
      <c r="DZ12" s="14">
        <v>6.1410999999999998</v>
      </c>
      <c r="EA12" s="14">
        <v>8.7226999999999997</v>
      </c>
      <c r="EB12" s="6">
        <v>9.6422000000000008</v>
      </c>
      <c r="EC12" s="6">
        <v>11.2332</v>
      </c>
      <c r="ED12" s="6">
        <v>10.3988</v>
      </c>
      <c r="EE12" s="14" t="s">
        <v>22</v>
      </c>
      <c r="EF12" s="3"/>
      <c r="EG12" s="6" t="s">
        <v>22</v>
      </c>
      <c r="EH12" s="6" t="s">
        <v>22</v>
      </c>
      <c r="EI12" s="6" t="s">
        <v>22</v>
      </c>
      <c r="EJ12" s="6" t="s">
        <v>22</v>
      </c>
      <c r="EK12" s="6" t="s">
        <v>22</v>
      </c>
      <c r="EL12" s="6" t="s">
        <v>22</v>
      </c>
      <c r="EM12" s="6" t="s">
        <v>22</v>
      </c>
      <c r="EN12" s="6" t="s">
        <v>22</v>
      </c>
      <c r="EO12" s="6" t="s">
        <v>22</v>
      </c>
      <c r="EP12" s="6" t="s">
        <v>22</v>
      </c>
      <c r="EQ12" s="6" t="s">
        <v>22</v>
      </c>
      <c r="ER12" s="6" t="s">
        <v>22</v>
      </c>
      <c r="ES12" s="6" t="s">
        <v>22</v>
      </c>
      <c r="ET12" s="6">
        <v>2.4485000000000001</v>
      </c>
      <c r="EU12" s="6">
        <v>4.7404999999999999</v>
      </c>
      <c r="EV12" s="6">
        <v>5.0473999999999997</v>
      </c>
      <c r="EW12" s="6">
        <v>25.988199999999999</v>
      </c>
      <c r="EX12" s="6">
        <v>25.185700000000001</v>
      </c>
      <c r="EY12" s="6">
        <v>28.0822</v>
      </c>
      <c r="EZ12" s="6">
        <v>25.342099999999999</v>
      </c>
      <c r="FA12" s="6" t="s">
        <v>22</v>
      </c>
      <c r="FB12" s="3"/>
      <c r="FC12" s="6" t="s">
        <v>22</v>
      </c>
      <c r="FD12" s="6" t="s">
        <v>22</v>
      </c>
      <c r="FE12" s="6" t="s">
        <v>22</v>
      </c>
      <c r="FF12" s="6" t="s">
        <v>22</v>
      </c>
      <c r="FG12" s="6" t="s">
        <v>22</v>
      </c>
      <c r="FH12" s="6" t="s">
        <v>22</v>
      </c>
      <c r="FI12" s="6" t="s">
        <v>22</v>
      </c>
      <c r="FJ12" s="6" t="s">
        <v>22</v>
      </c>
      <c r="FK12" s="6" t="s">
        <v>22</v>
      </c>
      <c r="FL12" s="6" t="s">
        <v>22</v>
      </c>
      <c r="FM12" s="6" t="s">
        <v>22</v>
      </c>
      <c r="FN12" s="6" t="s">
        <v>22</v>
      </c>
      <c r="FO12" s="6" t="s">
        <v>22</v>
      </c>
      <c r="FP12" s="6">
        <v>1.5127999999999999</v>
      </c>
      <c r="FQ12" s="6">
        <v>3.2551000000000001</v>
      </c>
      <c r="FR12" s="6">
        <v>3.4659</v>
      </c>
      <c r="FS12" s="6">
        <v>3.5314000000000001</v>
      </c>
      <c r="FT12" s="6">
        <v>3.8517000000000001</v>
      </c>
      <c r="FU12" s="6">
        <v>5.1691000000000003</v>
      </c>
      <c r="FV12" s="6">
        <v>4.6055999999999999</v>
      </c>
      <c r="FW12" s="6" t="s">
        <v>22</v>
      </c>
      <c r="FX12" s="3"/>
      <c r="FY12" s="13">
        <v>27.055</v>
      </c>
      <c r="FZ12" s="13">
        <v>26.2</v>
      </c>
      <c r="GA12" s="13">
        <v>27.3</v>
      </c>
      <c r="GB12" s="13">
        <v>23.4</v>
      </c>
      <c r="GC12" s="13">
        <v>10.599</v>
      </c>
      <c r="GD12" s="13">
        <v>25.3</v>
      </c>
      <c r="GE12" s="13">
        <v>16.600000000000001</v>
      </c>
      <c r="GF12" s="13">
        <v>12.5</v>
      </c>
      <c r="GG12" s="13">
        <v>25.265999999999998</v>
      </c>
      <c r="GH12" s="13">
        <v>45.5</v>
      </c>
      <c r="GI12" s="13">
        <v>17.8</v>
      </c>
      <c r="GJ12" s="13">
        <v>48.4</v>
      </c>
      <c r="GK12" s="13">
        <v>46.238</v>
      </c>
      <c r="GL12" s="13">
        <v>44.411000000000001</v>
      </c>
      <c r="GM12" s="13">
        <v>31.683</v>
      </c>
      <c r="GN12" s="13">
        <v>69.436000000000007</v>
      </c>
      <c r="GO12" s="13">
        <v>23.591999999999999</v>
      </c>
      <c r="GP12" s="66">
        <v>161.86799999999999</v>
      </c>
      <c r="GQ12" s="66">
        <v>23.574999999999999</v>
      </c>
      <c r="GR12" s="66">
        <v>19.826999999999998</v>
      </c>
      <c r="GS12" s="13" t="s">
        <v>22</v>
      </c>
      <c r="GT12" s="3"/>
      <c r="GU12" s="13">
        <v>522.25300000000004</v>
      </c>
      <c r="GV12" s="13">
        <v>500.2</v>
      </c>
      <c r="GW12" s="13">
        <v>508.8</v>
      </c>
      <c r="GX12" s="13">
        <v>500.9</v>
      </c>
      <c r="GY12" s="13">
        <v>504.14400000000001</v>
      </c>
      <c r="GZ12" s="13">
        <v>524.9</v>
      </c>
      <c r="HA12" s="13">
        <v>492.6</v>
      </c>
      <c r="HB12" s="13">
        <v>510.6</v>
      </c>
      <c r="HC12" s="13">
        <v>524.91999999999996</v>
      </c>
      <c r="HD12" s="13">
        <v>503.1</v>
      </c>
      <c r="HE12" s="13">
        <v>518.70000000000005</v>
      </c>
      <c r="HF12" s="13">
        <v>541.1</v>
      </c>
      <c r="HG12" s="13">
        <v>596.42700000000002</v>
      </c>
      <c r="HH12" s="13">
        <v>545.46299999999997</v>
      </c>
      <c r="HI12" s="13">
        <v>563.55399999999997</v>
      </c>
      <c r="HJ12" s="13">
        <v>582.03899999999999</v>
      </c>
      <c r="HK12" s="66">
        <v>604.36400000000003</v>
      </c>
      <c r="HL12" s="66">
        <v>524.69399999999996</v>
      </c>
      <c r="HM12" s="66">
        <v>552.50800000000004</v>
      </c>
      <c r="HN12" s="66">
        <v>582.73500000000001</v>
      </c>
      <c r="HO12" s="13" t="s">
        <v>22</v>
      </c>
      <c r="HP12" s="3"/>
      <c r="HQ12" s="13">
        <v>46.793999999999997</v>
      </c>
      <c r="HR12" s="13">
        <v>48.3</v>
      </c>
      <c r="HS12" s="13">
        <v>52.5</v>
      </c>
      <c r="HT12" s="13">
        <v>60.9</v>
      </c>
      <c r="HU12" s="13">
        <v>26.327000000000002</v>
      </c>
      <c r="HV12" s="13">
        <v>55.4</v>
      </c>
      <c r="HW12" s="13">
        <v>54.1</v>
      </c>
      <c r="HX12" s="13">
        <v>63</v>
      </c>
      <c r="HY12" s="13">
        <v>51.2</v>
      </c>
      <c r="HZ12" s="13">
        <v>60.1</v>
      </c>
      <c r="IA12" s="13">
        <v>58.6</v>
      </c>
      <c r="IB12" s="13">
        <v>66.3</v>
      </c>
      <c r="IC12" s="13">
        <v>159.55500000000001</v>
      </c>
      <c r="ID12" s="13">
        <v>65.927999999999997</v>
      </c>
      <c r="IE12" s="13">
        <v>67.634</v>
      </c>
      <c r="IF12" s="13">
        <v>72.555000000000007</v>
      </c>
      <c r="IG12" s="13">
        <v>65.655000000000001</v>
      </c>
      <c r="IH12" s="66">
        <v>70.650000000000006</v>
      </c>
      <c r="II12" s="66">
        <v>72.602999999999994</v>
      </c>
      <c r="IJ12" s="66">
        <v>76.287000000000006</v>
      </c>
      <c r="IK12" s="13" t="s">
        <v>22</v>
      </c>
      <c r="IL12" s="3"/>
    </row>
    <row r="13" spans="1:246" s="20" customFormat="1">
      <c r="A13" s="4" t="s">
        <v>23</v>
      </c>
      <c r="B13" s="4" t="s">
        <v>121</v>
      </c>
      <c r="C13" s="15"/>
      <c r="D13" s="4"/>
      <c r="E13" s="13">
        <v>3069.0623000000001</v>
      </c>
      <c r="F13" s="13">
        <v>3328.8011999999999</v>
      </c>
      <c r="G13" s="13">
        <v>3559.8573000000001</v>
      </c>
      <c r="H13" s="13">
        <v>3349.5165999999999</v>
      </c>
      <c r="I13" s="13">
        <v>3602.8816000000002</v>
      </c>
      <c r="J13" s="13">
        <v>3731.8841000000002</v>
      </c>
      <c r="K13" s="13">
        <v>4534.0797000000002</v>
      </c>
      <c r="L13" s="13">
        <v>4819.5528999999997</v>
      </c>
      <c r="M13" s="13">
        <v>5548.4507000000003</v>
      </c>
      <c r="N13" s="13">
        <v>5454.1505999999999</v>
      </c>
      <c r="O13" s="13">
        <v>5490.8627999999999</v>
      </c>
      <c r="P13" s="13">
        <v>5240.2623999999996</v>
      </c>
      <c r="Q13" s="13">
        <v>4937.0448999999999</v>
      </c>
      <c r="R13" s="13">
        <v>5295.8208999999997</v>
      </c>
      <c r="S13" s="13">
        <v>5413.1334999999999</v>
      </c>
      <c r="T13" s="13">
        <v>5810.3837999999996</v>
      </c>
      <c r="U13" s="13">
        <v>5475.2012000000004</v>
      </c>
      <c r="V13" s="13">
        <v>5874.4567999999999</v>
      </c>
      <c r="W13" s="13">
        <v>6337.7672000000002</v>
      </c>
      <c r="X13" s="13">
        <v>5836.1139000000003</v>
      </c>
      <c r="Y13" s="13" t="s">
        <v>22</v>
      </c>
      <c r="Z13" s="13"/>
      <c r="AA13" s="13">
        <v>948.6</v>
      </c>
      <c r="AB13" s="13">
        <v>909.6</v>
      </c>
      <c r="AC13" s="13">
        <v>1075.4000000000001</v>
      </c>
      <c r="AD13" s="13">
        <v>994</v>
      </c>
      <c r="AE13" s="13">
        <v>1001.4</v>
      </c>
      <c r="AF13" s="13">
        <v>913.9</v>
      </c>
      <c r="AG13" s="13">
        <v>1050.4000000000001</v>
      </c>
      <c r="AH13" s="13">
        <v>969.7</v>
      </c>
      <c r="AI13" s="13">
        <v>931.8</v>
      </c>
      <c r="AJ13" s="13">
        <v>872.9</v>
      </c>
      <c r="AK13" s="13">
        <v>1024.7</v>
      </c>
      <c r="AL13" s="13">
        <v>967</v>
      </c>
      <c r="AM13" s="13">
        <v>1085.2</v>
      </c>
      <c r="AN13" s="13">
        <v>1013.7</v>
      </c>
      <c r="AO13" s="13">
        <v>1230.7</v>
      </c>
      <c r="AP13" s="13">
        <v>1119.9000000000001</v>
      </c>
      <c r="AQ13" s="13">
        <v>1073.0999999999999</v>
      </c>
      <c r="AR13" s="13">
        <v>1017.6</v>
      </c>
      <c r="AS13" s="13">
        <v>1201.3</v>
      </c>
      <c r="AT13" s="13">
        <v>1117.9000000000001</v>
      </c>
      <c r="AU13" s="13" t="s">
        <v>22</v>
      </c>
      <c r="AV13" s="13"/>
      <c r="AW13" s="13">
        <v>72.7</v>
      </c>
      <c r="AX13" s="13">
        <v>68.400000000000006</v>
      </c>
      <c r="AY13" s="13">
        <v>65.400000000000006</v>
      </c>
      <c r="AZ13" s="13">
        <v>64</v>
      </c>
      <c r="BA13" s="13">
        <v>62.5</v>
      </c>
      <c r="BB13" s="13">
        <v>98.8</v>
      </c>
      <c r="BC13" s="13">
        <v>98.5</v>
      </c>
      <c r="BD13" s="13">
        <v>100.2</v>
      </c>
      <c r="BE13" s="13">
        <v>99.4</v>
      </c>
      <c r="BF13" s="13">
        <v>97.6</v>
      </c>
      <c r="BG13" s="13">
        <v>95.2</v>
      </c>
      <c r="BH13" s="13">
        <v>96.3</v>
      </c>
      <c r="BI13" s="13">
        <v>93</v>
      </c>
      <c r="BJ13" s="13">
        <v>90.9</v>
      </c>
      <c r="BK13" s="13">
        <v>91.9</v>
      </c>
      <c r="BL13" s="13">
        <v>87</v>
      </c>
      <c r="BM13" s="13">
        <v>86.7</v>
      </c>
      <c r="BN13" s="13">
        <v>84</v>
      </c>
      <c r="BO13" s="13">
        <v>81.5</v>
      </c>
      <c r="BP13" s="13">
        <v>78.599999999999994</v>
      </c>
      <c r="BQ13" s="13" t="s">
        <v>22</v>
      </c>
      <c r="BR13" s="4"/>
      <c r="BS13" s="14">
        <v>1.9336</v>
      </c>
      <c r="BT13" s="14">
        <v>1.7909000000000002</v>
      </c>
      <c r="BU13" s="14">
        <v>2.0958999999999999</v>
      </c>
      <c r="BV13" s="14">
        <v>1.9245000000000001</v>
      </c>
      <c r="BW13" s="14">
        <v>1.9268999999999998</v>
      </c>
      <c r="BX13" s="14">
        <v>1.7488000000000001</v>
      </c>
      <c r="BY13" s="14">
        <v>1.9939</v>
      </c>
      <c r="BZ13" s="14">
        <v>1.8313999999999999</v>
      </c>
      <c r="CA13" s="14">
        <v>1.7734999999999999</v>
      </c>
      <c r="CB13" s="14">
        <v>1.6377000000000002</v>
      </c>
      <c r="CC13" s="14">
        <v>1.9135</v>
      </c>
      <c r="CD13" s="14">
        <v>1.7746</v>
      </c>
      <c r="CE13" s="14">
        <v>1.9275</v>
      </c>
      <c r="CF13" s="14">
        <v>1.7781</v>
      </c>
      <c r="CG13" s="14">
        <v>2.1074000000000002</v>
      </c>
      <c r="CH13" s="14">
        <v>1.8809</v>
      </c>
      <c r="CI13" s="14">
        <v>1.7654999999999998</v>
      </c>
      <c r="CJ13" s="14">
        <v>1.6478999999999999</v>
      </c>
      <c r="CK13" s="14">
        <v>1.9077</v>
      </c>
      <c r="CL13" s="14">
        <v>1.7654999999999998</v>
      </c>
      <c r="CM13" s="14" t="s">
        <v>22</v>
      </c>
      <c r="CN13" s="1"/>
      <c r="CO13" s="13">
        <v>4019.5623000000001</v>
      </c>
      <c r="CP13" s="13">
        <v>4239.9012000000002</v>
      </c>
      <c r="CQ13" s="13">
        <v>4635.5573000000004</v>
      </c>
      <c r="CR13" s="13">
        <v>4343.9165999999996</v>
      </c>
      <c r="CS13" s="13">
        <v>4604.8815999999997</v>
      </c>
      <c r="CT13" s="13">
        <v>4646.4840999999997</v>
      </c>
      <c r="CU13" s="13">
        <v>5584.7797</v>
      </c>
      <c r="CV13" s="13">
        <v>5789.6529</v>
      </c>
      <c r="CW13" s="13">
        <v>6480.7506999999996</v>
      </c>
      <c r="CX13" s="13">
        <v>6327.6505999999999</v>
      </c>
      <c r="CY13" s="13">
        <v>6515.8627999999999</v>
      </c>
      <c r="CZ13" s="13">
        <v>6207.5623999999998</v>
      </c>
      <c r="DA13" s="13">
        <v>6022.7448999999997</v>
      </c>
      <c r="DB13" s="13">
        <v>6310.0209000000004</v>
      </c>
      <c r="DC13" s="13">
        <v>6643.9335000000001</v>
      </c>
      <c r="DD13" s="13">
        <v>6930.3837999999996</v>
      </c>
      <c r="DE13" s="13">
        <v>6548.4012000000002</v>
      </c>
      <c r="DF13" s="13">
        <v>6892.1567999999997</v>
      </c>
      <c r="DG13" s="13">
        <v>7539.4672</v>
      </c>
      <c r="DH13" s="13">
        <v>6954.5138999999999</v>
      </c>
      <c r="DI13" s="13" t="s">
        <v>22</v>
      </c>
      <c r="DJ13" s="4"/>
      <c r="DK13" s="14">
        <v>8.1931999999999992</v>
      </c>
      <c r="DL13" s="14">
        <v>8.3478999999999992</v>
      </c>
      <c r="DM13" s="14">
        <v>9.0343999999999998</v>
      </c>
      <c r="DN13" s="14">
        <v>8.4102999999999994</v>
      </c>
      <c r="DO13" s="14">
        <v>8.8606999999999996</v>
      </c>
      <c r="DP13" s="14">
        <v>8.8910999999999998</v>
      </c>
      <c r="DQ13" s="14">
        <v>10.6013</v>
      </c>
      <c r="DR13" s="14">
        <v>10.934200000000001</v>
      </c>
      <c r="DS13" s="14">
        <v>12.334899999999999</v>
      </c>
      <c r="DT13" s="14">
        <v>11.8718</v>
      </c>
      <c r="DU13" s="14">
        <v>12.1678</v>
      </c>
      <c r="DV13" s="14">
        <v>11.392099999999999</v>
      </c>
      <c r="DW13" s="14">
        <v>10.6976</v>
      </c>
      <c r="DX13" s="14">
        <v>11.068300000000001</v>
      </c>
      <c r="DY13" s="14">
        <v>11.3766</v>
      </c>
      <c r="DZ13" s="14">
        <v>11.639900000000001</v>
      </c>
      <c r="EA13" s="14">
        <v>10.773899999999999</v>
      </c>
      <c r="EB13" s="14">
        <v>11.1614</v>
      </c>
      <c r="EC13" s="14">
        <v>11.973100000000001</v>
      </c>
      <c r="ED13" s="14">
        <v>10.9831</v>
      </c>
      <c r="EE13" s="14" t="s">
        <v>22</v>
      </c>
      <c r="EF13" s="4"/>
      <c r="EG13" s="14" t="s">
        <v>22</v>
      </c>
      <c r="EH13" s="14">
        <v>15.777900000000001</v>
      </c>
      <c r="EI13" s="14">
        <v>16.2591</v>
      </c>
      <c r="EJ13" s="14">
        <v>14.761200000000001</v>
      </c>
      <c r="EK13" s="14" t="s">
        <v>22</v>
      </c>
      <c r="EL13" s="14">
        <v>16.038399999999999</v>
      </c>
      <c r="EM13" s="14">
        <v>19.093399999999999</v>
      </c>
      <c r="EN13" s="14">
        <v>20.295500000000001</v>
      </c>
      <c r="EO13" s="14" t="s">
        <v>22</v>
      </c>
      <c r="EP13" s="14">
        <v>22.045200000000001</v>
      </c>
      <c r="EQ13" s="14">
        <v>22.1935</v>
      </c>
      <c r="ER13" s="14">
        <v>20.6478</v>
      </c>
      <c r="ES13" s="14" t="s">
        <v>22</v>
      </c>
      <c r="ET13" s="14">
        <v>20.090900000000001</v>
      </c>
      <c r="EU13" s="14">
        <v>17.223400000000002</v>
      </c>
      <c r="EV13" s="14">
        <v>18.487300000000001</v>
      </c>
      <c r="EW13" s="14">
        <v>16.118200000000002</v>
      </c>
      <c r="EX13" s="14">
        <v>17.426500000000001</v>
      </c>
      <c r="EY13" s="14">
        <v>18.4512</v>
      </c>
      <c r="EZ13" s="14">
        <v>18.829899999999999</v>
      </c>
      <c r="FA13" s="14" t="s">
        <v>22</v>
      </c>
      <c r="FB13" s="4"/>
      <c r="FC13" s="14" t="s">
        <v>22</v>
      </c>
      <c r="FD13" s="14">
        <v>3.6432000000000002</v>
      </c>
      <c r="FE13" s="14">
        <v>5.2880000000000003</v>
      </c>
      <c r="FF13" s="14">
        <v>4.0511999999999997</v>
      </c>
      <c r="FG13" s="14" t="s">
        <v>22</v>
      </c>
      <c r="FH13" s="14">
        <v>5.1382000000000003</v>
      </c>
      <c r="FI13" s="14">
        <v>5.7313999999999998</v>
      </c>
      <c r="FJ13" s="14">
        <v>5.6197999999999997</v>
      </c>
      <c r="FK13" s="14" t="s">
        <v>22</v>
      </c>
      <c r="FL13" s="14">
        <v>7.1670999999999996</v>
      </c>
      <c r="FM13" s="14">
        <v>6.6467000000000001</v>
      </c>
      <c r="FN13" s="14">
        <v>5.7446000000000002</v>
      </c>
      <c r="FO13" s="14" t="s">
        <v>22</v>
      </c>
      <c r="FP13" s="14">
        <v>5.0416999999999996</v>
      </c>
      <c r="FQ13" s="14">
        <v>6.1576000000000004</v>
      </c>
      <c r="FR13" s="14">
        <v>6.6094999999999997</v>
      </c>
      <c r="FS13" s="14">
        <v>5.4071999999999996</v>
      </c>
      <c r="FT13" s="14">
        <v>5.9184999999999999</v>
      </c>
      <c r="FU13" s="14">
        <v>5.5815000000000001</v>
      </c>
      <c r="FV13" s="14">
        <v>6.1193999999999997</v>
      </c>
      <c r="FW13" s="14" t="s">
        <v>22</v>
      </c>
      <c r="FX13" s="4"/>
      <c r="FY13" s="13">
        <v>137.80000000000001</v>
      </c>
      <c r="FZ13" s="13">
        <v>58.9</v>
      </c>
      <c r="GA13" s="13">
        <v>50.7</v>
      </c>
      <c r="GB13" s="13">
        <v>40.200000000000003</v>
      </c>
      <c r="GC13" s="13">
        <v>41.4</v>
      </c>
      <c r="GD13" s="13">
        <v>61.5</v>
      </c>
      <c r="GE13" s="13">
        <v>60.4</v>
      </c>
      <c r="GF13" s="13">
        <v>58.7</v>
      </c>
      <c r="GG13" s="13">
        <v>29.1</v>
      </c>
      <c r="GH13" s="13">
        <v>61.4</v>
      </c>
      <c r="GI13" s="13">
        <v>54.6</v>
      </c>
      <c r="GJ13" s="13">
        <v>32.799999999999997</v>
      </c>
      <c r="GK13" s="13">
        <v>44.5</v>
      </c>
      <c r="GL13" s="13">
        <v>215.6</v>
      </c>
      <c r="GM13" s="13">
        <v>57.8</v>
      </c>
      <c r="GN13" s="13">
        <v>90.9</v>
      </c>
      <c r="GO13" s="13">
        <v>44.3</v>
      </c>
      <c r="GP13" s="13">
        <v>126.9</v>
      </c>
      <c r="GQ13" s="13">
        <v>60.2</v>
      </c>
      <c r="GR13" s="13">
        <v>51.9</v>
      </c>
      <c r="GS13" s="13" t="s">
        <v>22</v>
      </c>
      <c r="GT13" s="4"/>
      <c r="GU13" s="13">
        <v>862.2</v>
      </c>
      <c r="GV13" s="13">
        <v>915.2</v>
      </c>
      <c r="GW13" s="13">
        <v>673.5</v>
      </c>
      <c r="GX13" s="13">
        <v>827.2</v>
      </c>
      <c r="GY13" s="13">
        <v>787.7</v>
      </c>
      <c r="GZ13" s="13">
        <v>727</v>
      </c>
      <c r="HA13" s="13">
        <v>791.4</v>
      </c>
      <c r="HB13" s="13">
        <v>858</v>
      </c>
      <c r="HC13" s="13">
        <v>925.9</v>
      </c>
      <c r="HD13" s="13">
        <v>761.6</v>
      </c>
      <c r="HE13" s="13">
        <v>826.4</v>
      </c>
      <c r="HF13" s="13">
        <v>912.5</v>
      </c>
      <c r="HG13" s="13">
        <v>971.3</v>
      </c>
      <c r="HH13" s="13">
        <v>1050.9000000000001</v>
      </c>
      <c r="HI13" s="13">
        <v>879.2</v>
      </c>
      <c r="HJ13" s="13">
        <v>965.5</v>
      </c>
      <c r="HK13" s="13">
        <v>1039.7</v>
      </c>
      <c r="HL13" s="13">
        <v>1135.5999999999999</v>
      </c>
      <c r="HM13" s="13">
        <v>954.1</v>
      </c>
      <c r="HN13" s="13">
        <v>1043.0999999999999</v>
      </c>
      <c r="HO13" s="13" t="s">
        <v>22</v>
      </c>
      <c r="HP13" s="4"/>
      <c r="HQ13" s="13">
        <v>121.6</v>
      </c>
      <c r="HR13" s="13">
        <v>126.1</v>
      </c>
      <c r="HS13" s="13">
        <v>127</v>
      </c>
      <c r="HT13" s="13">
        <v>141.80000000000001</v>
      </c>
      <c r="HU13" s="13">
        <v>124.8</v>
      </c>
      <c r="HV13" s="13">
        <v>129</v>
      </c>
      <c r="HW13" s="13">
        <v>131.19999999999999</v>
      </c>
      <c r="HX13" s="13">
        <v>144.5</v>
      </c>
      <c r="HY13" s="13">
        <v>120.7</v>
      </c>
      <c r="HZ13" s="13">
        <v>136.6</v>
      </c>
      <c r="IA13" s="13">
        <v>133.69999999999999</v>
      </c>
      <c r="IB13" s="13">
        <v>153.9</v>
      </c>
      <c r="IC13" s="13">
        <v>138.80000000000001</v>
      </c>
      <c r="ID13" s="13">
        <v>143.69999999999999</v>
      </c>
      <c r="IE13" s="13">
        <v>147.6</v>
      </c>
      <c r="IF13" s="13">
        <v>165.3</v>
      </c>
      <c r="IG13" s="13">
        <v>151.19999999999999</v>
      </c>
      <c r="IH13" s="13">
        <v>153.4</v>
      </c>
      <c r="II13" s="13">
        <v>159.80000000000001</v>
      </c>
      <c r="IJ13" s="13">
        <v>168.8</v>
      </c>
      <c r="IK13" s="13" t="s">
        <v>22</v>
      </c>
      <c r="IL13" s="4"/>
    </row>
    <row r="14" spans="1:246" s="21" customFormat="1">
      <c r="A14" s="4" t="s">
        <v>14</v>
      </c>
      <c r="B14" s="4" t="s">
        <v>17</v>
      </c>
      <c r="C14" s="15"/>
      <c r="D14" s="3"/>
      <c r="E14" s="13">
        <v>8647.6350999999995</v>
      </c>
      <c r="F14" s="122">
        <f>AVERAGE(E14,G14)</f>
        <v>10736.60505</v>
      </c>
      <c r="G14" s="13">
        <v>12825.575000000001</v>
      </c>
      <c r="H14" s="122">
        <f>AVERAGE(G14,I14)</f>
        <v>12220.185949999999</v>
      </c>
      <c r="I14" s="13">
        <v>11614.796899999999</v>
      </c>
      <c r="J14" s="122">
        <f>AVERAGE(I14,K14)</f>
        <v>11619.187399999999</v>
      </c>
      <c r="K14" s="13">
        <v>11623.5779</v>
      </c>
      <c r="L14" s="122">
        <f>AVERAGE(K14,M14)</f>
        <v>12264.459350000001</v>
      </c>
      <c r="M14" s="13">
        <v>12905.3408</v>
      </c>
      <c r="N14" s="122">
        <f>AVERAGE(M14,O14)</f>
        <v>11811.8817</v>
      </c>
      <c r="O14" s="13">
        <v>10718.4226</v>
      </c>
      <c r="P14" s="122">
        <f>AVERAGE(O14,Q14)</f>
        <v>10732.531200000001</v>
      </c>
      <c r="Q14" s="13">
        <v>10746.639800000001</v>
      </c>
      <c r="R14" s="122">
        <f>AVERAGE(Q14,S14)</f>
        <v>11483.561750000001</v>
      </c>
      <c r="S14" s="13">
        <v>12220.483700000001</v>
      </c>
      <c r="T14" s="122">
        <f>AVERAGE(S14,U14)</f>
        <v>12006.128850000001</v>
      </c>
      <c r="U14" s="13">
        <v>11791.773999999999</v>
      </c>
      <c r="V14" s="122">
        <f>AVERAGE(U14,W14)</f>
        <v>9888.509</v>
      </c>
      <c r="W14" s="13">
        <v>7985.2439999999997</v>
      </c>
      <c r="X14" s="324">
        <f>W14*112.5/135.35</f>
        <v>6637.1625415589215</v>
      </c>
      <c r="Y14" s="13" t="s">
        <v>22</v>
      </c>
      <c r="Z14" s="66"/>
      <c r="AA14" s="13">
        <v>1020.874</v>
      </c>
      <c r="AB14" s="13"/>
      <c r="AC14" s="13">
        <v>933.93200000000002</v>
      </c>
      <c r="AD14" s="13"/>
      <c r="AE14" s="13">
        <v>1075.472</v>
      </c>
      <c r="AF14" s="13"/>
      <c r="AG14" s="13">
        <v>1161.8520000000001</v>
      </c>
      <c r="AH14" s="13"/>
      <c r="AI14" s="13">
        <v>1189.357</v>
      </c>
      <c r="AJ14" s="13"/>
      <c r="AK14" s="13">
        <v>1402.941</v>
      </c>
      <c r="AL14" s="13"/>
      <c r="AM14" s="13">
        <v>1640.598</v>
      </c>
      <c r="AN14" s="13"/>
      <c r="AO14" s="13">
        <v>1769.232</v>
      </c>
      <c r="AP14" s="13"/>
      <c r="AQ14" s="13">
        <v>2429.5770000000002</v>
      </c>
      <c r="AR14" s="13"/>
      <c r="AS14" s="13">
        <v>3251</v>
      </c>
      <c r="AT14" s="122"/>
      <c r="AU14" s="13" t="s">
        <v>22</v>
      </c>
      <c r="AV14" s="66"/>
      <c r="AW14" s="13">
        <v>528</v>
      </c>
      <c r="AX14" s="13"/>
      <c r="AY14" s="13">
        <v>510</v>
      </c>
      <c r="AZ14" s="13"/>
      <c r="BA14" s="13">
        <v>591</v>
      </c>
      <c r="BB14" s="13"/>
      <c r="BC14" s="13"/>
      <c r="BD14" s="13"/>
      <c r="BE14" s="13">
        <v>615</v>
      </c>
      <c r="BF14" s="13"/>
      <c r="BG14" s="13">
        <v>627</v>
      </c>
      <c r="BH14" s="13"/>
      <c r="BI14" s="13">
        <v>726</v>
      </c>
      <c r="BJ14" s="13"/>
      <c r="BK14" s="13"/>
      <c r="BL14" s="13"/>
      <c r="BM14" s="13">
        <v>916</v>
      </c>
      <c r="BN14" s="13"/>
      <c r="BO14" s="13"/>
      <c r="BP14" s="13"/>
      <c r="BQ14" s="13" t="s">
        <v>22</v>
      </c>
      <c r="BR14" s="3"/>
      <c r="BS14" s="14">
        <v>0.83809999999999996</v>
      </c>
      <c r="BT14" s="14" t="s">
        <v>22</v>
      </c>
      <c r="BU14" s="14">
        <v>0.75429999999999997</v>
      </c>
      <c r="BV14" s="14" t="s">
        <v>22</v>
      </c>
      <c r="BW14" s="14">
        <v>0.8619</v>
      </c>
      <c r="BX14" s="14" t="s">
        <v>22</v>
      </c>
      <c r="BY14" s="14">
        <v>0.86060000000000003</v>
      </c>
      <c r="BZ14" s="14" t="s">
        <v>22</v>
      </c>
      <c r="CA14" s="14">
        <v>0.80059999999999998</v>
      </c>
      <c r="CB14" s="14" t="s">
        <v>22</v>
      </c>
      <c r="CC14" s="14">
        <v>0.8911</v>
      </c>
      <c r="CD14" s="14" t="s">
        <v>22</v>
      </c>
      <c r="CE14" s="14">
        <v>1.0107999999999999</v>
      </c>
      <c r="CF14" s="14" t="s">
        <v>22</v>
      </c>
      <c r="CG14" s="14">
        <v>1.046</v>
      </c>
      <c r="CH14" s="14" t="s">
        <v>22</v>
      </c>
      <c r="CI14" s="14">
        <v>1.3745000000000001</v>
      </c>
      <c r="CJ14" s="14" t="s">
        <v>22</v>
      </c>
      <c r="CK14" s="14">
        <v>1.8464</v>
      </c>
      <c r="CL14" s="14" t="s">
        <v>22</v>
      </c>
      <c r="CM14" s="14" t="s">
        <v>22</v>
      </c>
      <c r="CN14"/>
      <c r="CO14" s="13">
        <v>9675.5931</v>
      </c>
      <c r="CP14" s="392">
        <f>CO14+('Clean data, inputs, calc.'!P14-'Clean data, inputs, calc.'!O14)+('Clean data, inputs, calc.'!BW14-'Clean data, inputs, calc.'!BV14)+('Clean data, inputs, calc.'!GQ14-'Clean data, inputs, calc.'!GP14)</f>
        <v>11760.493910562005</v>
      </c>
      <c r="CQ14" s="13">
        <v>13763.44</v>
      </c>
      <c r="CR14" s="392">
        <f>CQ14+('Clean data, inputs, calc.'!R14-'Clean data, inputs, calc.'!Q14)+('Clean data, inputs, calc.'!BY14-'Clean data, inputs, calc.'!BX14)+('Clean data, inputs, calc.'!GS14-'Clean data, inputs, calc.'!GR14)</f>
        <v>13158.050949999999</v>
      </c>
      <c r="CS14" s="13">
        <v>12693.162899999999</v>
      </c>
      <c r="CT14" s="392">
        <f>CS14+('Clean data, inputs, calc.'!T14-'Clean data, inputs, calc.'!S14)+('Clean data, inputs, calc.'!CA14-'Clean data, inputs, calc.'!BZ14)+('Clean data, inputs, calc.'!GU14-'Clean data, inputs, calc.'!GT14)</f>
        <v>12743.002899999999</v>
      </c>
      <c r="CU14" s="13">
        <v>12788.017900000001</v>
      </c>
      <c r="CV14" s="392">
        <f>CU14+('Clean data, inputs, calc.'!V14-'Clean data, inputs, calc.'!U14)+('Clean data, inputs, calc.'!CC14-'Clean data, inputs, calc.'!CB14)+('Clean data, inputs, calc.'!GW14-'Clean data, inputs, calc.'!GV14)</f>
        <v>13426.332350000002</v>
      </c>
      <c r="CW14" s="13">
        <v>14097.3238</v>
      </c>
      <c r="CX14" s="392">
        <f>CW14+('Clean data, inputs, calc.'!X14-'Clean data, inputs, calc.'!W14)+('Clean data, inputs, calc.'!CE14-'Clean data, inputs, calc.'!CD14)+('Clean data, inputs, calc.'!GY14-'Clean data, inputs, calc.'!GX14)</f>
        <v>13103.723699999999</v>
      </c>
      <c r="CY14" s="13">
        <v>12124.7886</v>
      </c>
      <c r="CZ14" s="392">
        <f>CY14+('Clean data, inputs, calc.'!Z14-'Clean data, inputs, calc.'!Y14)+('Clean data, inputs, calc.'!CG14-'Clean data, inputs, calc.'!CF14)+('Clean data, inputs, calc.'!HA14-'Clean data, inputs, calc.'!GZ14)</f>
        <v>12254.879700000001</v>
      </c>
      <c r="DA14" s="13">
        <v>12391.3698</v>
      </c>
      <c r="DB14" s="392">
        <f>DA14+('Clean data, inputs, calc.'!AB14-'Clean data, inputs, calc.'!AA14)+('Clean data, inputs, calc.'!CI14-'Clean data, inputs, calc.'!CH14)+('Clean data, inputs, calc.'!HC14-'Clean data, inputs, calc.'!HB14)</f>
        <v>13200.42225</v>
      </c>
      <c r="DC14" s="13">
        <v>13998.770699999999</v>
      </c>
      <c r="DD14" s="392">
        <f>DC14+('Clean data, inputs, calc.'!AD14-'Clean data, inputs, calc.'!AC14)+('Clean data, inputs, calc.'!CK14-'Clean data, inputs, calc.'!CJ14)+('Clean data, inputs, calc.'!HE14-'Clean data, inputs, calc.'!HD14)</f>
        <v>14148.81185</v>
      </c>
      <c r="DE14" s="13">
        <v>14231.812</v>
      </c>
      <c r="DF14" s="392">
        <f>DE14+('Clean data, inputs, calc.'!AF14-'Clean data, inputs, calc.'!AE14)+('Clean data, inputs, calc.'!CM14-'Clean data, inputs, calc.'!CL14)+('Clean data, inputs, calc.'!HG14-'Clean data, inputs, calc.'!HF14)</f>
        <v>12705.725</v>
      </c>
      <c r="DG14" s="13">
        <v>11249.244000000001</v>
      </c>
      <c r="DH14" s="392">
        <f>DG14+('Clean data, inputs, calc.'!AH14-'Clean data, inputs, calc.'!AG14)+('Clean data, inputs, calc.'!CO14-'Clean data, inputs, calc.'!CN14)+('Clean data, inputs, calc.'!HI14-'Clean data, inputs, calc.'!HH14)</f>
        <v>9901.1625415589224</v>
      </c>
      <c r="DI14" s="13" t="s">
        <v>22</v>
      </c>
      <c r="DJ14" s="3"/>
      <c r="DK14" s="14">
        <v>7.9428000000000001</v>
      </c>
      <c r="DL14" s="132">
        <f>AVERAGE(DK14,DM14)</f>
        <v>9.5291500000000013</v>
      </c>
      <c r="DM14" s="14">
        <v>11.115500000000001</v>
      </c>
      <c r="DN14" s="132">
        <f>AVERAGE(DM14,DO14)</f>
        <v>10.643800000000001</v>
      </c>
      <c r="DO14" s="14">
        <v>10.1721</v>
      </c>
      <c r="DP14" s="132">
        <f>AVERAGE(DO14,DQ14)</f>
        <v>9.8220999999999989</v>
      </c>
      <c r="DQ14" s="14">
        <v>9.4720999999999993</v>
      </c>
      <c r="DR14" s="132">
        <f>AVERAGE(DQ14,DS14)</f>
        <v>9.4809999999999999</v>
      </c>
      <c r="DS14" s="14">
        <v>9.4899000000000004</v>
      </c>
      <c r="DT14" s="132">
        <f>AVERAGE(DS14,DU14)</f>
        <v>8.5957500000000007</v>
      </c>
      <c r="DU14" s="14">
        <v>7.7016</v>
      </c>
      <c r="DV14" s="132">
        <f>AVERAGE(DU14,DW14)</f>
        <v>7.6680000000000001</v>
      </c>
      <c r="DW14" s="14">
        <v>7.6344000000000003</v>
      </c>
      <c r="DX14" s="132">
        <f>AVERAGE(DW14,DY14)</f>
        <v>7.9552499999999995</v>
      </c>
      <c r="DY14" s="14">
        <v>8.2760999999999996</v>
      </c>
      <c r="DZ14" s="132">
        <f>AVERAGE(DY14,EA14)</f>
        <v>8.1637500000000003</v>
      </c>
      <c r="EA14" s="14">
        <v>8.0513999999999992</v>
      </c>
      <c r="EB14" s="132">
        <f>AVERAGE(EA14,EC14)</f>
        <v>7.2202500000000001</v>
      </c>
      <c r="EC14" s="14">
        <v>6.3891</v>
      </c>
      <c r="ED14" s="14" t="s">
        <v>22</v>
      </c>
      <c r="EE14" s="14" t="s">
        <v>22</v>
      </c>
      <c r="EF14" s="3"/>
      <c r="EG14" s="14">
        <v>32.021500000000003</v>
      </c>
      <c r="EH14" s="14">
        <v>45.010800000000003</v>
      </c>
      <c r="EI14" s="14">
        <v>48.6233</v>
      </c>
      <c r="EJ14" s="14">
        <v>36.9163</v>
      </c>
      <c r="EK14" s="14">
        <v>40.969099999999997</v>
      </c>
      <c r="EL14" s="14">
        <v>44.804099999999998</v>
      </c>
      <c r="EM14" s="14">
        <v>37.661000000000001</v>
      </c>
      <c r="EN14" s="14">
        <v>34.185600000000001</v>
      </c>
      <c r="EO14" s="14">
        <v>38.461500000000001</v>
      </c>
      <c r="EP14" s="14">
        <v>39.536700000000003</v>
      </c>
      <c r="EQ14" s="14">
        <v>29.578600000000002</v>
      </c>
      <c r="ER14" s="14">
        <v>30.275500000000001</v>
      </c>
      <c r="ES14" s="14" t="s">
        <v>22</v>
      </c>
      <c r="ET14" s="14">
        <v>30.6556</v>
      </c>
      <c r="EU14" s="14">
        <v>27.728400000000001</v>
      </c>
      <c r="EV14" s="14">
        <v>30.104900000000001</v>
      </c>
      <c r="EW14" s="14">
        <v>26.744299999999999</v>
      </c>
      <c r="EX14" s="14">
        <v>24.848199999999999</v>
      </c>
      <c r="EY14" s="14">
        <v>20.018999999999998</v>
      </c>
      <c r="EZ14" s="14">
        <v>17.825800000000001</v>
      </c>
      <c r="FA14" s="6" t="s">
        <v>22</v>
      </c>
      <c r="FB14" s="3"/>
      <c r="FC14" s="14">
        <v>4.3098000000000001</v>
      </c>
      <c r="FD14" s="14">
        <v>6.0579999999999998</v>
      </c>
      <c r="FE14" s="14">
        <v>5.9522000000000004</v>
      </c>
      <c r="FF14" s="14">
        <v>4.5190999999999999</v>
      </c>
      <c r="FG14" s="14">
        <v>5.0229999999999997</v>
      </c>
      <c r="FH14" s="14">
        <v>5.4931999999999999</v>
      </c>
      <c r="FI14" s="14">
        <v>4.7412999999999998</v>
      </c>
      <c r="FJ14" s="14">
        <v>4.3037999999999998</v>
      </c>
      <c r="FK14" s="14">
        <v>4.8985000000000003</v>
      </c>
      <c r="FL14" s="14">
        <v>5.0354000000000001</v>
      </c>
      <c r="FM14" s="14">
        <v>3.8422000000000001</v>
      </c>
      <c r="FN14" s="14">
        <v>3.9327999999999999</v>
      </c>
      <c r="FO14" s="14" t="s">
        <v>22</v>
      </c>
      <c r="FP14" s="14">
        <v>4.1150000000000002</v>
      </c>
      <c r="FQ14" s="14">
        <v>3.8317999999999999</v>
      </c>
      <c r="FR14" s="14">
        <v>4.1601999999999997</v>
      </c>
      <c r="FS14" s="14">
        <v>3.6958000000000002</v>
      </c>
      <c r="FT14" s="14">
        <v>2.9485000000000001</v>
      </c>
      <c r="FU14" s="14">
        <v>2.3754</v>
      </c>
      <c r="FV14" s="14">
        <v>1.9339</v>
      </c>
      <c r="FW14" s="6" t="s">
        <v>22</v>
      </c>
      <c r="FX14" s="3"/>
      <c r="FY14" s="13">
        <v>55.436</v>
      </c>
      <c r="FZ14" s="13" t="s">
        <v>22</v>
      </c>
      <c r="GA14" s="13">
        <v>57.067</v>
      </c>
      <c r="GB14" s="13" t="s">
        <v>22</v>
      </c>
      <c r="GC14" s="13">
        <v>63.670999999999999</v>
      </c>
      <c r="GD14" s="13" t="s">
        <v>22</v>
      </c>
      <c r="GE14" s="13">
        <v>68.19</v>
      </c>
      <c r="GF14" s="13" t="s">
        <v>22</v>
      </c>
      <c r="GG14" s="13">
        <v>35.551000000000002</v>
      </c>
      <c r="GH14" s="13" t="s">
        <v>22</v>
      </c>
      <c r="GI14" s="13">
        <v>21.684999999999999</v>
      </c>
      <c r="GJ14" s="13" t="s">
        <v>22</v>
      </c>
      <c r="GK14" s="13">
        <v>15.993</v>
      </c>
      <c r="GL14" s="13" t="s">
        <v>22</v>
      </c>
      <c r="GM14" s="13">
        <v>31.62</v>
      </c>
      <c r="GN14" s="13" t="s">
        <v>22</v>
      </c>
      <c r="GO14" s="13">
        <v>100.06699999999999</v>
      </c>
      <c r="GP14" s="13" t="s">
        <v>22</v>
      </c>
      <c r="GQ14" s="13">
        <v>33</v>
      </c>
      <c r="GR14" s="13" t="s">
        <v>22</v>
      </c>
      <c r="GS14" s="13" t="s">
        <v>22</v>
      </c>
      <c r="GT14" s="3"/>
      <c r="GU14" s="13">
        <v>2013.5989999999999</v>
      </c>
      <c r="GV14" s="13" t="s">
        <v>22</v>
      </c>
      <c r="GW14" s="13">
        <v>2158.6869999999999</v>
      </c>
      <c r="GX14" s="13" t="s">
        <v>22</v>
      </c>
      <c r="GY14" s="13">
        <v>2315.2269999999999</v>
      </c>
      <c r="GZ14" s="13" t="s">
        <v>22</v>
      </c>
      <c r="HA14" s="13">
        <v>2454.154</v>
      </c>
      <c r="HB14" s="13" t="s">
        <v>22</v>
      </c>
      <c r="HC14" s="13">
        <v>2637.1979999999999</v>
      </c>
      <c r="HD14" s="13" t="s">
        <v>22</v>
      </c>
      <c r="HE14" s="13">
        <v>2793.0630000000001</v>
      </c>
      <c r="HF14" s="13" t="s">
        <v>22</v>
      </c>
      <c r="HG14" s="13">
        <v>3001.7779999999998</v>
      </c>
      <c r="HH14" s="13" t="s">
        <v>22</v>
      </c>
      <c r="HI14" s="13">
        <v>3198.3119999999999</v>
      </c>
      <c r="HJ14" s="13" t="s">
        <v>22</v>
      </c>
      <c r="HK14" s="13">
        <v>3374.0659999999998</v>
      </c>
      <c r="HL14" s="13" t="s">
        <v>22</v>
      </c>
      <c r="HM14" s="13">
        <v>3445</v>
      </c>
      <c r="HN14" s="13" t="s">
        <v>22</v>
      </c>
      <c r="HO14" s="13" t="s">
        <v>22</v>
      </c>
      <c r="HP14" s="3"/>
      <c r="HQ14" s="13">
        <v>624.72400000000005</v>
      </c>
      <c r="HR14" s="122"/>
      <c r="HS14" s="13">
        <v>613.49699999999996</v>
      </c>
      <c r="HT14" s="122"/>
      <c r="HU14" s="13">
        <v>634.34500000000003</v>
      </c>
      <c r="HV14" s="122"/>
      <c r="HW14" s="13">
        <v>715.72699999999998</v>
      </c>
      <c r="HX14" s="122"/>
      <c r="HY14" s="13">
        <v>769.779</v>
      </c>
      <c r="HZ14" s="122"/>
      <c r="IA14" s="13">
        <v>804.54300000000001</v>
      </c>
      <c r="IB14" s="122"/>
      <c r="IC14" s="13">
        <v>818.55499999999995</v>
      </c>
      <c r="ID14" s="122"/>
      <c r="IE14" s="13">
        <v>872.91600000000005</v>
      </c>
      <c r="IF14" s="122"/>
      <c r="IG14" s="13">
        <v>894.702</v>
      </c>
      <c r="IH14" s="13"/>
      <c r="II14" s="13">
        <v>866</v>
      </c>
      <c r="IJ14" s="13"/>
      <c r="IK14" s="13" t="s">
        <v>22</v>
      </c>
      <c r="IL14" s="3"/>
    </row>
    <row r="15" spans="1:246" s="21" customFormat="1">
      <c r="A15" s="4" t="s">
        <v>14</v>
      </c>
      <c r="B15" s="4" t="s">
        <v>24</v>
      </c>
      <c r="C15" s="15"/>
      <c r="D15" s="3"/>
      <c r="E15" s="13">
        <v>23629.664199999999</v>
      </c>
      <c r="F15" s="122">
        <f>AVERAGE(E15,G15)</f>
        <v>26976.250899999999</v>
      </c>
      <c r="G15" s="13">
        <v>30322.837599999999</v>
      </c>
      <c r="H15" s="122">
        <f>AVERAGE(G15,I15)</f>
        <v>33901.992700000003</v>
      </c>
      <c r="I15" s="13">
        <v>37481.147799999999</v>
      </c>
      <c r="J15" s="122">
        <f>AVERAGE(I15,K15)</f>
        <v>37030.891950000005</v>
      </c>
      <c r="K15" s="13">
        <v>36580.636100000003</v>
      </c>
      <c r="L15" s="122">
        <f>AVERAGE(K15,M15)</f>
        <v>38799.09895</v>
      </c>
      <c r="M15" s="13">
        <v>41017.561800000003</v>
      </c>
      <c r="N15" s="122">
        <f>AVERAGE(M15,O15)</f>
        <v>39996.986050000007</v>
      </c>
      <c r="O15" s="13">
        <v>38976.410300000003</v>
      </c>
      <c r="P15" s="122">
        <f>AVERAGE(O15,Q15)</f>
        <v>38687.001799999998</v>
      </c>
      <c r="Q15" s="13">
        <v>38397.5933</v>
      </c>
      <c r="R15" s="122">
        <f>AVERAGE(Q15,S15)</f>
        <v>37663.707349999997</v>
      </c>
      <c r="S15" s="13">
        <v>36929.821400000001</v>
      </c>
      <c r="T15" s="122">
        <f>AVERAGE(S15,U15)</f>
        <v>37713.46875</v>
      </c>
      <c r="U15" s="13">
        <v>38497.116099999999</v>
      </c>
      <c r="V15" s="122">
        <f>AVERAGE(U15,W15)</f>
        <v>38293.256999999998</v>
      </c>
      <c r="W15" s="13">
        <v>38089.397900000004</v>
      </c>
      <c r="X15" s="324">
        <f>W15*13.73/14.35</f>
        <v>36443.723565644606</v>
      </c>
      <c r="Y15" s="13" t="s">
        <v>22</v>
      </c>
      <c r="Z15" s="66"/>
      <c r="AA15" s="13">
        <v>31697</v>
      </c>
      <c r="AB15" s="13"/>
      <c r="AC15" s="13">
        <v>28859</v>
      </c>
      <c r="AD15" s="13"/>
      <c r="AE15" s="13">
        <v>27279</v>
      </c>
      <c r="AF15" s="13"/>
      <c r="AG15" s="13">
        <v>28277</v>
      </c>
      <c r="AH15" s="13"/>
      <c r="AI15" s="13">
        <v>28312</v>
      </c>
      <c r="AJ15" s="13"/>
      <c r="AK15" s="13">
        <v>25597</v>
      </c>
      <c r="AL15" s="13"/>
      <c r="AM15" s="13">
        <v>23573</v>
      </c>
      <c r="AN15" s="13"/>
      <c r="AO15" s="13">
        <v>24557</v>
      </c>
      <c r="AP15" s="13"/>
      <c r="AQ15" s="13">
        <v>23929</v>
      </c>
      <c r="AR15" s="13"/>
      <c r="AS15" s="13">
        <v>25457</v>
      </c>
      <c r="AT15" s="122"/>
      <c r="AU15" s="13" t="s">
        <v>22</v>
      </c>
      <c r="AV15" s="66"/>
      <c r="AW15" s="13">
        <v>5361</v>
      </c>
      <c r="AX15" s="13"/>
      <c r="AY15" s="13"/>
      <c r="AZ15" s="13"/>
      <c r="BA15" s="13">
        <v>5497</v>
      </c>
      <c r="BB15" s="13"/>
      <c r="BC15" s="13"/>
      <c r="BD15" s="13"/>
      <c r="BE15" s="13">
        <v>5199</v>
      </c>
      <c r="BF15" s="13"/>
      <c r="BG15" s="13"/>
      <c r="BH15" s="13"/>
      <c r="BI15" s="13">
        <v>5470</v>
      </c>
      <c r="BJ15" s="13"/>
      <c r="BK15" s="13"/>
      <c r="BL15" s="13"/>
      <c r="BM15" s="13">
        <v>5920</v>
      </c>
      <c r="BN15" s="13"/>
      <c r="BO15" s="13"/>
      <c r="BP15" s="13"/>
      <c r="BQ15" s="13" t="s">
        <v>22</v>
      </c>
      <c r="BR15" s="3"/>
      <c r="BS15" s="14">
        <v>2.7320000000000002</v>
      </c>
      <c r="BT15" s="14" t="s">
        <v>22</v>
      </c>
      <c r="BU15" s="14">
        <v>2.6341000000000001</v>
      </c>
      <c r="BV15" s="14" t="s">
        <v>22</v>
      </c>
      <c r="BW15" s="14">
        <v>2.5830000000000002</v>
      </c>
      <c r="BX15" s="14" t="s">
        <v>22</v>
      </c>
      <c r="BY15" s="14">
        <v>2.7012999999999998</v>
      </c>
      <c r="BZ15" s="14" t="s">
        <v>22</v>
      </c>
      <c r="CA15" s="14">
        <v>2.5177</v>
      </c>
      <c r="CB15" s="14" t="s">
        <v>22</v>
      </c>
      <c r="CC15" s="14">
        <v>2.2503000000000002</v>
      </c>
      <c r="CD15" s="14" t="s">
        <v>22</v>
      </c>
      <c r="CE15" s="14">
        <v>2.1724000000000001</v>
      </c>
      <c r="CF15" s="14" t="s">
        <v>22</v>
      </c>
      <c r="CG15" s="14">
        <v>2.19</v>
      </c>
      <c r="CH15" s="14" t="s">
        <v>22</v>
      </c>
      <c r="CI15" s="14">
        <v>2.0352999999999999</v>
      </c>
      <c r="CJ15" s="14" t="s">
        <v>22</v>
      </c>
      <c r="CK15" s="14">
        <v>2.1600999999999999</v>
      </c>
      <c r="CL15" s="14" t="s">
        <v>22</v>
      </c>
      <c r="CM15" s="14" t="s">
        <v>22</v>
      </c>
      <c r="CN15"/>
      <c r="CO15" s="13">
        <v>57311.664199999999</v>
      </c>
      <c r="CP15" s="392">
        <f>CO15+('Clean data, inputs, calc.'!P15-'Clean data, inputs, calc.'!O15)+('Clean data, inputs, calc.'!BW15-'Clean data, inputs, calc.'!BV15)+('Clean data, inputs, calc.'!GQ15-'Clean data, inputs, calc.'!GP15)</f>
        <v>60623.2693644303</v>
      </c>
      <c r="CQ15" s="13">
        <v>61090.837599999999</v>
      </c>
      <c r="CR15" s="392">
        <f>CQ15+('Clean data, inputs, calc.'!R15-'Clean data, inputs, calc.'!Q15)+('Clean data, inputs, calc.'!BY15-'Clean data, inputs, calc.'!BX15)+('Clean data, inputs, calc.'!GS15-'Clean data, inputs, calc.'!GR15)</f>
        <v>64669.992700000003</v>
      </c>
      <c r="CS15" s="13">
        <v>66902.147800000006</v>
      </c>
      <c r="CT15" s="392">
        <f>CS15+('Clean data, inputs, calc.'!T15-'Clean data, inputs, calc.'!S15)+('Clean data, inputs, calc.'!CA15-'Clean data, inputs, calc.'!BZ15)+('Clean data, inputs, calc.'!GU15-'Clean data, inputs, calc.'!GT15)</f>
        <v>66002.391950000019</v>
      </c>
      <c r="CU15" s="13">
        <v>66914.636100000003</v>
      </c>
      <c r="CV15" s="392">
        <f>CU15+('Clean data, inputs, calc.'!V15-'Clean data, inputs, calc.'!U15)+('Clean data, inputs, calc.'!CC15-'Clean data, inputs, calc.'!CB15)+('Clean data, inputs, calc.'!GW15-'Clean data, inputs, calc.'!GV15)</f>
        <v>68954.59895</v>
      </c>
      <c r="CW15" s="13">
        <v>71689.561799999996</v>
      </c>
      <c r="CX15" s="392">
        <f>CW15+('Clean data, inputs, calc.'!X15-'Clean data, inputs, calc.'!W15)+('Clean data, inputs, calc.'!CE15-'Clean data, inputs, calc.'!CD15)+('Clean data, inputs, calc.'!GY15-'Clean data, inputs, calc.'!GX15)</f>
        <v>69985.486050000007</v>
      </c>
      <c r="CY15" s="13">
        <v>66722.410300000003</v>
      </c>
      <c r="CZ15" s="392">
        <f>CY15+('Clean data, inputs, calc.'!Z15-'Clean data, inputs, calc.'!Y15)+('Clean data, inputs, calc.'!CG15-'Clean data, inputs, calc.'!CF15)+('Clean data, inputs, calc.'!HA15-'Clean data, inputs, calc.'!GZ15)</f>
        <v>65690.001799999998</v>
      </c>
      <c r="DA15" s="13">
        <v>64456.5933</v>
      </c>
      <c r="DB15" s="392">
        <f>DA15+('Clean data, inputs, calc.'!AB15-'Clean data, inputs, calc.'!AA15)+('Clean data, inputs, calc.'!CI15-'Clean data, inputs, calc.'!CH15)+('Clean data, inputs, calc.'!HC15-'Clean data, inputs, calc.'!HB15)</f>
        <v>64440.707349999997</v>
      </c>
      <c r="DC15" s="13">
        <v>63891.821400000001</v>
      </c>
      <c r="DD15" s="392">
        <f>DC15+('Clean data, inputs, calc.'!AD15-'Clean data, inputs, calc.'!AC15)+('Clean data, inputs, calc.'!CK15-'Clean data, inputs, calc.'!CJ15)+('Clean data, inputs, calc.'!HE15-'Clean data, inputs, calc.'!HD15)</f>
        <v>63862.96875</v>
      </c>
      <c r="DE15" s="13">
        <v>64880.116099999999</v>
      </c>
      <c r="DF15" s="392">
        <f>DE15+('Clean data, inputs, calc.'!AF15-'Clean data, inputs, calc.'!AE15)+('Clean data, inputs, calc.'!CM15-'Clean data, inputs, calc.'!CL15)+('Clean data, inputs, calc.'!HG15-'Clean data, inputs, calc.'!HF15)</f>
        <v>65238.256999999998</v>
      </c>
      <c r="DG15" s="13">
        <v>71968.397899999996</v>
      </c>
      <c r="DH15" s="392">
        <f>DG15+('Clean data, inputs, calc.'!AH15-'Clean data, inputs, calc.'!AG15)+('Clean data, inputs, calc.'!CO15-'Clean data, inputs, calc.'!CN15)+('Clean data, inputs, calc.'!HI15-'Clean data, inputs, calc.'!HH15)</f>
        <v>70322.723565644599</v>
      </c>
      <c r="DI15" s="13" t="s">
        <v>22</v>
      </c>
      <c r="DJ15" s="3"/>
      <c r="DK15" s="14">
        <v>4.9398</v>
      </c>
      <c r="DL15" s="132">
        <f>AVERAGE(DK15,DM15)</f>
        <v>5.2578999999999994</v>
      </c>
      <c r="DM15" s="14">
        <v>5.5759999999999996</v>
      </c>
      <c r="DN15" s="132">
        <f>AVERAGE(DM15,DO15)</f>
        <v>5.9553999999999991</v>
      </c>
      <c r="DO15" s="14">
        <v>6.3347999999999995</v>
      </c>
      <c r="DP15" s="132">
        <f>AVERAGE(DO15,DQ15)</f>
        <v>6.36355</v>
      </c>
      <c r="DQ15" s="14">
        <v>6.3922999999999996</v>
      </c>
      <c r="DR15" s="132">
        <f>AVERAGE(DQ15,DS15)</f>
        <v>6.3837499999999991</v>
      </c>
      <c r="DS15" s="14">
        <v>6.3751999999999995</v>
      </c>
      <c r="DT15" s="132">
        <f>AVERAGE(DS15,DU15)</f>
        <v>6.1204499999999999</v>
      </c>
      <c r="DU15" s="14">
        <v>5.8657000000000004</v>
      </c>
      <c r="DV15" s="132">
        <f>AVERAGE(DU15,DW15)</f>
        <v>5.9029500000000006</v>
      </c>
      <c r="DW15" s="14">
        <v>5.9401999999999999</v>
      </c>
      <c r="DX15" s="132">
        <f>AVERAGE(DW15,DY15)</f>
        <v>5.8191000000000006</v>
      </c>
      <c r="DY15" s="14">
        <v>5.6980000000000004</v>
      </c>
      <c r="DZ15" s="132">
        <f>AVERAGE(DY15,EA15)</f>
        <v>5.6082000000000001</v>
      </c>
      <c r="EA15" s="14">
        <v>5.5183999999999997</v>
      </c>
      <c r="EB15" s="132">
        <f>AVERAGE(EA15,EC15)</f>
        <v>5.8125999999999998</v>
      </c>
      <c r="EC15" s="14">
        <v>6.1067999999999998</v>
      </c>
      <c r="ED15" s="14" t="s">
        <v>22</v>
      </c>
      <c r="EE15" s="14" t="s">
        <v>22</v>
      </c>
      <c r="EF15" s="3"/>
      <c r="EG15" s="14">
        <v>12.6761</v>
      </c>
      <c r="EH15" s="14">
        <v>15.098599999999999</v>
      </c>
      <c r="EI15" s="14">
        <v>22.129100000000001</v>
      </c>
      <c r="EJ15" s="14">
        <v>22.858799999999999</v>
      </c>
      <c r="EK15" s="14">
        <v>41.200600000000001</v>
      </c>
      <c r="EL15" s="14">
        <v>43.573599999999999</v>
      </c>
      <c r="EM15" s="14">
        <v>37.257599999999996</v>
      </c>
      <c r="EN15" s="14">
        <v>36.475200000000001</v>
      </c>
      <c r="EO15" s="14">
        <v>20.3233</v>
      </c>
      <c r="EP15" s="14">
        <v>20.205200000000001</v>
      </c>
      <c r="EQ15" s="14">
        <v>17.787199999999999</v>
      </c>
      <c r="ER15" s="14">
        <v>16.907299999999999</v>
      </c>
      <c r="ES15" s="14" t="s">
        <v>22</v>
      </c>
      <c r="ET15" s="14">
        <v>99.066100000000006</v>
      </c>
      <c r="EU15" s="14">
        <v>220.2664</v>
      </c>
      <c r="EV15" s="14">
        <v>219.79069999999999</v>
      </c>
      <c r="EW15" s="14">
        <v>229.54329999999999</v>
      </c>
      <c r="EX15" s="14">
        <v>20.411100000000001</v>
      </c>
      <c r="EY15" s="14">
        <v>21.240200000000002</v>
      </c>
      <c r="EZ15" s="14">
        <v>18.409600000000001</v>
      </c>
      <c r="FA15" s="6" t="s">
        <v>22</v>
      </c>
      <c r="FB15" s="3"/>
      <c r="FC15" s="14">
        <v>0.97099999999999997</v>
      </c>
      <c r="FD15" s="14">
        <v>1.1566000000000001</v>
      </c>
      <c r="FE15" s="14">
        <v>1.1372</v>
      </c>
      <c r="FF15" s="14">
        <v>1.1747000000000001</v>
      </c>
      <c r="FG15" s="14">
        <v>1.5777999999999999</v>
      </c>
      <c r="FH15" s="14">
        <v>1.6686000000000001</v>
      </c>
      <c r="FI15" s="14">
        <v>1.5091000000000001</v>
      </c>
      <c r="FJ15" s="14">
        <v>1.4774</v>
      </c>
      <c r="FK15" s="14">
        <v>1.6339000000000001</v>
      </c>
      <c r="FL15" s="14">
        <v>1.6244000000000001</v>
      </c>
      <c r="FM15" s="14">
        <v>1.5213999999999999</v>
      </c>
      <c r="FN15" s="14">
        <v>1.4460999999999999</v>
      </c>
      <c r="FO15" s="14" t="s">
        <v>22</v>
      </c>
      <c r="FP15" s="14">
        <v>1.5569</v>
      </c>
      <c r="FQ15" s="14" t="s">
        <v>22</v>
      </c>
      <c r="FR15" s="14" t="s">
        <v>22</v>
      </c>
      <c r="FS15" s="14" t="s">
        <v>22</v>
      </c>
      <c r="FT15" s="14">
        <v>1.4852000000000001</v>
      </c>
      <c r="FU15" s="14">
        <v>1.5455000000000001</v>
      </c>
      <c r="FV15" s="14">
        <v>1.4999</v>
      </c>
      <c r="FW15" s="6" t="s">
        <v>22</v>
      </c>
      <c r="FX15" s="3"/>
      <c r="FY15" s="13">
        <v>5916</v>
      </c>
      <c r="FZ15" s="13" t="s">
        <v>22</v>
      </c>
      <c r="GA15" s="13">
        <v>5945</v>
      </c>
      <c r="GB15" s="13" t="s">
        <v>22</v>
      </c>
      <c r="GC15" s="13">
        <v>6758</v>
      </c>
      <c r="GD15" s="13" t="s">
        <v>22</v>
      </c>
      <c r="GE15" s="13">
        <v>4861</v>
      </c>
      <c r="GF15" s="13" t="s">
        <v>22</v>
      </c>
      <c r="GG15" s="13">
        <v>4469</v>
      </c>
      <c r="GH15" s="13" t="s">
        <v>22</v>
      </c>
      <c r="GI15" s="13">
        <v>5817</v>
      </c>
      <c r="GJ15" s="13" t="s">
        <v>22</v>
      </c>
      <c r="GK15" s="13">
        <v>6355</v>
      </c>
      <c r="GL15" s="13" t="s">
        <v>22</v>
      </c>
      <c r="GM15" s="13">
        <v>6807</v>
      </c>
      <c r="GN15" s="13" t="s">
        <v>22</v>
      </c>
      <c r="GO15" s="13">
        <v>5810</v>
      </c>
      <c r="GP15" s="13" t="s">
        <v>22</v>
      </c>
      <c r="GQ15" s="13">
        <v>5406</v>
      </c>
      <c r="GR15" s="13" t="s">
        <v>22</v>
      </c>
      <c r="GS15" s="13" t="s">
        <v>22</v>
      </c>
      <c r="GT15" s="3"/>
      <c r="GU15" s="13">
        <v>26334</v>
      </c>
      <c r="GV15" s="13" t="s">
        <v>22</v>
      </c>
      <c r="GW15" s="13">
        <v>28573</v>
      </c>
      <c r="GX15" s="13" t="s">
        <v>22</v>
      </c>
      <c r="GY15" s="13">
        <v>31701</v>
      </c>
      <c r="GZ15" s="13" t="s">
        <v>22</v>
      </c>
      <c r="HA15" s="13">
        <v>32100</v>
      </c>
      <c r="HB15" s="13" t="s">
        <v>22</v>
      </c>
      <c r="HC15" s="13">
        <v>33267</v>
      </c>
      <c r="HD15" s="13" t="s">
        <v>22</v>
      </c>
      <c r="HE15" s="13">
        <v>33571</v>
      </c>
      <c r="HF15" s="13" t="s">
        <v>22</v>
      </c>
      <c r="HG15" s="13">
        <v>33174</v>
      </c>
      <c r="HH15" s="13" t="s">
        <v>22</v>
      </c>
      <c r="HI15" s="13">
        <v>32601</v>
      </c>
      <c r="HJ15" s="13" t="s">
        <v>22</v>
      </c>
      <c r="HK15" s="13">
        <v>32942</v>
      </c>
      <c r="HL15" s="13" t="s">
        <v>22</v>
      </c>
      <c r="HM15" s="13">
        <v>32737</v>
      </c>
      <c r="HN15" s="13" t="s">
        <v>22</v>
      </c>
      <c r="HO15" s="13" t="s">
        <v>22</v>
      </c>
      <c r="HP15" s="3"/>
      <c r="HQ15" s="13">
        <v>5573</v>
      </c>
      <c r="HR15" s="122"/>
      <c r="HS15" s="13">
        <v>5383</v>
      </c>
      <c r="HT15" s="122"/>
      <c r="HU15" s="13">
        <v>5178</v>
      </c>
      <c r="HV15" s="122"/>
      <c r="HW15" s="13">
        <v>5290</v>
      </c>
      <c r="HX15" s="122"/>
      <c r="HY15" s="13">
        <v>5955</v>
      </c>
      <c r="HZ15" s="122"/>
      <c r="IA15" s="13">
        <v>5420</v>
      </c>
      <c r="IB15" s="122"/>
      <c r="IC15" s="13">
        <v>5431</v>
      </c>
      <c r="ID15" s="324">
        <v>2510</v>
      </c>
      <c r="IE15" s="324">
        <v>3122</v>
      </c>
      <c r="IF15" s="324">
        <v>3552</v>
      </c>
      <c r="IG15" s="324">
        <v>2680</v>
      </c>
      <c r="IH15" s="324">
        <v>2578</v>
      </c>
      <c r="II15" s="324">
        <v>3288</v>
      </c>
      <c r="IJ15" s="324">
        <v>3574</v>
      </c>
      <c r="IK15" s="13" t="s">
        <v>22</v>
      </c>
      <c r="IL15" s="3"/>
    </row>
    <row r="16" spans="1:246" s="21" customFormat="1">
      <c r="A16" s="4" t="s">
        <v>67</v>
      </c>
      <c r="B16" s="4" t="s">
        <v>86</v>
      </c>
      <c r="C16" s="15" t="s">
        <v>125</v>
      </c>
      <c r="D16" s="4" t="s">
        <v>89</v>
      </c>
      <c r="E16" s="13">
        <v>1008</v>
      </c>
      <c r="F16" s="13">
        <v>1271.76</v>
      </c>
      <c r="G16" s="13">
        <v>1404.96</v>
      </c>
      <c r="H16" s="13">
        <v>1265.28</v>
      </c>
      <c r="I16" s="13">
        <v>1573.3311000000001</v>
      </c>
      <c r="J16" s="13">
        <v>1939.7501999999999</v>
      </c>
      <c r="K16" s="13">
        <v>2206.9605999999999</v>
      </c>
      <c r="L16" s="13">
        <v>2591.6275000000001</v>
      </c>
      <c r="M16" s="13">
        <v>2140.7501000000002</v>
      </c>
      <c r="N16" s="13">
        <v>1984.1232</v>
      </c>
      <c r="O16" s="13">
        <v>1902.0858000000001</v>
      </c>
      <c r="P16" s="13">
        <v>2359.7539999999999</v>
      </c>
      <c r="Q16" s="122">
        <f>AVERAGE(P16,R16)</f>
        <v>2489.8652999999999</v>
      </c>
      <c r="R16" s="13">
        <v>2619.9766</v>
      </c>
      <c r="S16" s="13">
        <v>3623.732</v>
      </c>
      <c r="T16" s="13">
        <v>10497.875700000001</v>
      </c>
      <c r="U16" s="122">
        <f>AVERAGE(T16,V16)</f>
        <v>10074.61275</v>
      </c>
      <c r="V16" s="13">
        <v>9651.3498</v>
      </c>
      <c r="W16" s="13">
        <v>8693.2854000000007</v>
      </c>
      <c r="X16" s="13">
        <v>7378.1563999999998</v>
      </c>
      <c r="Y16" s="13" t="s">
        <v>22</v>
      </c>
      <c r="Z16" s="66"/>
      <c r="AA16" s="13">
        <v>-99.703000000000003</v>
      </c>
      <c r="AB16" s="13">
        <v>-108.70399999999999</v>
      </c>
      <c r="AC16" s="13">
        <v>-52.656999999999996</v>
      </c>
      <c r="AD16" s="13">
        <v>-71.623000000000005</v>
      </c>
      <c r="AE16" s="13">
        <v>-226.20599999999999</v>
      </c>
      <c r="AF16" s="13">
        <v>-174.96799999999999</v>
      </c>
      <c r="AG16" s="13">
        <v>-108.624</v>
      </c>
      <c r="AH16" s="13">
        <v>14.698</v>
      </c>
      <c r="AI16" s="13">
        <v>43.837000000000003</v>
      </c>
      <c r="AJ16" s="13">
        <v>63.531999999999996</v>
      </c>
      <c r="AK16" s="13">
        <v>81.975999999999999</v>
      </c>
      <c r="AL16" s="13">
        <v>79.971000000000004</v>
      </c>
      <c r="AM16" s="13" t="s">
        <v>22</v>
      </c>
      <c r="AN16" s="13">
        <v>50.887999999999998</v>
      </c>
      <c r="AO16" s="13">
        <v>35.942</v>
      </c>
      <c r="AP16" s="13">
        <v>62.396000000000001</v>
      </c>
      <c r="AQ16" s="13" t="s">
        <v>22</v>
      </c>
      <c r="AR16" s="66">
        <v>4.6719999999999997</v>
      </c>
      <c r="AS16" s="66">
        <v>27.22</v>
      </c>
      <c r="AT16" s="66">
        <v>30.08</v>
      </c>
      <c r="AU16" s="13" t="s">
        <v>22</v>
      </c>
      <c r="AV16" s="66"/>
      <c r="AW16" s="13">
        <v>7.9749999999999996</v>
      </c>
      <c r="AX16" s="13"/>
      <c r="AY16" s="13"/>
      <c r="AZ16" s="13"/>
      <c r="BA16" s="13">
        <v>4.9530000000000003</v>
      </c>
      <c r="BB16" s="13"/>
      <c r="BC16" s="13"/>
      <c r="BD16" s="13"/>
      <c r="BE16" s="13">
        <v>53.975999999999999</v>
      </c>
      <c r="BF16" s="13"/>
      <c r="BG16" s="13"/>
      <c r="BH16" s="13"/>
      <c r="BI16" s="13" t="s">
        <v>22</v>
      </c>
      <c r="BJ16" s="13"/>
      <c r="BK16" s="13"/>
      <c r="BL16" s="13"/>
      <c r="BM16" s="13" t="s">
        <v>22</v>
      </c>
      <c r="BN16" s="66"/>
      <c r="BO16" s="66"/>
      <c r="BP16" s="66"/>
      <c r="BQ16" s="13" t="s">
        <v>22</v>
      </c>
      <c r="BR16" s="3"/>
      <c r="BS16" s="14">
        <v>-1.4079999999999999</v>
      </c>
      <c r="BT16" s="14">
        <v>-1.4464999999999999</v>
      </c>
      <c r="BU16" s="14">
        <v>-0.66600000000000004</v>
      </c>
      <c r="BV16" s="14">
        <v>-0.86</v>
      </c>
      <c r="BW16" s="14">
        <v>-2.6549</v>
      </c>
      <c r="BX16" s="14">
        <v>-1.9100000000000001</v>
      </c>
      <c r="BY16" s="14">
        <v>-1.1296999999999999</v>
      </c>
      <c r="BZ16" s="14">
        <v>0.1351</v>
      </c>
      <c r="CA16" s="14">
        <v>0.41649999999999998</v>
      </c>
      <c r="CB16" s="14">
        <v>0.62109999999999999</v>
      </c>
      <c r="CC16" s="14">
        <v>0.79559999999999997</v>
      </c>
      <c r="CD16" s="14">
        <v>0.80169999999999997</v>
      </c>
      <c r="CE16" s="14" t="s">
        <v>22</v>
      </c>
      <c r="CF16" s="14" t="s">
        <v>22</v>
      </c>
      <c r="CG16" s="14" t="s">
        <v>22</v>
      </c>
      <c r="CH16" s="14" t="s">
        <v>22</v>
      </c>
      <c r="CI16" s="14" t="s">
        <v>22</v>
      </c>
      <c r="CJ16" s="23" t="s">
        <v>22</v>
      </c>
      <c r="CK16" s="23" t="s">
        <v>22</v>
      </c>
      <c r="CL16" s="23" t="s">
        <v>22</v>
      </c>
      <c r="CM16" s="14" t="s">
        <v>22</v>
      </c>
      <c r="CN16"/>
      <c r="CO16" s="13">
        <v>908.29700000000003</v>
      </c>
      <c r="CP16" s="13">
        <v>1163.056</v>
      </c>
      <c r="CQ16" s="13">
        <v>1352.3030000000001</v>
      </c>
      <c r="CR16" s="13">
        <v>1193.6569999999999</v>
      </c>
      <c r="CS16" s="13">
        <v>1347.1251</v>
      </c>
      <c r="CT16" s="13">
        <v>1764.7822000000001</v>
      </c>
      <c r="CU16" s="13">
        <v>2098.3366000000001</v>
      </c>
      <c r="CV16" s="13">
        <v>2606.3254999999999</v>
      </c>
      <c r="CW16" s="13">
        <v>2184.5871000000002</v>
      </c>
      <c r="CX16" s="13">
        <v>2047.6551999999999</v>
      </c>
      <c r="CY16" s="13">
        <v>1984.0617999999999</v>
      </c>
      <c r="CZ16" s="13">
        <v>2439.7249999999999</v>
      </c>
      <c r="DA16" s="122">
        <f>AVERAGE(CZ16,DB16)</f>
        <v>2555.2947999999997</v>
      </c>
      <c r="DB16" s="13">
        <v>2670.8645999999999</v>
      </c>
      <c r="DC16" s="13">
        <v>3659.674</v>
      </c>
      <c r="DD16" s="13">
        <v>10560.271699999999</v>
      </c>
      <c r="DE16" s="392">
        <f>DD16+('Clean data, inputs, calc.'!AE16-'Clean data, inputs, calc.'!AD16)+('Clean data, inputs, calc.'!CL16-'Clean data, inputs, calc.'!CK16)+('Clean data, inputs, calc.'!HF16-'Clean data, inputs, calc.'!HE16)</f>
        <v>10106.392250000001</v>
      </c>
      <c r="DF16" s="66">
        <v>9656.0218000000004</v>
      </c>
      <c r="DG16" s="66">
        <v>8720.5054</v>
      </c>
      <c r="DH16" s="66">
        <v>7408.2363999999998</v>
      </c>
      <c r="DI16" s="13" t="s">
        <v>22</v>
      </c>
      <c r="DJ16" s="3"/>
      <c r="DK16" s="14">
        <v>12.827199999999999</v>
      </c>
      <c r="DL16" s="14">
        <v>15.476699999999999</v>
      </c>
      <c r="DM16" s="14">
        <v>17.1037</v>
      </c>
      <c r="DN16" s="14">
        <v>14.3329</v>
      </c>
      <c r="DO16" s="14">
        <v>15.8108</v>
      </c>
      <c r="DP16" s="14">
        <v>19.2653</v>
      </c>
      <c r="DQ16" s="14">
        <v>21.8231</v>
      </c>
      <c r="DR16" s="14">
        <v>23.959800000000001</v>
      </c>
      <c r="DS16" s="14">
        <v>20.754799999999999</v>
      </c>
      <c r="DT16" s="14">
        <v>20.0168</v>
      </c>
      <c r="DU16" s="14">
        <v>19.256</v>
      </c>
      <c r="DV16" s="14">
        <v>24.4589</v>
      </c>
      <c r="DW16" s="14"/>
      <c r="DX16" s="14"/>
      <c r="DY16" s="14"/>
      <c r="DZ16" s="14"/>
      <c r="EA16" s="14"/>
      <c r="EB16" s="6"/>
      <c r="EC16" s="6"/>
      <c r="ED16" s="6"/>
      <c r="EE16" s="14" t="s">
        <v>22</v>
      </c>
      <c r="EF16" s="3"/>
      <c r="EG16" s="6" t="s">
        <v>22</v>
      </c>
      <c r="EH16" s="6">
        <v>27.599</v>
      </c>
      <c r="EI16" s="6">
        <v>33.643700000000003</v>
      </c>
      <c r="EJ16" s="6">
        <v>26.626300000000001</v>
      </c>
      <c r="EK16" s="6" t="s">
        <v>22</v>
      </c>
      <c r="EL16" s="6">
        <v>33.767600000000002</v>
      </c>
      <c r="EM16" s="6">
        <v>37.313899999999997</v>
      </c>
      <c r="EN16" s="6">
        <v>43.020899999999997</v>
      </c>
      <c r="EO16" s="6" t="s">
        <v>22</v>
      </c>
      <c r="EP16" s="6">
        <v>52.700800000000001</v>
      </c>
      <c r="EQ16" s="6">
        <v>60.145499999999998</v>
      </c>
      <c r="ER16" s="6">
        <v>83.269199999999998</v>
      </c>
      <c r="ES16" s="6" t="s">
        <v>22</v>
      </c>
      <c r="ET16" s="6">
        <v>33.531999999999996</v>
      </c>
      <c r="EU16" s="6">
        <v>33.165999999999997</v>
      </c>
      <c r="EV16" s="6">
        <v>37.411200000000001</v>
      </c>
      <c r="EW16" s="6">
        <v>34.184699999999999</v>
      </c>
      <c r="EX16" s="6">
        <v>23.2166</v>
      </c>
      <c r="EY16" s="6">
        <v>28.1646</v>
      </c>
      <c r="EZ16" s="6">
        <v>21.423400000000001</v>
      </c>
      <c r="FA16" s="6" t="s">
        <v>22</v>
      </c>
      <c r="FB16" s="3"/>
      <c r="FC16" s="6" t="s">
        <v>22</v>
      </c>
      <c r="FD16" s="6">
        <v>5.5339</v>
      </c>
      <c r="FE16" s="6">
        <v>8.4512</v>
      </c>
      <c r="FF16" s="6">
        <v>7.0480999999999998</v>
      </c>
      <c r="FG16" s="6" t="s">
        <v>22</v>
      </c>
      <c r="FH16" s="6">
        <v>5.5913000000000004</v>
      </c>
      <c r="FI16" s="6">
        <v>6.5327000000000002</v>
      </c>
      <c r="FJ16" s="6">
        <v>7.3135000000000003</v>
      </c>
      <c r="FK16" s="6" t="s">
        <v>22</v>
      </c>
      <c r="FL16" s="6">
        <v>5.5034000000000001</v>
      </c>
      <c r="FM16" s="6">
        <v>6.9325999999999999</v>
      </c>
      <c r="FN16" s="6">
        <v>8.2075999999999993</v>
      </c>
      <c r="FO16" s="6" t="s">
        <v>22</v>
      </c>
      <c r="FP16" s="6">
        <v>8.7712000000000003</v>
      </c>
      <c r="FQ16" s="6">
        <v>4.8040000000000003</v>
      </c>
      <c r="FR16" s="6">
        <v>5.4188999999999998</v>
      </c>
      <c r="FS16" s="6">
        <v>3.2486000000000002</v>
      </c>
      <c r="FT16" s="6">
        <v>2.5364</v>
      </c>
      <c r="FU16" s="6">
        <v>2.0400999999999998</v>
      </c>
      <c r="FV16" s="6">
        <v>1.8109</v>
      </c>
      <c r="FW16" s="6" t="s">
        <v>22</v>
      </c>
      <c r="FX16" s="3"/>
      <c r="FY16" s="13">
        <v>187.03200000000001</v>
      </c>
      <c r="FZ16" s="13">
        <v>196.52500000000001</v>
      </c>
      <c r="GA16" s="13">
        <v>144.72999999999999</v>
      </c>
      <c r="GB16" s="13">
        <v>160.46899999999999</v>
      </c>
      <c r="GC16" s="13">
        <v>317.08999999999997</v>
      </c>
      <c r="GD16" s="13">
        <v>266.28899999999999</v>
      </c>
      <c r="GE16" s="13">
        <v>240.36799999999999</v>
      </c>
      <c r="GF16" s="13">
        <v>117.467</v>
      </c>
      <c r="GG16" s="13">
        <v>123.432</v>
      </c>
      <c r="GH16" s="13">
        <v>62.753</v>
      </c>
      <c r="GI16" s="13">
        <v>94.906000000000006</v>
      </c>
      <c r="GJ16" s="13">
        <v>71.066999999999993</v>
      </c>
      <c r="GK16" s="13" t="s">
        <v>22</v>
      </c>
      <c r="GL16" s="13">
        <v>99.793999999999997</v>
      </c>
      <c r="GM16" s="13">
        <v>23.058</v>
      </c>
      <c r="GN16" s="13">
        <v>39.229999999999997</v>
      </c>
      <c r="GO16" s="13" t="s">
        <v>22</v>
      </c>
      <c r="GP16" s="66">
        <v>35.720999999999997</v>
      </c>
      <c r="GQ16" s="66">
        <v>5.4180000000000001</v>
      </c>
      <c r="GR16" s="66">
        <v>3.9290000000000003</v>
      </c>
      <c r="GS16" s="13" t="s">
        <v>22</v>
      </c>
      <c r="GT16" s="3"/>
      <c r="GU16" s="13">
        <v>217.642</v>
      </c>
      <c r="GV16" s="13">
        <v>229.81100000000001</v>
      </c>
      <c r="GW16" s="13">
        <v>166.24299999999999</v>
      </c>
      <c r="GX16" s="13">
        <v>179.52099999999999</v>
      </c>
      <c r="GY16" s="13">
        <v>331.14299999999997</v>
      </c>
      <c r="GZ16" s="13">
        <v>346.92500000000001</v>
      </c>
      <c r="HA16" s="13">
        <v>337.83100000000002</v>
      </c>
      <c r="HB16" s="13">
        <v>354.363</v>
      </c>
      <c r="HC16" s="13">
        <v>353.02300000000002</v>
      </c>
      <c r="HD16" s="13">
        <v>360.53</v>
      </c>
      <c r="HE16" s="13">
        <v>274.36900000000003</v>
      </c>
      <c r="HF16" s="13">
        <v>287.50700000000001</v>
      </c>
      <c r="HG16" s="13" t="s">
        <v>22</v>
      </c>
      <c r="HH16" s="13">
        <v>298.70299999999997</v>
      </c>
      <c r="HI16" s="13">
        <v>754.31899999999996</v>
      </c>
      <c r="HJ16" s="13">
        <v>3745.1709999999998</v>
      </c>
      <c r="HK16" s="66">
        <v>3805.08</v>
      </c>
      <c r="HL16" s="66">
        <v>4261.2359999999999</v>
      </c>
      <c r="HM16" s="66">
        <v>4074.232</v>
      </c>
      <c r="HN16" s="66">
        <v>4175.8249999999998</v>
      </c>
      <c r="HO16" s="13" t="s">
        <v>22</v>
      </c>
      <c r="HP16" s="3"/>
      <c r="HQ16" s="13">
        <v>18.675000000000001</v>
      </c>
      <c r="HR16" s="13">
        <v>20.527000000000001</v>
      </c>
      <c r="HS16" s="13">
        <v>21.841999999999999</v>
      </c>
      <c r="HT16" s="13">
        <v>22.236999999999998</v>
      </c>
      <c r="HU16" s="13">
        <v>20.597000000000001</v>
      </c>
      <c r="HV16" s="13">
        <v>26.928000000000001</v>
      </c>
      <c r="HW16" s="13">
        <v>26.39</v>
      </c>
      <c r="HX16" s="13">
        <v>34.863999999999997</v>
      </c>
      <c r="HY16" s="13">
        <v>17.074999999999999</v>
      </c>
      <c r="HZ16" s="13">
        <v>23.968</v>
      </c>
      <c r="IA16" s="13">
        <v>27.129000000000001</v>
      </c>
      <c r="IB16" s="13">
        <v>31.576000000000001</v>
      </c>
      <c r="IC16" s="13"/>
      <c r="ID16" s="13"/>
      <c r="IE16" s="13"/>
      <c r="IF16" s="13"/>
      <c r="IG16" s="13"/>
      <c r="IH16" s="66">
        <v>165.535</v>
      </c>
      <c r="II16" s="66">
        <v>174.52</v>
      </c>
      <c r="IJ16" s="66">
        <v>184.71700000000001</v>
      </c>
      <c r="IK16" s="13" t="s">
        <v>22</v>
      </c>
      <c r="IL16" s="3"/>
    </row>
    <row r="17" spans="1:247" s="21" customFormat="1">
      <c r="A17" s="4" t="s">
        <v>67</v>
      </c>
      <c r="B17" s="3" t="s">
        <v>3</v>
      </c>
      <c r="C17" s="15"/>
      <c r="D17" s="3"/>
      <c r="E17" s="13">
        <v>55265.9565</v>
      </c>
      <c r="F17" s="13">
        <v>52343.76</v>
      </c>
      <c r="G17" s="13">
        <v>58015.44</v>
      </c>
      <c r="H17" s="13">
        <v>54363.96</v>
      </c>
      <c r="I17" s="13">
        <v>59818.069000000003</v>
      </c>
      <c r="J17" s="13">
        <v>77497.56</v>
      </c>
      <c r="K17" s="13">
        <v>71408.5</v>
      </c>
      <c r="L17" s="13">
        <v>72924.202999999994</v>
      </c>
      <c r="M17" s="13">
        <v>76885.019700000004</v>
      </c>
      <c r="N17" s="13">
        <v>72712.281000000003</v>
      </c>
      <c r="O17" s="13">
        <v>71726.471999999994</v>
      </c>
      <c r="P17" s="13">
        <v>69710.684999999998</v>
      </c>
      <c r="Q17" s="13">
        <v>76163.632700000002</v>
      </c>
      <c r="R17" s="13">
        <v>76393.428</v>
      </c>
      <c r="S17" s="13">
        <v>73865.103300000002</v>
      </c>
      <c r="T17" s="13">
        <v>73852.08</v>
      </c>
      <c r="U17" s="13">
        <v>70164.680900000007</v>
      </c>
      <c r="V17" s="13">
        <v>62979.850200000001</v>
      </c>
      <c r="W17" s="13">
        <v>62885.000999999997</v>
      </c>
      <c r="X17" s="13">
        <v>65801.612999999998</v>
      </c>
      <c r="Y17" s="13" t="s">
        <v>22</v>
      </c>
      <c r="Z17" s="66"/>
      <c r="AA17" s="13">
        <v>41521</v>
      </c>
      <c r="AB17" s="13">
        <v>37972</v>
      </c>
      <c r="AC17" s="13">
        <v>41496</v>
      </c>
      <c r="AD17" s="13">
        <v>42664</v>
      </c>
      <c r="AE17" s="13">
        <v>45665</v>
      </c>
      <c r="AF17" s="13">
        <v>48760</v>
      </c>
      <c r="AG17" s="13">
        <v>50690</v>
      </c>
      <c r="AH17" s="13">
        <v>49422</v>
      </c>
      <c r="AI17" s="13">
        <v>51744</v>
      </c>
      <c r="AJ17" s="13">
        <v>49179</v>
      </c>
      <c r="AK17" s="13">
        <v>50580</v>
      </c>
      <c r="AL17" s="13">
        <v>49547</v>
      </c>
      <c r="AM17" s="13">
        <v>50050</v>
      </c>
      <c r="AN17" s="13">
        <v>48997</v>
      </c>
      <c r="AO17" s="13">
        <v>55010</v>
      </c>
      <c r="AP17" s="13">
        <v>51803</v>
      </c>
      <c r="AQ17" s="13">
        <v>50248</v>
      </c>
      <c r="AR17" s="13">
        <v>49947</v>
      </c>
      <c r="AS17" s="13">
        <v>54785</v>
      </c>
      <c r="AT17" s="13">
        <v>54966</v>
      </c>
      <c r="AU17" s="13" t="s">
        <v>22</v>
      </c>
      <c r="AV17" s="66"/>
      <c r="AW17" s="13">
        <v>17440</v>
      </c>
      <c r="AX17" s="13"/>
      <c r="AY17" s="13"/>
      <c r="AZ17" s="13">
        <v>18221</v>
      </c>
      <c r="BA17" s="13">
        <v>18909</v>
      </c>
      <c r="BB17" s="13">
        <v>20688</v>
      </c>
      <c r="BC17" s="13">
        <v>20037</v>
      </c>
      <c r="BD17" s="13">
        <v>19877</v>
      </c>
      <c r="BE17" s="13">
        <v>21342</v>
      </c>
      <c r="BF17" s="13">
        <v>20749</v>
      </c>
      <c r="BG17" s="13">
        <v>21034</v>
      </c>
      <c r="BH17" s="13">
        <v>20678</v>
      </c>
      <c r="BI17" s="13">
        <v>16527</v>
      </c>
      <c r="BJ17" s="13">
        <v>16827</v>
      </c>
      <c r="BK17" s="13">
        <v>15484</v>
      </c>
      <c r="BL17" s="13">
        <v>15119</v>
      </c>
      <c r="BM17" s="13">
        <v>15132</v>
      </c>
      <c r="BN17" s="13">
        <v>15397</v>
      </c>
      <c r="BO17" s="13">
        <v>16165</v>
      </c>
      <c r="BP17" s="13">
        <v>17104</v>
      </c>
      <c r="BQ17" s="13" t="s">
        <v>22</v>
      </c>
      <c r="BR17" s="3"/>
      <c r="BS17" s="14">
        <v>2.6223000000000001</v>
      </c>
      <c r="BT17" s="14">
        <v>2.1831999999999998</v>
      </c>
      <c r="BU17" s="14">
        <v>2.3481000000000001</v>
      </c>
      <c r="BV17" s="14">
        <v>2.4788999999999999</v>
      </c>
      <c r="BW17" s="14">
        <v>2.4304999999999999</v>
      </c>
      <c r="BX17" s="14">
        <v>2.8169</v>
      </c>
      <c r="BY17" s="14">
        <v>2.7583000000000002</v>
      </c>
      <c r="BZ17" s="14">
        <v>2.6078999999999999</v>
      </c>
      <c r="CA17" s="14">
        <v>2.8140000000000001</v>
      </c>
      <c r="CB17" s="14">
        <v>2.2461000000000002</v>
      </c>
      <c r="CC17" s="14">
        <v>2.2930000000000001</v>
      </c>
      <c r="CD17" s="14">
        <v>2.1720999999999999</v>
      </c>
      <c r="CE17" s="14">
        <v>2.2201</v>
      </c>
      <c r="CF17" s="14">
        <v>2.3512</v>
      </c>
      <c r="CG17" s="14">
        <v>2.4859999999999998</v>
      </c>
      <c r="CH17" s="14">
        <v>2.1484000000000001</v>
      </c>
      <c r="CI17" s="14">
        <v>2.0964</v>
      </c>
      <c r="CJ17" s="14">
        <v>2.1459999999999999</v>
      </c>
      <c r="CK17" s="14">
        <v>2.3980000000000001</v>
      </c>
      <c r="CL17" s="14">
        <v>2.5682999999999998</v>
      </c>
      <c r="CM17" s="14" t="s">
        <v>22</v>
      </c>
      <c r="CN17"/>
      <c r="CO17" s="13">
        <v>104970.9565</v>
      </c>
      <c r="CP17" s="13">
        <v>98099.76</v>
      </c>
      <c r="CQ17" s="13">
        <v>107548.44</v>
      </c>
      <c r="CR17" s="13">
        <v>105424.96000000001</v>
      </c>
      <c r="CS17" s="13">
        <v>114112.069</v>
      </c>
      <c r="CT17" s="13">
        <v>135531.56</v>
      </c>
      <c r="CU17" s="13">
        <v>130440.5</v>
      </c>
      <c r="CV17" s="13">
        <v>130781.20299999999</v>
      </c>
      <c r="CW17" s="13">
        <v>137379.0197</v>
      </c>
      <c r="CX17" s="13">
        <v>130726.281</v>
      </c>
      <c r="CY17" s="13">
        <v>131282.47200000001</v>
      </c>
      <c r="CZ17" s="13">
        <v>128441.685</v>
      </c>
      <c r="DA17" s="13">
        <v>135753.63269999999</v>
      </c>
      <c r="DB17" s="13">
        <v>135015.42800000001</v>
      </c>
      <c r="DC17" s="13">
        <v>138314.10329999999</v>
      </c>
      <c r="DD17" s="13">
        <v>135514.07999999999</v>
      </c>
      <c r="DE17" s="13">
        <v>132148.68090000001</v>
      </c>
      <c r="DF17" s="13">
        <v>124529.8502</v>
      </c>
      <c r="DG17" s="13">
        <v>129452.001</v>
      </c>
      <c r="DH17" s="13">
        <v>133057.61300000001</v>
      </c>
      <c r="DI17" s="13" t="s">
        <v>22</v>
      </c>
      <c r="DJ17" s="3"/>
      <c r="DK17" s="14">
        <v>6.6295000000000002</v>
      </c>
      <c r="DL17" s="14">
        <v>5.6402000000000001</v>
      </c>
      <c r="DM17" s="14">
        <v>6.0857999999999999</v>
      </c>
      <c r="DN17" s="14">
        <v>6.1254</v>
      </c>
      <c r="DO17" s="14">
        <v>6.0736999999999997</v>
      </c>
      <c r="DP17" s="14">
        <v>7.8296999999999999</v>
      </c>
      <c r="DQ17" s="14">
        <v>7.0979999999999999</v>
      </c>
      <c r="DR17" s="14">
        <v>6.9009999999999998</v>
      </c>
      <c r="DS17" s="14">
        <v>7.4710999999999999</v>
      </c>
      <c r="DT17" s="14">
        <v>5.9706000000000001</v>
      </c>
      <c r="DU17" s="14">
        <v>5.9516999999999998</v>
      </c>
      <c r="DV17" s="14">
        <v>5.6307</v>
      </c>
      <c r="DW17" s="14">
        <v>6.0217000000000001</v>
      </c>
      <c r="DX17" s="14">
        <v>6.4790000000000001</v>
      </c>
      <c r="DY17" s="14">
        <v>6.2506000000000004</v>
      </c>
      <c r="DZ17" s="14">
        <v>5.6201999999999996</v>
      </c>
      <c r="EA17" s="14">
        <v>5.5133000000000001</v>
      </c>
      <c r="EB17" s="14">
        <v>5.3503999999999996</v>
      </c>
      <c r="EC17" s="14">
        <v>5.6662999999999997</v>
      </c>
      <c r="ED17" s="14">
        <v>6.2171000000000003</v>
      </c>
      <c r="EE17" s="14" t="s">
        <v>22</v>
      </c>
      <c r="EF17" s="3"/>
      <c r="EG17" s="14" t="s">
        <v>22</v>
      </c>
      <c r="EH17" s="14">
        <v>24</v>
      </c>
      <c r="EI17" s="14">
        <v>24.132100000000001</v>
      </c>
      <c r="EJ17" s="14">
        <v>23.97</v>
      </c>
      <c r="EK17" s="14" t="s">
        <v>22</v>
      </c>
      <c r="EL17" s="14">
        <v>41.0777</v>
      </c>
      <c r="EM17" s="14">
        <v>37.2669</v>
      </c>
      <c r="EN17" s="14">
        <v>32.575400000000002</v>
      </c>
      <c r="EO17" s="14" t="s">
        <v>22</v>
      </c>
      <c r="EP17" s="14">
        <v>12.855</v>
      </c>
      <c r="EQ17" s="14">
        <v>12.803699999999999</v>
      </c>
      <c r="ER17" s="14">
        <v>11.9453</v>
      </c>
      <c r="ES17" s="14" t="s">
        <v>22</v>
      </c>
      <c r="ET17" s="14">
        <v>273.39999999999998</v>
      </c>
      <c r="EU17" s="14">
        <v>131.76669999999999</v>
      </c>
      <c r="EV17" s="14">
        <v>131.16669999999999</v>
      </c>
      <c r="EW17" s="14" t="s">
        <v>22</v>
      </c>
      <c r="EX17" s="14">
        <v>17.993200000000002</v>
      </c>
      <c r="EY17" s="14">
        <v>16.8262</v>
      </c>
      <c r="EZ17" s="14">
        <v>19.8766</v>
      </c>
      <c r="FA17" s="6" t="s">
        <v>22</v>
      </c>
      <c r="FB17" s="3"/>
      <c r="FC17" s="14" t="s">
        <v>22</v>
      </c>
      <c r="FD17" s="14">
        <v>2.0952999999999999</v>
      </c>
      <c r="FE17" s="14">
        <v>2.3715000000000002</v>
      </c>
      <c r="FF17" s="14">
        <v>2.1253000000000002</v>
      </c>
      <c r="FG17" s="14" t="s">
        <v>22</v>
      </c>
      <c r="FH17" s="14">
        <v>2.7955000000000001</v>
      </c>
      <c r="FI17" s="14">
        <v>2.5855000000000001</v>
      </c>
      <c r="FJ17" s="14">
        <v>2.5977000000000001</v>
      </c>
      <c r="FK17" s="14" t="s">
        <v>22</v>
      </c>
      <c r="FL17" s="14">
        <v>2.4557000000000002</v>
      </c>
      <c r="FM17" s="14">
        <v>2.5624000000000002</v>
      </c>
      <c r="FN17" s="14">
        <v>2.4514</v>
      </c>
      <c r="FO17" s="14" t="s">
        <v>22</v>
      </c>
      <c r="FP17" s="14">
        <v>2.5301999999999998</v>
      </c>
      <c r="FQ17" s="14">
        <v>2.5335000000000001</v>
      </c>
      <c r="FR17" s="14">
        <v>2.5220000000000002</v>
      </c>
      <c r="FS17" s="14">
        <v>2.3776999999999999</v>
      </c>
      <c r="FT17" s="14">
        <v>2.0491999999999999</v>
      </c>
      <c r="FU17" s="14">
        <v>1.9598</v>
      </c>
      <c r="FV17" s="14">
        <v>2.2214999999999998</v>
      </c>
      <c r="FW17" s="6" t="s">
        <v>22</v>
      </c>
      <c r="FX17" s="3"/>
      <c r="FY17" s="13">
        <v>7970</v>
      </c>
      <c r="FZ17" s="13">
        <v>7706</v>
      </c>
      <c r="GA17" s="13">
        <v>4383</v>
      </c>
      <c r="GB17" s="13">
        <v>7250</v>
      </c>
      <c r="GC17" s="13">
        <v>7523</v>
      </c>
      <c r="GD17" s="13">
        <v>5100</v>
      </c>
      <c r="GE17" s="13">
        <v>4694</v>
      </c>
      <c r="GF17" s="13">
        <v>4510</v>
      </c>
      <c r="GG17" s="13">
        <v>6897</v>
      </c>
      <c r="GH17" s="13">
        <v>7332</v>
      </c>
      <c r="GI17" s="13">
        <v>7207</v>
      </c>
      <c r="GJ17" s="13">
        <v>7527</v>
      </c>
      <c r="GK17" s="13">
        <v>7747</v>
      </c>
      <c r="GL17" s="13">
        <v>9542</v>
      </c>
      <c r="GM17" s="13">
        <v>2441</v>
      </c>
      <c r="GN17" s="13">
        <v>2860</v>
      </c>
      <c r="GO17" s="13">
        <v>3312</v>
      </c>
      <c r="GP17" s="13">
        <v>3618</v>
      </c>
      <c r="GQ17" s="13">
        <v>2943</v>
      </c>
      <c r="GR17" s="13">
        <v>2235</v>
      </c>
      <c r="GS17" s="13" t="s">
        <v>22</v>
      </c>
      <c r="GT17" s="3"/>
      <c r="GU17" s="13">
        <v>32063</v>
      </c>
      <c r="GV17" s="13">
        <v>32766</v>
      </c>
      <c r="GW17" s="13">
        <v>32501</v>
      </c>
      <c r="GX17" s="13">
        <v>33977</v>
      </c>
      <c r="GY17" s="13">
        <v>34066</v>
      </c>
      <c r="GZ17" s="13">
        <v>36996</v>
      </c>
      <c r="HA17" s="13">
        <v>36452</v>
      </c>
      <c r="HB17" s="13">
        <v>36508</v>
      </c>
      <c r="HC17" s="13">
        <v>38150</v>
      </c>
      <c r="HD17" s="13">
        <v>38444</v>
      </c>
      <c r="HE17" s="13">
        <v>36968</v>
      </c>
      <c r="HF17" s="13">
        <v>37621</v>
      </c>
      <c r="HG17" s="13">
        <v>38845</v>
      </c>
      <c r="HH17" s="13">
        <v>39818</v>
      </c>
      <c r="HI17" s="13">
        <v>38594</v>
      </c>
      <c r="HJ17" s="13">
        <v>39054</v>
      </c>
      <c r="HK17" s="13">
        <v>42470</v>
      </c>
      <c r="HL17" s="13">
        <v>43691</v>
      </c>
      <c r="HM17" s="13">
        <v>41403</v>
      </c>
      <c r="HN17" s="13">
        <v>43481</v>
      </c>
      <c r="HO17" s="13" t="s">
        <v>22</v>
      </c>
      <c r="HP17" s="3"/>
      <c r="HQ17" s="13">
        <v>4099</v>
      </c>
      <c r="HR17" s="13">
        <v>5638</v>
      </c>
      <c r="HS17" s="13">
        <v>3467</v>
      </c>
      <c r="HT17" s="13">
        <v>4007</v>
      </c>
      <c r="HU17" s="13">
        <v>5675.9989999999998</v>
      </c>
      <c r="HV17" s="13">
        <v>4160</v>
      </c>
      <c r="HW17" s="13">
        <v>4534</v>
      </c>
      <c r="HX17" s="13">
        <v>4581</v>
      </c>
      <c r="HY17" s="13">
        <v>5113</v>
      </c>
      <c r="HZ17" s="13">
        <v>7667</v>
      </c>
      <c r="IA17" s="13">
        <v>4697</v>
      </c>
      <c r="IB17" s="13">
        <v>5334</v>
      </c>
      <c r="IC17" s="13">
        <v>4846</v>
      </c>
      <c r="ID17" s="13">
        <v>5962</v>
      </c>
      <c r="IE17" s="13">
        <v>5986</v>
      </c>
      <c r="IF17" s="13">
        <v>7318</v>
      </c>
      <c r="IG17" s="13">
        <v>4703</v>
      </c>
      <c r="IH17" s="13">
        <v>5268</v>
      </c>
      <c r="II17" s="13">
        <v>5557</v>
      </c>
      <c r="IJ17" s="13">
        <v>5874</v>
      </c>
      <c r="IK17" s="13" t="s">
        <v>22</v>
      </c>
      <c r="IL17" s="3"/>
    </row>
    <row r="18" spans="1:247" s="21" customFormat="1">
      <c r="A18" s="4" t="s">
        <v>67</v>
      </c>
      <c r="B18" s="3" t="s">
        <v>81</v>
      </c>
      <c r="C18" s="15" t="s">
        <v>125</v>
      </c>
      <c r="D18" s="4" t="s">
        <v>80</v>
      </c>
      <c r="E18" s="13">
        <v>2789.1689000000001</v>
      </c>
      <c r="F18" s="13">
        <v>3241.2239</v>
      </c>
      <c r="G18" s="13">
        <v>2983.8217</v>
      </c>
      <c r="H18" s="13">
        <v>2625.2505000000001</v>
      </c>
      <c r="I18" s="13">
        <v>3034.4058</v>
      </c>
      <c r="J18" s="13">
        <v>3583.5313999999998</v>
      </c>
      <c r="K18" s="13">
        <v>3888.1880999999998</v>
      </c>
      <c r="L18" s="13">
        <v>3772.6770999999999</v>
      </c>
      <c r="M18" s="13">
        <v>4010.2307000000001</v>
      </c>
      <c r="N18" s="13">
        <v>3378.5052999999998</v>
      </c>
      <c r="O18" s="13">
        <v>2982.5407</v>
      </c>
      <c r="P18" s="13">
        <v>3353.9176000000002</v>
      </c>
      <c r="Q18" s="13">
        <v>3426.9128000000001</v>
      </c>
      <c r="R18" s="13">
        <v>3902.1466999999998</v>
      </c>
      <c r="S18" s="13">
        <v>3579.3049999999998</v>
      </c>
      <c r="T18" s="13">
        <v>3604.9171999999999</v>
      </c>
      <c r="U18" s="13">
        <v>3946.8404999999998</v>
      </c>
      <c r="V18" s="13">
        <v>3173.3516</v>
      </c>
      <c r="W18" s="13">
        <v>2850.6379000000002</v>
      </c>
      <c r="X18" s="13">
        <v>2647.0209</v>
      </c>
      <c r="Y18" s="13" t="s">
        <v>22</v>
      </c>
      <c r="Z18" s="66"/>
      <c r="AA18" s="13">
        <v>427.24599999999998</v>
      </c>
      <c r="AB18" s="13">
        <v>424.904</v>
      </c>
      <c r="AC18" s="13">
        <v>79.671000000000006</v>
      </c>
      <c r="AD18" s="13">
        <v>-8.6440000000000001</v>
      </c>
      <c r="AE18" s="13">
        <v>426.61200000000002</v>
      </c>
      <c r="AF18" s="13">
        <v>373.61900000000003</v>
      </c>
      <c r="AG18" s="13">
        <v>500.31</v>
      </c>
      <c r="AH18" s="13">
        <v>429.34399999999999</v>
      </c>
      <c r="AI18" s="13">
        <v>446.221</v>
      </c>
      <c r="AJ18" s="13">
        <v>1411.3019999999999</v>
      </c>
      <c r="AK18" s="13">
        <v>1526.857</v>
      </c>
      <c r="AL18" s="13">
        <v>1473.752</v>
      </c>
      <c r="AM18" s="13">
        <v>1740.3589999999999</v>
      </c>
      <c r="AN18" s="13">
        <v>1376.9929999999999</v>
      </c>
      <c r="AO18" s="13">
        <v>1474.9849999999999</v>
      </c>
      <c r="AP18" s="13">
        <v>1405.7919999999999</v>
      </c>
      <c r="AQ18" s="13">
        <v>1385.193</v>
      </c>
      <c r="AR18" s="66">
        <v>1120.221</v>
      </c>
      <c r="AS18" s="66">
        <v>1206.521</v>
      </c>
      <c r="AT18" s="66">
        <v>1405.347</v>
      </c>
      <c r="AU18" s="13" t="s">
        <v>22</v>
      </c>
      <c r="AV18" s="66"/>
      <c r="AW18" s="13">
        <v>106.447</v>
      </c>
      <c r="AX18" s="13"/>
      <c r="AY18" s="13"/>
      <c r="AZ18" s="13"/>
      <c r="BA18" s="13">
        <v>137.12700000000001</v>
      </c>
      <c r="BB18" s="13"/>
      <c r="BC18" s="13"/>
      <c r="BD18" s="13"/>
      <c r="BE18" s="13">
        <v>114.431</v>
      </c>
      <c r="BF18" s="13"/>
      <c r="BG18" s="13"/>
      <c r="BH18" s="13">
        <v>397.22199999999998</v>
      </c>
      <c r="BI18" s="13">
        <v>156.97300000000001</v>
      </c>
      <c r="BJ18" s="13"/>
      <c r="BK18" s="13"/>
      <c r="BL18" s="13"/>
      <c r="BM18" s="13">
        <v>169.65100000000001</v>
      </c>
      <c r="BN18" s="66"/>
      <c r="BO18" s="66"/>
      <c r="BP18" s="66"/>
      <c r="BQ18" s="13" t="s">
        <v>22</v>
      </c>
      <c r="BR18" s="3"/>
      <c r="BS18" s="14">
        <v>1.1961999999999999</v>
      </c>
      <c r="BT18" s="14">
        <v>1.1891</v>
      </c>
      <c r="BU18" s="14">
        <v>0.22140000000000001</v>
      </c>
      <c r="BV18" s="14">
        <v>-2.3800000000000002E-2</v>
      </c>
      <c r="BW18" s="14">
        <v>1.1677</v>
      </c>
      <c r="BX18" s="14">
        <v>1.0208999999999999</v>
      </c>
      <c r="BY18" s="14">
        <v>1.3614999999999999</v>
      </c>
      <c r="BZ18" s="14">
        <v>1.1649</v>
      </c>
      <c r="CA18" s="14">
        <v>1.206</v>
      </c>
      <c r="CB18" s="14">
        <v>3.7841</v>
      </c>
      <c r="CC18" s="14">
        <v>3.9937</v>
      </c>
      <c r="CD18" s="14">
        <v>3.7425000000000002</v>
      </c>
      <c r="CE18" s="14">
        <v>4.3326000000000002</v>
      </c>
      <c r="CF18" s="14">
        <v>3.4093999999999998</v>
      </c>
      <c r="CG18" s="14">
        <v>3.6497000000000002</v>
      </c>
      <c r="CH18" s="14">
        <v>3.4581</v>
      </c>
      <c r="CI18" s="14">
        <v>3.3862000000000001</v>
      </c>
      <c r="CJ18" s="23">
        <v>2.7010000000000001</v>
      </c>
      <c r="CK18" s="23">
        <v>2.8445</v>
      </c>
      <c r="CL18" s="23">
        <v>3.2227999999999999</v>
      </c>
      <c r="CM18" s="14" t="s">
        <v>22</v>
      </c>
      <c r="CN18"/>
      <c r="CO18" s="13">
        <v>3219.4099000000001</v>
      </c>
      <c r="CP18" s="13">
        <v>3669.2199000000001</v>
      </c>
      <c r="CQ18" s="13">
        <v>3067.0117</v>
      </c>
      <c r="CR18" s="13">
        <v>2620.0065</v>
      </c>
      <c r="CS18" s="13">
        <v>3464.7107999999998</v>
      </c>
      <c r="CT18" s="13">
        <v>3961.0924</v>
      </c>
      <c r="CU18" s="13">
        <v>4392.6990999999998</v>
      </c>
      <c r="CV18" s="13">
        <v>4206.3031000000001</v>
      </c>
      <c r="CW18" s="13">
        <v>4510.6756999999998</v>
      </c>
      <c r="CX18" s="13">
        <v>4843.3873000000003</v>
      </c>
      <c r="CY18" s="13">
        <v>4560.7277000000004</v>
      </c>
      <c r="CZ18" s="13">
        <v>4877.4146000000001</v>
      </c>
      <c r="DA18" s="13">
        <v>5209.4938000000002</v>
      </c>
      <c r="DB18" s="13">
        <v>5317.7807000000003</v>
      </c>
      <c r="DC18" s="13">
        <v>5090.5569999999998</v>
      </c>
      <c r="DD18" s="13">
        <v>5044.3711000000003</v>
      </c>
      <c r="DE18" s="13">
        <v>5363.1605</v>
      </c>
      <c r="DF18" s="66">
        <v>4321.4355999999998</v>
      </c>
      <c r="DG18" s="66">
        <v>4082.1649000000002</v>
      </c>
      <c r="DH18" s="66">
        <v>4075.1039000000001</v>
      </c>
      <c r="DI18" s="13" t="s">
        <v>22</v>
      </c>
      <c r="DJ18" s="3"/>
      <c r="DK18" s="14">
        <v>9.0134000000000007</v>
      </c>
      <c r="DL18" s="14">
        <v>10.2684</v>
      </c>
      <c r="DM18" s="14">
        <v>8.5242000000000004</v>
      </c>
      <c r="DN18" s="14">
        <v>7.2088000000000001</v>
      </c>
      <c r="DO18" s="14">
        <v>9.4837000000000007</v>
      </c>
      <c r="DP18" s="14">
        <v>10.824</v>
      </c>
      <c r="DQ18" s="14">
        <v>11.9543</v>
      </c>
      <c r="DR18" s="14">
        <v>11.4131</v>
      </c>
      <c r="DS18" s="14">
        <v>12.190799999999999</v>
      </c>
      <c r="DT18" s="14">
        <v>12.986499999999999</v>
      </c>
      <c r="DU18" s="14">
        <v>11.9292</v>
      </c>
      <c r="DV18" s="14">
        <v>12.385999999999999</v>
      </c>
      <c r="DW18" s="14">
        <v>12.9689</v>
      </c>
      <c r="DX18" s="14">
        <v>13.166499999999999</v>
      </c>
      <c r="DY18" s="14">
        <v>12.5961</v>
      </c>
      <c r="DZ18" s="14">
        <v>12.4085</v>
      </c>
      <c r="EA18" s="14">
        <v>13.110799999999999</v>
      </c>
      <c r="EB18" s="6">
        <v>10.419499999999999</v>
      </c>
      <c r="EC18" s="6">
        <v>9.6240000000000006</v>
      </c>
      <c r="ED18" s="6">
        <v>9.3452000000000002</v>
      </c>
      <c r="EE18" s="14" t="s">
        <v>22</v>
      </c>
      <c r="EF18" s="3"/>
      <c r="EG18" s="6" t="s">
        <v>22</v>
      </c>
      <c r="EH18" s="6">
        <v>13.681100000000001</v>
      </c>
      <c r="EI18" s="6">
        <v>12.526899999999999</v>
      </c>
      <c r="EJ18" s="6">
        <v>10.904299999999999</v>
      </c>
      <c r="EK18" s="6" t="s">
        <v>22</v>
      </c>
      <c r="EL18" s="6">
        <v>14.5745</v>
      </c>
      <c r="EM18" s="6">
        <v>15.922000000000001</v>
      </c>
      <c r="EN18" s="6">
        <v>15.78</v>
      </c>
      <c r="EO18" s="6" t="s">
        <v>22</v>
      </c>
      <c r="EP18" s="6">
        <v>15.639099999999999</v>
      </c>
      <c r="EQ18" s="6">
        <v>13.7811</v>
      </c>
      <c r="ER18" s="6">
        <v>15.5893</v>
      </c>
      <c r="ES18" s="6" t="s">
        <v>22</v>
      </c>
      <c r="ET18" s="6">
        <v>17.3354</v>
      </c>
      <c r="EU18" s="6">
        <v>16.084199999999999</v>
      </c>
      <c r="EV18" s="6">
        <v>16.199300000000001</v>
      </c>
      <c r="EW18" s="6">
        <v>12.241199999999999</v>
      </c>
      <c r="EX18" s="6">
        <v>11.0748</v>
      </c>
      <c r="EY18" s="6">
        <v>9.7738999999999994</v>
      </c>
      <c r="EZ18" s="6">
        <v>8.7307000000000006</v>
      </c>
      <c r="FA18" s="6" t="s">
        <v>22</v>
      </c>
      <c r="FB18" s="3"/>
      <c r="FC18" s="6" t="s">
        <v>22</v>
      </c>
      <c r="FD18" s="6">
        <v>2.5049999999999999</v>
      </c>
      <c r="FE18" s="6">
        <v>2.5613000000000001</v>
      </c>
      <c r="FF18" s="6">
        <v>2.1320000000000001</v>
      </c>
      <c r="FG18" s="6" t="s">
        <v>22</v>
      </c>
      <c r="FH18" s="6">
        <v>2.6701999999999999</v>
      </c>
      <c r="FI18" s="6">
        <v>3.2050999999999998</v>
      </c>
      <c r="FJ18" s="6">
        <v>2.9571000000000001</v>
      </c>
      <c r="FK18" s="6" t="s">
        <v>22</v>
      </c>
      <c r="FL18" s="6">
        <v>2.46</v>
      </c>
      <c r="FM18" s="6">
        <v>2.4396</v>
      </c>
      <c r="FN18" s="6">
        <v>2.6208</v>
      </c>
      <c r="FO18" s="6" t="s">
        <v>22</v>
      </c>
      <c r="FP18" s="6">
        <v>2.7734000000000001</v>
      </c>
      <c r="FQ18" s="6">
        <v>2.8574000000000002</v>
      </c>
      <c r="FR18" s="6">
        <v>2.8778000000000001</v>
      </c>
      <c r="FS18" s="6">
        <v>2.8035999999999999</v>
      </c>
      <c r="FT18" s="6">
        <v>2.2164000000000001</v>
      </c>
      <c r="FU18" s="6">
        <v>1.9717</v>
      </c>
      <c r="FV18" s="6">
        <v>2.0329999999999999</v>
      </c>
      <c r="FW18" s="6" t="s">
        <v>22</v>
      </c>
      <c r="FX18" s="3"/>
      <c r="FY18" s="13">
        <v>110.76600000000001</v>
      </c>
      <c r="FZ18" s="13">
        <v>121.261</v>
      </c>
      <c r="GA18" s="13">
        <v>108.866</v>
      </c>
      <c r="GB18" s="13">
        <v>91.531999999999996</v>
      </c>
      <c r="GC18" s="13">
        <v>111.944</v>
      </c>
      <c r="GD18" s="13">
        <v>172.98699999999999</v>
      </c>
      <c r="GE18" s="13">
        <v>124.086</v>
      </c>
      <c r="GF18" s="13">
        <v>203.67500000000001</v>
      </c>
      <c r="GG18" s="13">
        <v>269.76100000000002</v>
      </c>
      <c r="GH18" s="13">
        <v>503.42500000000001</v>
      </c>
      <c r="GI18" s="13">
        <v>204.01900000000001</v>
      </c>
      <c r="GJ18" s="13">
        <v>260.52100000000002</v>
      </c>
      <c r="GK18" s="13">
        <v>318.18599999999998</v>
      </c>
      <c r="GL18" s="13">
        <v>356.39800000000002</v>
      </c>
      <c r="GM18" s="13">
        <v>260.50900000000001</v>
      </c>
      <c r="GN18" s="13">
        <v>333.73700000000002</v>
      </c>
      <c r="GO18" s="13">
        <v>322.81599999999997</v>
      </c>
      <c r="GP18" s="66">
        <v>360.91800000000001</v>
      </c>
      <c r="GQ18" s="66">
        <v>246.44800000000001</v>
      </c>
      <c r="GR18" s="66">
        <v>319.38200000000001</v>
      </c>
      <c r="GS18" s="13" t="s">
        <v>22</v>
      </c>
      <c r="GT18" s="3"/>
      <c r="GU18" s="13">
        <v>1239.5820000000001</v>
      </c>
      <c r="GV18" s="13">
        <v>1296.9880000000001</v>
      </c>
      <c r="GW18" s="13">
        <v>1168.4860000000001</v>
      </c>
      <c r="GX18" s="13">
        <v>1234.7629999999999</v>
      </c>
      <c r="GY18" s="13">
        <v>1293.6199999999999</v>
      </c>
      <c r="GZ18" s="13">
        <v>1345.9749999999999</v>
      </c>
      <c r="HA18" s="13">
        <v>1217.33</v>
      </c>
      <c r="HB18" s="13">
        <v>1280.0740000000001</v>
      </c>
      <c r="HC18" s="13">
        <v>1379.0350000000001</v>
      </c>
      <c r="HD18" s="13">
        <v>1426.933</v>
      </c>
      <c r="HE18" s="13">
        <v>1273.895</v>
      </c>
      <c r="HF18" s="13">
        <v>1329.489</v>
      </c>
      <c r="HG18" s="13">
        <v>1402.2670000000001</v>
      </c>
      <c r="HH18" s="13">
        <v>1445.63</v>
      </c>
      <c r="HI18" s="13">
        <v>1288.925</v>
      </c>
      <c r="HJ18" s="13">
        <v>1441.425</v>
      </c>
      <c r="HK18" s="66">
        <v>1462.9010000000001</v>
      </c>
      <c r="HL18" s="66">
        <v>1473.606</v>
      </c>
      <c r="HM18" s="66">
        <v>1327.029</v>
      </c>
      <c r="HN18" s="66">
        <v>1315.3119999999999</v>
      </c>
      <c r="HO18" s="13" t="s">
        <v>22</v>
      </c>
      <c r="HP18" s="3"/>
      <c r="HQ18" s="13">
        <v>94.364999999999995</v>
      </c>
      <c r="HR18" s="13">
        <v>85.379000000000005</v>
      </c>
      <c r="HS18" s="13">
        <v>87.555999999999997</v>
      </c>
      <c r="HT18" s="13">
        <v>96.147000000000006</v>
      </c>
      <c r="HU18" s="13">
        <v>96.251999999999995</v>
      </c>
      <c r="HV18" s="13">
        <v>85.998000000000005</v>
      </c>
      <c r="HW18" s="13">
        <v>89.061999999999998</v>
      </c>
      <c r="HX18" s="13">
        <v>97.24</v>
      </c>
      <c r="HY18" s="13">
        <v>97.706999999999994</v>
      </c>
      <c r="HZ18" s="13">
        <v>88.945999999999998</v>
      </c>
      <c r="IA18" s="13">
        <v>98.423000000000002</v>
      </c>
      <c r="IB18" s="13">
        <v>108.709</v>
      </c>
      <c r="IC18" s="13">
        <v>105.614</v>
      </c>
      <c r="ID18" s="13">
        <v>91.14</v>
      </c>
      <c r="IE18" s="13">
        <v>98.674999999999997</v>
      </c>
      <c r="IF18" s="13">
        <v>111.095</v>
      </c>
      <c r="IG18" s="13">
        <v>108.155</v>
      </c>
      <c r="IH18" s="66">
        <v>96.819000000000003</v>
      </c>
      <c r="II18" s="66">
        <v>108.09399999999999</v>
      </c>
      <c r="IJ18" s="66">
        <v>122.996</v>
      </c>
      <c r="IK18" s="13" t="s">
        <v>22</v>
      </c>
      <c r="IL18" s="3"/>
    </row>
    <row r="19" spans="1:247" s="21" customFormat="1">
      <c r="A19" s="4" t="s">
        <v>67</v>
      </c>
      <c r="B19" s="4" t="s">
        <v>87</v>
      </c>
      <c r="C19" s="15" t="s">
        <v>125</v>
      </c>
      <c r="D19" s="4" t="s">
        <v>90</v>
      </c>
      <c r="E19" s="13">
        <v>6701.6724000000004</v>
      </c>
      <c r="F19" s="13">
        <v>6424.9840000000004</v>
      </c>
      <c r="G19" s="13">
        <v>6737.4147000000003</v>
      </c>
      <c r="H19" s="13">
        <v>9259.93</v>
      </c>
      <c r="I19" s="13">
        <v>13129.6857</v>
      </c>
      <c r="J19" s="13">
        <v>15973.3603</v>
      </c>
      <c r="K19" s="13">
        <v>15357.627399999999</v>
      </c>
      <c r="L19" s="13">
        <v>16244.0448</v>
      </c>
      <c r="M19" s="13">
        <v>14548.548500000001</v>
      </c>
      <c r="N19" s="13">
        <v>14331.406000000001</v>
      </c>
      <c r="O19" s="13">
        <v>11074.2682</v>
      </c>
      <c r="P19" s="13">
        <v>10717.321599999999</v>
      </c>
      <c r="Q19" s="13">
        <v>12106.4388</v>
      </c>
      <c r="R19" s="13">
        <v>13833.75</v>
      </c>
      <c r="S19" s="13">
        <v>12998.8053</v>
      </c>
      <c r="T19" s="13">
        <v>14178.85</v>
      </c>
      <c r="U19" s="13">
        <v>12451.4872</v>
      </c>
      <c r="V19" s="13">
        <v>11352.6</v>
      </c>
      <c r="W19" s="13">
        <v>10052.525</v>
      </c>
      <c r="X19" s="13">
        <v>10802.225</v>
      </c>
      <c r="Y19" s="13" t="s">
        <v>22</v>
      </c>
      <c r="Z19" s="66"/>
      <c r="AA19" s="13">
        <v>718</v>
      </c>
      <c r="AB19" s="13">
        <v>608</v>
      </c>
      <c r="AC19" s="13">
        <v>794.29499999999996</v>
      </c>
      <c r="AD19" s="13">
        <v>-2931</v>
      </c>
      <c r="AE19" s="13">
        <v>709</v>
      </c>
      <c r="AF19" s="13">
        <v>596</v>
      </c>
      <c r="AG19" s="13">
        <v>2278</v>
      </c>
      <c r="AH19" s="13">
        <v>2046</v>
      </c>
      <c r="AI19" s="13">
        <v>1712</v>
      </c>
      <c r="AJ19" s="13">
        <v>1723</v>
      </c>
      <c r="AK19" s="13">
        <v>1823</v>
      </c>
      <c r="AL19" s="13">
        <v>1590</v>
      </c>
      <c r="AM19" s="13">
        <v>1120</v>
      </c>
      <c r="AN19" s="13">
        <v>1114</v>
      </c>
      <c r="AO19" s="13">
        <v>1797</v>
      </c>
      <c r="AP19" s="13">
        <v>1722</v>
      </c>
      <c r="AQ19" s="13">
        <v>1306</v>
      </c>
      <c r="AR19" s="66">
        <v>1306</v>
      </c>
      <c r="AS19" s="66">
        <v>2016</v>
      </c>
      <c r="AT19" s="66">
        <v>1809</v>
      </c>
      <c r="AU19" s="13" t="s">
        <v>22</v>
      </c>
      <c r="AV19" s="66"/>
      <c r="AW19" s="13">
        <v>1886</v>
      </c>
      <c r="AX19" s="13"/>
      <c r="AY19" s="13"/>
      <c r="AZ19" s="13"/>
      <c r="BA19" s="13">
        <v>2948</v>
      </c>
      <c r="BB19" s="13"/>
      <c r="BC19" s="13"/>
      <c r="BD19" s="13"/>
      <c r="BE19" s="13">
        <v>2459</v>
      </c>
      <c r="BF19" s="13"/>
      <c r="BG19" s="13"/>
      <c r="BH19" s="13"/>
      <c r="BI19" s="13">
        <v>2769</v>
      </c>
      <c r="BJ19" s="13"/>
      <c r="BK19" s="13"/>
      <c r="BL19" s="13"/>
      <c r="BM19" s="13">
        <v>2757</v>
      </c>
      <c r="BN19" s="66"/>
      <c r="BO19" s="66"/>
      <c r="BP19" s="66"/>
      <c r="BQ19" s="13" t="s">
        <v>22</v>
      </c>
      <c r="BR19" s="3"/>
      <c r="BS19" s="14">
        <v>0.58040000000000003</v>
      </c>
      <c r="BT19" s="14">
        <v>0.50960000000000005</v>
      </c>
      <c r="BU19" s="14">
        <v>0.69010000000000005</v>
      </c>
      <c r="BV19" s="14">
        <v>-2.6669999999999998</v>
      </c>
      <c r="BW19" s="14">
        <v>1.0442</v>
      </c>
      <c r="BX19" s="14">
        <v>0.70950000000000002</v>
      </c>
      <c r="BY19" s="14">
        <v>2.2509999999999999</v>
      </c>
      <c r="BZ19" s="14">
        <v>1.7638</v>
      </c>
      <c r="CA19" s="14">
        <v>0.96289999999999998</v>
      </c>
      <c r="CB19" s="14">
        <v>0.97789999999999999</v>
      </c>
      <c r="CC19" s="14">
        <v>0.85629999999999995</v>
      </c>
      <c r="CD19" s="14">
        <v>0.73</v>
      </c>
      <c r="CE19" s="14">
        <v>0.54159999999999997</v>
      </c>
      <c r="CF19" s="14">
        <v>0.53580000000000005</v>
      </c>
      <c r="CG19" s="14">
        <v>1.0334000000000001</v>
      </c>
      <c r="CH19" s="14">
        <v>0.98460000000000003</v>
      </c>
      <c r="CI19" s="14">
        <v>0.73170000000000002</v>
      </c>
      <c r="CJ19" s="23">
        <v>0.73</v>
      </c>
      <c r="CK19" s="23">
        <v>1.1156999999999999</v>
      </c>
      <c r="CL19" s="23">
        <v>0.99339999999999995</v>
      </c>
      <c r="CM19" s="14" t="s">
        <v>22</v>
      </c>
      <c r="CN19"/>
      <c r="CO19" s="13">
        <v>7419.6724000000004</v>
      </c>
      <c r="CP19" s="13">
        <v>7032.9840000000004</v>
      </c>
      <c r="CQ19" s="13">
        <v>7531.7097000000003</v>
      </c>
      <c r="CR19" s="13">
        <v>6328.93</v>
      </c>
      <c r="CS19" s="13">
        <v>13838.6857</v>
      </c>
      <c r="CT19" s="13">
        <v>16569.3603</v>
      </c>
      <c r="CU19" s="13">
        <v>17635.627400000001</v>
      </c>
      <c r="CV19" s="13">
        <v>18290.0448</v>
      </c>
      <c r="CW19" s="13">
        <v>16260.548500000001</v>
      </c>
      <c r="CX19" s="13">
        <v>16054.406000000001</v>
      </c>
      <c r="CY19" s="13">
        <v>12897.2682</v>
      </c>
      <c r="CZ19" s="13">
        <v>12307.321599999999</v>
      </c>
      <c r="DA19" s="13">
        <v>13226.4388</v>
      </c>
      <c r="DB19" s="13">
        <v>14947.75</v>
      </c>
      <c r="DC19" s="13">
        <v>14795.8053</v>
      </c>
      <c r="DD19" s="13">
        <v>15900.85</v>
      </c>
      <c r="DE19" s="13">
        <v>13757.4872</v>
      </c>
      <c r="DF19" s="66">
        <v>12658.6</v>
      </c>
      <c r="DG19" s="66">
        <v>12068.525</v>
      </c>
      <c r="DH19" s="66">
        <v>12611.225</v>
      </c>
      <c r="DI19" s="13" t="s">
        <v>22</v>
      </c>
      <c r="DJ19" s="3"/>
      <c r="DK19" s="14">
        <v>5.9981</v>
      </c>
      <c r="DL19" s="14">
        <v>5.8952</v>
      </c>
      <c r="DM19" s="14">
        <v>6.5435999999999996</v>
      </c>
      <c r="DN19" s="14">
        <v>5.7587999999999999</v>
      </c>
      <c r="DO19" s="14">
        <v>20.381</v>
      </c>
      <c r="DP19" s="14">
        <v>19.7254</v>
      </c>
      <c r="DQ19" s="14">
        <v>17.426500000000001</v>
      </c>
      <c r="DR19" s="14">
        <v>15.767300000000001</v>
      </c>
      <c r="DS19" s="14">
        <v>9.1454000000000004</v>
      </c>
      <c r="DT19" s="14">
        <v>9.1114999999999995</v>
      </c>
      <c r="DU19" s="14">
        <v>6.0579000000000001</v>
      </c>
      <c r="DV19" s="14">
        <v>5.6506999999999996</v>
      </c>
      <c r="DW19" s="14">
        <v>6.3958000000000004</v>
      </c>
      <c r="DX19" s="14">
        <v>7.1898999999999997</v>
      </c>
      <c r="DY19" s="14">
        <v>8.5082000000000004</v>
      </c>
      <c r="DZ19" s="14">
        <v>9.0914000000000001</v>
      </c>
      <c r="EA19" s="14">
        <v>7.7073</v>
      </c>
      <c r="EB19" s="6">
        <v>7.0758000000000001</v>
      </c>
      <c r="EC19" s="6">
        <v>6.6787999999999998</v>
      </c>
      <c r="ED19" s="6">
        <v>6.9253999999999998</v>
      </c>
      <c r="EE19" s="14" t="s">
        <v>22</v>
      </c>
      <c r="EF19" s="3"/>
      <c r="EG19" s="6" t="s">
        <v>22</v>
      </c>
      <c r="EH19" s="6">
        <v>125.5183</v>
      </c>
      <c r="EI19" s="6">
        <v>260.67419999999998</v>
      </c>
      <c r="EJ19" s="6">
        <v>10582.3357</v>
      </c>
      <c r="EK19" s="6" t="s">
        <v>22</v>
      </c>
      <c r="EL19" s="6" t="s">
        <v>22</v>
      </c>
      <c r="EM19" s="6" t="s">
        <v>22</v>
      </c>
      <c r="EN19" s="6" t="s">
        <v>22</v>
      </c>
      <c r="EO19" s="6" t="s">
        <v>22</v>
      </c>
      <c r="EP19" s="6" t="s">
        <v>22</v>
      </c>
      <c r="EQ19" s="6" t="s">
        <v>22</v>
      </c>
      <c r="ER19" s="6" t="s">
        <v>22</v>
      </c>
      <c r="ES19" s="6" t="s">
        <v>22</v>
      </c>
      <c r="ET19" s="6" t="s">
        <v>22</v>
      </c>
      <c r="EU19" s="6" t="s">
        <v>22</v>
      </c>
      <c r="EV19" s="6" t="s">
        <v>22</v>
      </c>
      <c r="EW19" s="6" t="s">
        <v>22</v>
      </c>
      <c r="EX19" s="6" t="s">
        <v>22</v>
      </c>
      <c r="EY19" s="6" t="s">
        <v>22</v>
      </c>
      <c r="EZ19" s="6" t="s">
        <v>22</v>
      </c>
      <c r="FA19" s="6" t="s">
        <v>22</v>
      </c>
      <c r="FB19" s="3"/>
      <c r="FC19" s="6" t="s">
        <v>22</v>
      </c>
      <c r="FD19" s="6">
        <v>1.0786</v>
      </c>
      <c r="FE19" s="6">
        <v>1.2479</v>
      </c>
      <c r="FF19" s="6">
        <v>1.0341</v>
      </c>
      <c r="FG19" s="6" t="s">
        <v>22</v>
      </c>
      <c r="FH19" s="6">
        <v>1.4304000000000001</v>
      </c>
      <c r="FI19" s="6">
        <v>1.4763999999999999</v>
      </c>
      <c r="FJ19" s="6">
        <v>1.5670999999999999</v>
      </c>
      <c r="FK19" s="6" t="s">
        <v>22</v>
      </c>
      <c r="FL19" s="6">
        <v>1.4166000000000001</v>
      </c>
      <c r="FM19" s="6">
        <v>1.1496</v>
      </c>
      <c r="FN19" s="6">
        <v>1.1265000000000001</v>
      </c>
      <c r="FO19" s="6" t="s">
        <v>22</v>
      </c>
      <c r="FP19" s="6">
        <v>1.4843</v>
      </c>
      <c r="FQ19" s="6">
        <v>1.5218</v>
      </c>
      <c r="FR19" s="6">
        <v>1.6596</v>
      </c>
      <c r="FS19" s="6">
        <v>1.4643999999999999</v>
      </c>
      <c r="FT19" s="6">
        <v>1.3681000000000001</v>
      </c>
      <c r="FU19" s="6">
        <v>1.1839999999999999</v>
      </c>
      <c r="FV19" s="6">
        <v>1.4016</v>
      </c>
      <c r="FW19" s="6" t="s">
        <v>22</v>
      </c>
      <c r="FX19" s="3"/>
      <c r="FY19" s="13">
        <v>709</v>
      </c>
      <c r="FZ19" s="13">
        <v>1186</v>
      </c>
      <c r="GA19" s="13">
        <v>1006.275</v>
      </c>
      <c r="GB19" s="13">
        <v>4741</v>
      </c>
      <c r="GC19" s="13">
        <v>1703</v>
      </c>
      <c r="GD19" s="13">
        <v>1997</v>
      </c>
      <c r="GE19" s="13">
        <v>214</v>
      </c>
      <c r="GF19" s="13">
        <v>199</v>
      </c>
      <c r="GG19" s="13">
        <v>533</v>
      </c>
      <c r="GH19" s="13">
        <v>486</v>
      </c>
      <c r="GI19" s="13">
        <v>276</v>
      </c>
      <c r="GJ19" s="13">
        <v>304</v>
      </c>
      <c r="GK19" s="13">
        <v>613</v>
      </c>
      <c r="GL19" s="13">
        <v>612</v>
      </c>
      <c r="GM19" s="13">
        <v>673</v>
      </c>
      <c r="GN19" s="13">
        <v>511</v>
      </c>
      <c r="GO19" s="13">
        <v>587</v>
      </c>
      <c r="GP19" s="66">
        <v>840</v>
      </c>
      <c r="GQ19" s="66">
        <v>321</v>
      </c>
      <c r="GR19" s="66">
        <v>932</v>
      </c>
      <c r="GS19" s="13" t="s">
        <v>22</v>
      </c>
      <c r="GT19" s="3"/>
      <c r="GU19" s="13">
        <v>5999</v>
      </c>
      <c r="GV19" s="13">
        <v>5957</v>
      </c>
      <c r="GW19" s="13">
        <v>5399.1660000000002</v>
      </c>
      <c r="GX19" s="13">
        <v>8955</v>
      </c>
      <c r="GY19" s="13">
        <v>11412</v>
      </c>
      <c r="GZ19" s="13">
        <v>11167</v>
      </c>
      <c r="HA19" s="13">
        <v>10402</v>
      </c>
      <c r="HB19" s="13">
        <v>10366</v>
      </c>
      <c r="HC19" s="13">
        <v>10321</v>
      </c>
      <c r="HD19" s="13">
        <v>10117</v>
      </c>
      <c r="HE19" s="13">
        <v>9633</v>
      </c>
      <c r="HF19" s="13">
        <v>9514</v>
      </c>
      <c r="HG19" s="13">
        <v>9408</v>
      </c>
      <c r="HH19" s="13">
        <v>9320</v>
      </c>
      <c r="HI19" s="13">
        <v>8542</v>
      </c>
      <c r="HJ19" s="13">
        <v>8504</v>
      </c>
      <c r="HK19" s="66">
        <v>8297</v>
      </c>
      <c r="HL19" s="66">
        <v>8490</v>
      </c>
      <c r="HM19" s="66">
        <v>7707</v>
      </c>
      <c r="HN19" s="66">
        <v>7676</v>
      </c>
      <c r="HO19" s="13" t="s">
        <v>22</v>
      </c>
      <c r="HP19" s="3"/>
      <c r="HQ19" s="13">
        <v>373</v>
      </c>
      <c r="HR19" s="13">
        <v>234</v>
      </c>
      <c r="HS19" s="13">
        <v>252</v>
      </c>
      <c r="HT19" s="13">
        <v>240</v>
      </c>
      <c r="HU19" s="13">
        <v>-47</v>
      </c>
      <c r="HV19" s="13">
        <v>395</v>
      </c>
      <c r="HW19" s="13">
        <v>424</v>
      </c>
      <c r="HX19" s="13">
        <v>388</v>
      </c>
      <c r="HY19" s="13">
        <v>571</v>
      </c>
      <c r="HZ19" s="13">
        <v>379</v>
      </c>
      <c r="IA19" s="13">
        <v>791</v>
      </c>
      <c r="IB19" s="13">
        <v>437</v>
      </c>
      <c r="IC19" s="13">
        <v>461</v>
      </c>
      <c r="ID19" s="13">
        <v>390</v>
      </c>
      <c r="IE19" s="13">
        <v>451</v>
      </c>
      <c r="IF19" s="13">
        <v>447</v>
      </c>
      <c r="IG19" s="13">
        <v>497</v>
      </c>
      <c r="IH19" s="66">
        <v>394</v>
      </c>
      <c r="II19" s="66">
        <v>469</v>
      </c>
      <c r="IJ19" s="66">
        <v>461</v>
      </c>
      <c r="IK19" s="13" t="s">
        <v>22</v>
      </c>
      <c r="IL19" s="3"/>
    </row>
    <row r="20" spans="1:247" s="20" customFormat="1">
      <c r="A20" s="4" t="s">
        <v>43</v>
      </c>
      <c r="B20" s="4" t="s">
        <v>4</v>
      </c>
      <c r="C20" s="15"/>
      <c r="D20" s="3"/>
      <c r="E20" s="13">
        <v>4728.17</v>
      </c>
      <c r="F20" s="13">
        <v>5813.1093000000001</v>
      </c>
      <c r="G20" s="13">
        <v>5288.7196999999996</v>
      </c>
      <c r="H20" s="13">
        <v>5087.6412</v>
      </c>
      <c r="I20" s="13">
        <v>4447.902</v>
      </c>
      <c r="J20" s="13">
        <v>4032.4386</v>
      </c>
      <c r="K20" s="13">
        <v>4008.0673999999999</v>
      </c>
      <c r="L20" s="13">
        <v>3812.5518999999999</v>
      </c>
      <c r="M20" s="13">
        <v>4516.4116000000004</v>
      </c>
      <c r="N20" s="13">
        <v>3885.8735999999999</v>
      </c>
      <c r="O20" s="13">
        <v>3944.5282999999999</v>
      </c>
      <c r="P20" s="13">
        <v>3812.5551999999998</v>
      </c>
      <c r="Q20" s="13">
        <v>4365.2543999999998</v>
      </c>
      <c r="R20" s="13">
        <v>4301.7065000000002</v>
      </c>
      <c r="S20" s="13">
        <v>5151.9128000000001</v>
      </c>
      <c r="T20" s="13">
        <v>5000.4984999999997</v>
      </c>
      <c r="U20" s="13">
        <v>5621.2837</v>
      </c>
      <c r="V20" s="13">
        <v>5367.1039000000001</v>
      </c>
      <c r="W20" s="13">
        <v>5151.6977999999999</v>
      </c>
      <c r="X20" s="13">
        <v>5104.5393999999997</v>
      </c>
      <c r="Y20" s="13" t="s">
        <v>22</v>
      </c>
      <c r="Z20" s="66"/>
      <c r="AA20" s="13">
        <v>1504.6</v>
      </c>
      <c r="AB20" s="13">
        <v>1583.7</v>
      </c>
      <c r="AC20" s="13">
        <v>1547.6</v>
      </c>
      <c r="AD20" s="13">
        <v>1427.4</v>
      </c>
      <c r="AE20" s="13">
        <v>1124.9000000000001</v>
      </c>
      <c r="AF20" s="13">
        <v>1135.9000000000001</v>
      </c>
      <c r="AG20" s="13">
        <v>1055.8</v>
      </c>
      <c r="AH20" s="13">
        <v>1090.5</v>
      </c>
      <c r="AI20" s="13">
        <v>859.8</v>
      </c>
      <c r="AJ20" s="13">
        <v>853.2</v>
      </c>
      <c r="AK20" s="13">
        <v>736.4</v>
      </c>
      <c r="AL20" s="13">
        <v>793.5</v>
      </c>
      <c r="AM20" s="13">
        <v>533.9</v>
      </c>
      <c r="AN20" s="13">
        <v>572.79999999999995</v>
      </c>
      <c r="AO20" s="13">
        <v>527.4</v>
      </c>
      <c r="AP20" s="13">
        <v>648.9</v>
      </c>
      <c r="AQ20" s="13">
        <v>737.1</v>
      </c>
      <c r="AR20" s="13">
        <v>748</v>
      </c>
      <c r="AS20" s="13">
        <v>692.1</v>
      </c>
      <c r="AT20" s="13">
        <v>807.5</v>
      </c>
      <c r="AU20" s="13" t="s">
        <v>22</v>
      </c>
      <c r="AV20" s="66"/>
      <c r="AW20" s="13">
        <v>1084.8</v>
      </c>
      <c r="AX20" s="13"/>
      <c r="AY20" s="13"/>
      <c r="AZ20" s="13"/>
      <c r="BA20" s="13">
        <v>1072.4000000000001</v>
      </c>
      <c r="BB20" s="13"/>
      <c r="BC20" s="13"/>
      <c r="BD20" s="13"/>
      <c r="BE20" s="13">
        <v>1132.2</v>
      </c>
      <c r="BF20" s="13"/>
      <c r="BG20" s="13"/>
      <c r="BH20" s="13"/>
      <c r="BI20" s="13">
        <v>1158.5</v>
      </c>
      <c r="BJ20" s="13"/>
      <c r="BK20" s="13"/>
      <c r="BL20" s="13"/>
      <c r="BM20" s="13">
        <v>1097.7</v>
      </c>
      <c r="BN20" s="13"/>
      <c r="BO20" s="13"/>
      <c r="BP20" s="13"/>
      <c r="BQ20" s="13" t="s">
        <v>22</v>
      </c>
      <c r="BR20" s="3"/>
      <c r="BS20" s="14">
        <v>1.2812999999999999</v>
      </c>
      <c r="BT20" s="14">
        <v>1.3609</v>
      </c>
      <c r="BU20" s="14">
        <v>1.3346</v>
      </c>
      <c r="BV20" s="14">
        <v>1.2323999999999999</v>
      </c>
      <c r="BW20" s="14">
        <v>0.81189999999999996</v>
      </c>
      <c r="BX20" s="14">
        <v>0.82650000000000001</v>
      </c>
      <c r="BY20" s="14">
        <v>0.83330000000000004</v>
      </c>
      <c r="BZ20" s="14">
        <v>0.8831</v>
      </c>
      <c r="CA20" s="14">
        <v>0.70450000000000002</v>
      </c>
      <c r="CB20" s="14">
        <v>0.70750000000000002</v>
      </c>
      <c r="CC20" s="14">
        <v>0.57720000000000005</v>
      </c>
      <c r="CD20" s="14">
        <v>0.62939999999999996</v>
      </c>
      <c r="CE20" s="14">
        <v>0.4214</v>
      </c>
      <c r="CF20" s="14">
        <v>0.45350000000000001</v>
      </c>
      <c r="CG20" s="14">
        <v>0.4173</v>
      </c>
      <c r="CH20" s="14">
        <v>0.51459999999999995</v>
      </c>
      <c r="CI20" s="14">
        <v>0.59319999999999995</v>
      </c>
      <c r="CJ20" s="14">
        <v>0.59570000000000001</v>
      </c>
      <c r="CK20" s="14">
        <v>0.56269999999999998</v>
      </c>
      <c r="CL20" s="14">
        <v>0.6351</v>
      </c>
      <c r="CM20" s="14" t="s">
        <v>22</v>
      </c>
      <c r="CN20"/>
      <c r="CO20" s="13">
        <v>6608.17</v>
      </c>
      <c r="CP20" s="13">
        <v>7772.3092999999999</v>
      </c>
      <c r="CQ20" s="13">
        <v>7220.5196999999998</v>
      </c>
      <c r="CR20" s="13">
        <v>6898.1412</v>
      </c>
      <c r="CS20" s="13">
        <v>5949.2020000000002</v>
      </c>
      <c r="CT20" s="13">
        <v>5549.4386000000004</v>
      </c>
      <c r="CU20" s="13">
        <v>5435.3674000000001</v>
      </c>
      <c r="CV20" s="13">
        <v>5268.6518999999998</v>
      </c>
      <c r="CW20" s="13">
        <v>5728.4116000000004</v>
      </c>
      <c r="CX20" s="13">
        <v>5087.7736000000004</v>
      </c>
      <c r="CY20" s="13">
        <v>5014.6283000000003</v>
      </c>
      <c r="CZ20" s="13">
        <v>4939.5551999999998</v>
      </c>
      <c r="DA20" s="13">
        <v>5194.8544000000002</v>
      </c>
      <c r="DB20" s="13">
        <v>5165.5065000000004</v>
      </c>
      <c r="DC20" s="13">
        <v>5961.6127999999999</v>
      </c>
      <c r="DD20" s="13">
        <v>5923.1985000000004</v>
      </c>
      <c r="DE20" s="13">
        <v>6603.3837000000003</v>
      </c>
      <c r="DF20" s="13">
        <v>6362.2039000000004</v>
      </c>
      <c r="DG20" s="13">
        <v>6083.7978000000003</v>
      </c>
      <c r="DH20" s="13">
        <v>6152.8393999999998</v>
      </c>
      <c r="DI20" s="13" t="s">
        <v>22</v>
      </c>
      <c r="DJ20" s="3"/>
      <c r="DK20" s="14">
        <v>5.6273</v>
      </c>
      <c r="DL20" s="14">
        <v>6.6790000000000003</v>
      </c>
      <c r="DM20" s="14">
        <v>6.2267000000000001</v>
      </c>
      <c r="DN20" s="14">
        <v>5.9558999999999997</v>
      </c>
      <c r="DO20" s="14">
        <v>4.2938999999999998</v>
      </c>
      <c r="DP20" s="14">
        <v>4.0380000000000003</v>
      </c>
      <c r="DQ20" s="14">
        <v>4.29</v>
      </c>
      <c r="DR20" s="14">
        <v>4.2664999999999997</v>
      </c>
      <c r="DS20" s="14">
        <v>4.6935000000000002</v>
      </c>
      <c r="DT20" s="14">
        <v>4.2191000000000001</v>
      </c>
      <c r="DU20" s="14">
        <v>3.9306000000000001</v>
      </c>
      <c r="DV20" s="14">
        <v>3.9177999999999997</v>
      </c>
      <c r="DW20" s="14">
        <v>4.1001000000000003</v>
      </c>
      <c r="DX20" s="14">
        <v>4.0891999999999999</v>
      </c>
      <c r="DY20" s="14">
        <v>4.7172000000000001</v>
      </c>
      <c r="DZ20" s="14">
        <v>4.6975999999999996</v>
      </c>
      <c r="EA20" s="14">
        <v>5.3146000000000004</v>
      </c>
      <c r="EB20" s="14">
        <v>5.0667</v>
      </c>
      <c r="EC20" s="14">
        <v>4.9466000000000001</v>
      </c>
      <c r="ED20" s="14">
        <v>4.8390000000000004</v>
      </c>
      <c r="EE20" s="14" t="s">
        <v>22</v>
      </c>
      <c r="EF20" s="3"/>
      <c r="EG20" s="14">
        <v>16.520099999999999</v>
      </c>
      <c r="EH20" s="14">
        <v>33.319499999999998</v>
      </c>
      <c r="EI20" s="14">
        <v>28.0047</v>
      </c>
      <c r="EJ20" s="14">
        <v>916.38030000000003</v>
      </c>
      <c r="EK20" s="14">
        <v>16.6083</v>
      </c>
      <c r="EL20" s="14">
        <v>15.9971</v>
      </c>
      <c r="EM20" s="14" t="s">
        <v>22</v>
      </c>
      <c r="EN20" s="14">
        <v>20.248200000000001</v>
      </c>
      <c r="EO20" s="14">
        <v>29.730899999999998</v>
      </c>
      <c r="EP20" s="14">
        <v>26.723800000000001</v>
      </c>
      <c r="EQ20" s="14">
        <v>21.601299999999998</v>
      </c>
      <c r="ER20" s="14">
        <v>23.7959</v>
      </c>
      <c r="ES20" s="14" t="s">
        <v>22</v>
      </c>
      <c r="ET20" s="14">
        <v>30.182500000000001</v>
      </c>
      <c r="EU20" s="14">
        <v>36.793999999999997</v>
      </c>
      <c r="EV20" s="14">
        <v>35.711799999999997</v>
      </c>
      <c r="EW20" s="14">
        <v>41.180300000000003</v>
      </c>
      <c r="EX20" s="14">
        <v>79.856899999999996</v>
      </c>
      <c r="EY20" s="14">
        <v>74.231800000000007</v>
      </c>
      <c r="EZ20" s="14">
        <v>58.821599999999997</v>
      </c>
      <c r="FA20" s="6" t="s">
        <v>22</v>
      </c>
      <c r="FB20" s="3"/>
      <c r="FC20" s="14">
        <v>2.4622000000000002</v>
      </c>
      <c r="FD20" s="14">
        <v>3.0259</v>
      </c>
      <c r="FE20" s="14">
        <v>2.6112000000000002</v>
      </c>
      <c r="FF20" s="14">
        <v>2.4510000000000001</v>
      </c>
      <c r="FG20" s="14">
        <v>2.0960999999999999</v>
      </c>
      <c r="FH20" s="14">
        <v>1.8620000000000001</v>
      </c>
      <c r="FI20" s="14" t="s">
        <v>22</v>
      </c>
      <c r="FJ20" s="14">
        <v>1.7151999999999998</v>
      </c>
      <c r="FK20" s="14">
        <v>2.0011000000000001</v>
      </c>
      <c r="FL20" s="14">
        <v>1.7012</v>
      </c>
      <c r="FM20" s="14">
        <v>1.7478</v>
      </c>
      <c r="FN20" s="14">
        <v>1.6431</v>
      </c>
      <c r="FO20" s="14" t="s">
        <v>22</v>
      </c>
      <c r="FP20" s="14">
        <v>1.8014999999999999</v>
      </c>
      <c r="FQ20" s="14">
        <v>2.1884999999999999</v>
      </c>
      <c r="FR20" s="14">
        <v>2.1240999999999999</v>
      </c>
      <c r="FS20" s="14">
        <v>2.3485</v>
      </c>
      <c r="FT20" s="14">
        <v>2.2892999999999999</v>
      </c>
      <c r="FU20" s="14">
        <v>2.1297999999999999</v>
      </c>
      <c r="FV20" s="14">
        <v>2.2328000000000001</v>
      </c>
      <c r="FW20" s="6" t="s">
        <v>22</v>
      </c>
      <c r="FX20" s="3"/>
      <c r="FY20" s="13">
        <v>1444.3</v>
      </c>
      <c r="FZ20" s="13">
        <v>1344.3</v>
      </c>
      <c r="GA20" s="13">
        <v>996</v>
      </c>
      <c r="GB20" s="13">
        <v>1310.0999999999999</v>
      </c>
      <c r="GC20" s="13">
        <v>1509.9</v>
      </c>
      <c r="GD20" s="13">
        <v>1037</v>
      </c>
      <c r="GE20" s="13">
        <v>1085.7</v>
      </c>
      <c r="GF20" s="13">
        <v>1052.3</v>
      </c>
      <c r="GG20" s="13">
        <v>1322.5</v>
      </c>
      <c r="GH20" s="13">
        <v>1329.7</v>
      </c>
      <c r="GI20" s="13">
        <v>1035.4000000000001</v>
      </c>
      <c r="GJ20" s="13">
        <v>1364.9</v>
      </c>
      <c r="GK20" s="13">
        <v>1585.6</v>
      </c>
      <c r="GL20" s="13">
        <v>1483.8</v>
      </c>
      <c r="GM20" s="13">
        <v>1508.5</v>
      </c>
      <c r="GN20" s="13">
        <v>1297</v>
      </c>
      <c r="GO20" s="13">
        <v>1297.7</v>
      </c>
      <c r="GP20" s="13">
        <v>760</v>
      </c>
      <c r="GQ20" s="13">
        <v>817.1</v>
      </c>
      <c r="GR20" s="13">
        <v>1012.5</v>
      </c>
      <c r="GS20" s="13" t="s">
        <v>22</v>
      </c>
      <c r="GT20" s="3"/>
      <c r="GU20" s="13">
        <v>2295.6999999999998</v>
      </c>
      <c r="GV20" s="13">
        <v>2296.6</v>
      </c>
      <c r="GW20" s="13">
        <v>2409.6</v>
      </c>
      <c r="GX20" s="13">
        <v>2458.8000000000002</v>
      </c>
      <c r="GY20" s="13">
        <v>2498.4</v>
      </c>
      <c r="GZ20" s="13">
        <v>2546.6999999999998</v>
      </c>
      <c r="HA20" s="13">
        <v>2501.6</v>
      </c>
      <c r="HB20" s="13">
        <v>2588.4</v>
      </c>
      <c r="HC20" s="13">
        <v>2609.1999999999998</v>
      </c>
      <c r="HD20" s="13">
        <v>2632.9</v>
      </c>
      <c r="HE20" s="13">
        <v>2590.5</v>
      </c>
      <c r="HF20" s="13">
        <v>2653.8</v>
      </c>
      <c r="HG20" s="13">
        <v>2651.7</v>
      </c>
      <c r="HH20" s="13">
        <v>2678.8</v>
      </c>
      <c r="HI20" s="13">
        <v>2636.4</v>
      </c>
      <c r="HJ20" s="13">
        <v>2667.4</v>
      </c>
      <c r="HK20" s="13">
        <v>2589.4</v>
      </c>
      <c r="HL20" s="13">
        <v>2679.9</v>
      </c>
      <c r="HM20" s="13">
        <v>2540.8000000000002</v>
      </c>
      <c r="HN20" s="13">
        <v>2625.8</v>
      </c>
      <c r="HO20" s="13" t="s">
        <v>22</v>
      </c>
      <c r="HP20" s="3"/>
      <c r="HQ20" s="13">
        <v>117.1</v>
      </c>
      <c r="HR20" s="13">
        <v>331.2</v>
      </c>
      <c r="HS20" s="13">
        <v>342.5</v>
      </c>
      <c r="HT20" s="13">
        <v>367.4</v>
      </c>
      <c r="HU20" s="13">
        <v>344.4</v>
      </c>
      <c r="HV20" s="13">
        <v>320</v>
      </c>
      <c r="HW20" s="13">
        <v>235.2</v>
      </c>
      <c r="HX20" s="13">
        <v>335.3</v>
      </c>
      <c r="HY20" s="13">
        <v>330</v>
      </c>
      <c r="HZ20" s="13">
        <v>305.39999999999998</v>
      </c>
      <c r="IA20" s="13">
        <v>305.10000000000002</v>
      </c>
      <c r="IB20" s="13">
        <v>320.3</v>
      </c>
      <c r="IC20" s="13">
        <v>336.2</v>
      </c>
      <c r="ID20" s="13">
        <v>301.60000000000002</v>
      </c>
      <c r="IE20" s="13">
        <v>305.7</v>
      </c>
      <c r="IF20" s="13">
        <v>317.39999999999998</v>
      </c>
      <c r="IG20" s="13">
        <v>317.8</v>
      </c>
      <c r="IH20" s="13">
        <v>314.8</v>
      </c>
      <c r="II20" s="13">
        <v>279.89999999999998</v>
      </c>
      <c r="IJ20" s="13">
        <v>359</v>
      </c>
      <c r="IK20" s="13" t="s">
        <v>22</v>
      </c>
      <c r="IL20" s="3"/>
      <c r="IM20" s="21"/>
    </row>
    <row r="21" spans="1:247" s="20" customFormat="1">
      <c r="A21" s="4" t="s">
        <v>68</v>
      </c>
      <c r="B21" s="4" t="s">
        <v>5</v>
      </c>
      <c r="C21" s="15"/>
      <c r="D21" s="3"/>
      <c r="E21" s="13">
        <v>13901.563399999999</v>
      </c>
      <c r="F21" s="13">
        <v>16504.491300000002</v>
      </c>
      <c r="G21" s="13">
        <v>17834.876700000001</v>
      </c>
      <c r="H21" s="13">
        <v>17546.385200000001</v>
      </c>
      <c r="I21" s="13">
        <v>15917.422699999999</v>
      </c>
      <c r="J21" s="13">
        <v>21113.666799999999</v>
      </c>
      <c r="K21" s="13">
        <v>22003.273399999998</v>
      </c>
      <c r="L21" s="13">
        <v>21339.071899999999</v>
      </c>
      <c r="M21" s="13">
        <v>24753.912899999999</v>
      </c>
      <c r="N21" s="13">
        <v>18357.023700000002</v>
      </c>
      <c r="O21" s="13">
        <v>14232.5026</v>
      </c>
      <c r="P21" s="13">
        <v>14310.2245</v>
      </c>
      <c r="Q21" s="13">
        <v>16207.625400000001</v>
      </c>
      <c r="R21" s="13">
        <v>17759.6158</v>
      </c>
      <c r="S21" s="13">
        <v>17022.265200000002</v>
      </c>
      <c r="T21" s="13">
        <v>16695.724200000001</v>
      </c>
      <c r="U21" s="13">
        <v>15178.8887</v>
      </c>
      <c r="V21" s="13">
        <v>16242.7803</v>
      </c>
      <c r="W21" s="13">
        <v>13428.207700000001</v>
      </c>
      <c r="X21" s="13">
        <v>11103.7682</v>
      </c>
      <c r="Y21" s="13" t="s">
        <v>22</v>
      </c>
      <c r="Z21" s="66"/>
      <c r="AA21" s="13">
        <v>27856</v>
      </c>
      <c r="AB21" s="13">
        <v>28157</v>
      </c>
      <c r="AC21" s="13">
        <v>28395</v>
      </c>
      <c r="AD21" s="13">
        <v>28126</v>
      </c>
      <c r="AE21" s="13">
        <v>28479</v>
      </c>
      <c r="AF21" s="13">
        <v>29949</v>
      </c>
      <c r="AG21" s="13">
        <v>29201</v>
      </c>
      <c r="AH21" s="13">
        <v>28397</v>
      </c>
      <c r="AI21" s="13">
        <v>29422</v>
      </c>
      <c r="AJ21" s="13">
        <v>28536</v>
      </c>
      <c r="AK21" s="13">
        <v>29141</v>
      </c>
      <c r="AL21" s="13">
        <v>27967</v>
      </c>
      <c r="AM21" s="13">
        <v>26972</v>
      </c>
      <c r="AN21" s="13">
        <v>26892</v>
      </c>
      <c r="AO21" s="13">
        <v>26358</v>
      </c>
      <c r="AP21" s="13">
        <v>26898</v>
      </c>
      <c r="AQ21" s="13">
        <v>26202</v>
      </c>
      <c r="AR21" s="13">
        <v>27932</v>
      </c>
      <c r="AS21" s="13">
        <v>26012</v>
      </c>
      <c r="AT21" s="13">
        <v>27417</v>
      </c>
      <c r="AU21" s="13" t="s">
        <v>22</v>
      </c>
      <c r="AV21" s="66"/>
      <c r="AW21" s="13">
        <v>769</v>
      </c>
      <c r="AX21" s="13"/>
      <c r="AY21" s="13"/>
      <c r="AZ21" s="13"/>
      <c r="BA21" s="13">
        <v>715</v>
      </c>
      <c r="BB21" s="13"/>
      <c r="BC21" s="13"/>
      <c r="BD21" s="13"/>
      <c r="BE21" s="13">
        <v>680</v>
      </c>
      <c r="BF21" s="13"/>
      <c r="BG21" s="13"/>
      <c r="BH21" s="13"/>
      <c r="BI21" s="13">
        <v>501</v>
      </c>
      <c r="BJ21" s="13"/>
      <c r="BK21" s="13"/>
      <c r="BL21" s="13"/>
      <c r="BM21" s="13">
        <v>1894</v>
      </c>
      <c r="BN21" s="13"/>
      <c r="BO21" s="13"/>
      <c r="BP21" s="13"/>
      <c r="BQ21" s="13" t="s">
        <v>22</v>
      </c>
      <c r="BR21" s="3"/>
      <c r="BS21" s="14">
        <v>3.8311000000000002</v>
      </c>
      <c r="BT21" s="14">
        <v>3.9079999999999999</v>
      </c>
      <c r="BU21" s="14">
        <v>3.0804</v>
      </c>
      <c r="BV21" s="14">
        <v>3.1198999999999999</v>
      </c>
      <c r="BW21" s="14">
        <v>3.2311000000000001</v>
      </c>
      <c r="BX21" s="14">
        <v>3.4784000000000002</v>
      </c>
      <c r="BY21" s="14">
        <v>3.4958999999999998</v>
      </c>
      <c r="BZ21" s="14">
        <v>3.4792000000000001</v>
      </c>
      <c r="CA21" s="14">
        <v>4.1451000000000002</v>
      </c>
      <c r="CB21" s="14">
        <v>4.2100999999999997</v>
      </c>
      <c r="CC21" s="14">
        <v>4.2148000000000003</v>
      </c>
      <c r="CD21" s="14">
        <v>3.9883999999999999</v>
      </c>
      <c r="CE21" s="14">
        <v>3.3660000000000001</v>
      </c>
      <c r="CF21" s="14">
        <v>3.2423000000000002</v>
      </c>
      <c r="CG21" s="14">
        <v>3.1381999999999999</v>
      </c>
      <c r="CH21" s="14">
        <v>3.2324999999999999</v>
      </c>
      <c r="CI21" s="14">
        <v>3.3748</v>
      </c>
      <c r="CJ21" s="14">
        <v>3.6806000000000001</v>
      </c>
      <c r="CK21" s="14">
        <v>3.5103999999999997</v>
      </c>
      <c r="CL21" s="14">
        <v>5.0903999999999998</v>
      </c>
      <c r="CM21" s="14" t="s">
        <v>22</v>
      </c>
      <c r="CN21"/>
      <c r="CO21" s="13">
        <v>44882.563399999999</v>
      </c>
      <c r="CP21" s="13">
        <v>47699.491300000002</v>
      </c>
      <c r="CQ21" s="13">
        <v>49386.876700000001</v>
      </c>
      <c r="CR21" s="13">
        <v>48998.385199999997</v>
      </c>
      <c r="CS21" s="13">
        <v>47950.422700000003</v>
      </c>
      <c r="CT21" s="13">
        <v>54830.666799999999</v>
      </c>
      <c r="CU21" s="13">
        <v>55485.273399999998</v>
      </c>
      <c r="CV21" s="13">
        <v>53809.071900000003</v>
      </c>
      <c r="CW21" s="13">
        <v>57870.912900000003</v>
      </c>
      <c r="CX21" s="13">
        <v>48928.023699999998</v>
      </c>
      <c r="CY21" s="13">
        <v>45594.5026</v>
      </c>
      <c r="CZ21" s="13">
        <v>44500.224499999997</v>
      </c>
      <c r="DA21" s="13">
        <v>45525.625399999997</v>
      </c>
      <c r="DB21" s="13">
        <v>47046.6158</v>
      </c>
      <c r="DC21" s="13">
        <v>45595.265200000002</v>
      </c>
      <c r="DD21" s="13">
        <v>45871.724199999997</v>
      </c>
      <c r="DE21" s="13">
        <v>43606.888700000003</v>
      </c>
      <c r="DF21" s="13">
        <v>46382.780299999999</v>
      </c>
      <c r="DG21" s="13">
        <v>41496.207699999999</v>
      </c>
      <c r="DH21" s="13">
        <v>40639.768199999999</v>
      </c>
      <c r="DI21" s="13" t="s">
        <v>22</v>
      </c>
      <c r="DJ21" s="3"/>
      <c r="DK21" s="14">
        <v>6.1727999999999996</v>
      </c>
      <c r="DL21" s="14">
        <v>6.6203000000000003</v>
      </c>
      <c r="DM21" s="14">
        <v>5.3577000000000004</v>
      </c>
      <c r="DN21" s="14">
        <v>5.4352</v>
      </c>
      <c r="DO21" s="14">
        <v>5.4402999999999997</v>
      </c>
      <c r="DP21" s="14">
        <v>6.3682999999999996</v>
      </c>
      <c r="DQ21" s="14">
        <v>6.6425999999999998</v>
      </c>
      <c r="DR21" s="14">
        <v>6.5926</v>
      </c>
      <c r="DS21" s="14">
        <v>8.1531000000000002</v>
      </c>
      <c r="DT21" s="14">
        <v>7.2187000000000001</v>
      </c>
      <c r="DU21" s="14">
        <v>6.5945</v>
      </c>
      <c r="DV21" s="14">
        <v>6.3463000000000003</v>
      </c>
      <c r="DW21" s="14">
        <v>5.6814999999999998</v>
      </c>
      <c r="DX21" s="14">
        <v>5.6723999999999997</v>
      </c>
      <c r="DY21" s="14">
        <v>5.4287000000000001</v>
      </c>
      <c r="DZ21" s="14">
        <v>5.5128000000000004</v>
      </c>
      <c r="EA21" s="14">
        <v>5.6165000000000003</v>
      </c>
      <c r="EB21" s="14">
        <v>6.1117999999999997</v>
      </c>
      <c r="EC21" s="14">
        <v>5.6</v>
      </c>
      <c r="ED21" s="14">
        <v>7.5453999999999999</v>
      </c>
      <c r="EE21" s="14" t="s">
        <v>22</v>
      </c>
      <c r="EF21" s="3"/>
      <c r="EG21" s="14" t="s">
        <v>22</v>
      </c>
      <c r="EH21" s="14" t="s">
        <v>22</v>
      </c>
      <c r="EI21" s="14">
        <v>21.355699999999999</v>
      </c>
      <c r="EJ21" s="14">
        <v>23.708100000000002</v>
      </c>
      <c r="EK21" s="14" t="s">
        <v>22</v>
      </c>
      <c r="EL21" s="14">
        <v>36.801099999999998</v>
      </c>
      <c r="EM21" s="14">
        <v>100.3439</v>
      </c>
      <c r="EN21" s="14">
        <v>367.45580000000001</v>
      </c>
      <c r="EO21" s="14" t="s">
        <v>22</v>
      </c>
      <c r="EP21" s="14" t="s">
        <v>22</v>
      </c>
      <c r="EQ21" s="14">
        <v>23.0473</v>
      </c>
      <c r="ER21" s="14">
        <v>15.4878</v>
      </c>
      <c r="ES21" s="14" t="s">
        <v>22</v>
      </c>
      <c r="ET21" s="14">
        <v>11.049200000000001</v>
      </c>
      <c r="EU21" s="14">
        <v>12.4536</v>
      </c>
      <c r="EV21" s="14">
        <v>12.214700000000001</v>
      </c>
      <c r="EW21" s="14">
        <v>11.8132</v>
      </c>
      <c r="EX21" s="14">
        <v>14.489800000000001</v>
      </c>
      <c r="EY21" s="14">
        <v>11.8103</v>
      </c>
      <c r="EZ21" s="14">
        <v>10.211499999999999</v>
      </c>
      <c r="FA21" s="6" t="s">
        <v>22</v>
      </c>
      <c r="FB21" s="3"/>
      <c r="FC21" s="14" t="s">
        <v>22</v>
      </c>
      <c r="FD21" s="14">
        <v>0.95169999999999999</v>
      </c>
      <c r="FE21" s="14">
        <v>1.0206</v>
      </c>
      <c r="FF21" s="14">
        <v>0.98119999999999996</v>
      </c>
      <c r="FG21" s="14" t="s">
        <v>22</v>
      </c>
      <c r="FH21" s="14">
        <v>1.1549</v>
      </c>
      <c r="FI21" s="14">
        <v>1.1951000000000001</v>
      </c>
      <c r="FJ21" s="14">
        <v>1.1879999999999999</v>
      </c>
      <c r="FK21" s="14" t="s">
        <v>22</v>
      </c>
      <c r="FL21" s="14">
        <v>1.0097</v>
      </c>
      <c r="FM21" s="14">
        <v>0.74490000000000001</v>
      </c>
      <c r="FN21" s="14">
        <v>0.73709999999999998</v>
      </c>
      <c r="FO21" s="14" t="s">
        <v>22</v>
      </c>
      <c r="FP21" s="14">
        <v>0.82389999999999997</v>
      </c>
      <c r="FQ21" s="14">
        <v>0.79530000000000001</v>
      </c>
      <c r="FR21" s="14">
        <v>0.78</v>
      </c>
      <c r="FS21" s="14">
        <v>0.69689999999999996</v>
      </c>
      <c r="FT21" s="14">
        <v>0.75349999999999995</v>
      </c>
      <c r="FU21" s="14">
        <v>0.62649999999999995</v>
      </c>
      <c r="FV21" s="14">
        <v>0.51629999999999998</v>
      </c>
      <c r="FW21" s="6" t="s">
        <v>22</v>
      </c>
      <c r="FX21" s="3"/>
      <c r="FY21" s="13">
        <v>5744</v>
      </c>
      <c r="FZ21" s="13">
        <v>3945</v>
      </c>
      <c r="GA21" s="13">
        <v>4983</v>
      </c>
      <c r="GB21" s="13">
        <v>4106</v>
      </c>
      <c r="GC21" s="13">
        <v>4812</v>
      </c>
      <c r="GD21" s="13">
        <v>5507</v>
      </c>
      <c r="GE21" s="13">
        <v>4752</v>
      </c>
      <c r="GF21" s="13">
        <v>4534</v>
      </c>
      <c r="GG21" s="13">
        <v>3559</v>
      </c>
      <c r="GH21" s="13">
        <v>2665</v>
      </c>
      <c r="GI21" s="13">
        <v>2707</v>
      </c>
      <c r="GJ21" s="13">
        <v>4275</v>
      </c>
      <c r="GK21" s="13">
        <v>4064</v>
      </c>
      <c r="GL21" s="13">
        <v>4461</v>
      </c>
      <c r="GM21" s="13">
        <v>4336</v>
      </c>
      <c r="GN21" s="13">
        <v>2519</v>
      </c>
      <c r="GO21" s="13">
        <v>3675</v>
      </c>
      <c r="GP21" s="13">
        <v>1680</v>
      </c>
      <c r="GQ21" s="13">
        <v>2103</v>
      </c>
      <c r="GR21" s="13">
        <v>2543</v>
      </c>
      <c r="GS21" s="13" t="s">
        <v>22</v>
      </c>
      <c r="GT21" s="3"/>
      <c r="GU21" s="13">
        <v>20186</v>
      </c>
      <c r="GV21" s="13">
        <v>20381</v>
      </c>
      <c r="GW21" s="13">
        <v>20632</v>
      </c>
      <c r="GX21" s="13">
        <v>21208</v>
      </c>
      <c r="GY21" s="13">
        <v>21699</v>
      </c>
      <c r="GZ21" s="13">
        <v>22050</v>
      </c>
      <c r="HA21" s="13">
        <v>22692</v>
      </c>
      <c r="HB21" s="13">
        <v>22035</v>
      </c>
      <c r="HC21" s="13">
        <v>21249</v>
      </c>
      <c r="HD21" s="13">
        <v>20216</v>
      </c>
      <c r="HE21" s="13">
        <v>21327</v>
      </c>
      <c r="HF21" s="13">
        <v>21637</v>
      </c>
      <c r="HG21" s="13">
        <v>23553</v>
      </c>
      <c r="HH21" s="13">
        <v>23950</v>
      </c>
      <c r="HI21" s="13">
        <v>23619</v>
      </c>
      <c r="HJ21" s="13">
        <v>24059</v>
      </c>
      <c r="HK21" s="13">
        <v>23783</v>
      </c>
      <c r="HL21" s="13">
        <v>23642</v>
      </c>
      <c r="HM21" s="13">
        <v>23396</v>
      </c>
      <c r="HN21" s="13">
        <v>21901</v>
      </c>
      <c r="HO21" s="13" t="s">
        <v>22</v>
      </c>
      <c r="HP21" s="3"/>
      <c r="HQ21" s="13">
        <v>2393</v>
      </c>
      <c r="HR21" s="13">
        <v>2237</v>
      </c>
      <c r="HS21" s="13">
        <v>2142</v>
      </c>
      <c r="HT21" s="13">
        <v>2243</v>
      </c>
      <c r="HU21" s="13">
        <v>2192</v>
      </c>
      <c r="HV21" s="13">
        <v>2033</v>
      </c>
      <c r="HW21" s="13">
        <v>1885</v>
      </c>
      <c r="HX21" s="13">
        <v>2052</v>
      </c>
      <c r="HY21" s="13">
        <v>1128</v>
      </c>
      <c r="HZ21" s="13">
        <v>1713</v>
      </c>
      <c r="IA21" s="13">
        <v>2021</v>
      </c>
      <c r="IB21" s="13">
        <v>2150</v>
      </c>
      <c r="IC21" s="13">
        <v>2129</v>
      </c>
      <c r="ID21" s="13">
        <v>1994</v>
      </c>
      <c r="IE21" s="13">
        <v>2126</v>
      </c>
      <c r="IF21" s="13">
        <v>2072</v>
      </c>
      <c r="IG21" s="13">
        <v>1572</v>
      </c>
      <c r="IH21" s="13">
        <v>1819</v>
      </c>
      <c r="II21" s="13">
        <v>1947</v>
      </c>
      <c r="IJ21" s="324">
        <f>5778-(IH21+II21)</f>
        <v>2012</v>
      </c>
      <c r="IK21" s="13" t="s">
        <v>22</v>
      </c>
      <c r="IL21" s="3"/>
      <c r="IM21" s="21"/>
    </row>
    <row r="22" spans="1:247" s="20" customFormat="1">
      <c r="A22" s="4" t="s">
        <v>70</v>
      </c>
      <c r="B22" s="4" t="s">
        <v>366</v>
      </c>
      <c r="C22" s="15" t="s">
        <v>126</v>
      </c>
      <c r="D22" s="4" t="s">
        <v>78</v>
      </c>
      <c r="E22" s="13"/>
      <c r="F22" s="13"/>
      <c r="G22" s="13">
        <v>12604.1203</v>
      </c>
      <c r="H22" s="13">
        <v>10386.061</v>
      </c>
      <c r="I22" s="13">
        <v>16181.2291</v>
      </c>
      <c r="J22" s="13">
        <v>25005.776300000001</v>
      </c>
      <c r="K22" s="13">
        <v>30634.245500000001</v>
      </c>
      <c r="L22" s="13">
        <v>18599.578099999999</v>
      </c>
      <c r="M22" s="13">
        <v>14417.6576</v>
      </c>
      <c r="N22" s="13">
        <v>17040.039100000002</v>
      </c>
      <c r="O22" s="13">
        <v>14667.9264</v>
      </c>
      <c r="P22" s="13">
        <v>17377.357899999999</v>
      </c>
      <c r="Q22" s="13">
        <v>21316.9457</v>
      </c>
      <c r="R22" s="13">
        <v>24005.620500000001</v>
      </c>
      <c r="S22" s="13">
        <v>30519.6551</v>
      </c>
      <c r="T22" s="13">
        <v>27218.5275</v>
      </c>
      <c r="U22" s="13">
        <v>10407.765799999999</v>
      </c>
      <c r="V22" s="66">
        <v>7970.6396999999997</v>
      </c>
      <c r="W22" s="66">
        <v>4152.8478999999998</v>
      </c>
      <c r="X22" s="324">
        <f>W22*2.323/3.49</f>
        <v>2764.2021981948419</v>
      </c>
      <c r="Y22" s="13" t="s">
        <v>22</v>
      </c>
      <c r="Z22" s="66"/>
      <c r="AA22" s="13" t="s">
        <v>22</v>
      </c>
      <c r="AB22" s="13"/>
      <c r="AC22" s="13">
        <v>18699.3</v>
      </c>
      <c r="AD22" s="13">
        <v>19906.3</v>
      </c>
      <c r="AE22" s="13">
        <v>20458.2</v>
      </c>
      <c r="AF22" s="13">
        <v>30961.8</v>
      </c>
      <c r="AG22" s="13">
        <v>31768.400000000001</v>
      </c>
      <c r="AH22" s="13">
        <v>31568.7</v>
      </c>
      <c r="AI22" s="13">
        <v>45720.4</v>
      </c>
      <c r="AJ22" s="13">
        <v>45059.4</v>
      </c>
      <c r="AK22" s="13">
        <v>54784.7</v>
      </c>
      <c r="AL22" s="13">
        <v>55832.3</v>
      </c>
      <c r="AM22" s="13">
        <v>58461.2</v>
      </c>
      <c r="AN22" s="13">
        <v>58897.8</v>
      </c>
      <c r="AO22" s="13">
        <v>53405.5</v>
      </c>
      <c r="AP22" s="13">
        <v>52842.5</v>
      </c>
      <c r="AQ22" s="13">
        <v>51963.5</v>
      </c>
      <c r="AR22" s="66">
        <v>33839.1</v>
      </c>
      <c r="AS22" s="66">
        <v>34354.300000000003</v>
      </c>
      <c r="AT22" s="66" t="s">
        <v>22</v>
      </c>
      <c r="AU22" s="13" t="s">
        <v>22</v>
      </c>
      <c r="AV22" s="66"/>
      <c r="AW22" s="13" t="s">
        <v>22</v>
      </c>
      <c r="AX22" s="13"/>
      <c r="AY22" s="13"/>
      <c r="AZ22" s="13"/>
      <c r="BA22" s="13">
        <v>1787.5</v>
      </c>
      <c r="BB22" s="13"/>
      <c r="BC22" s="13"/>
      <c r="BD22" s="13"/>
      <c r="BE22" s="13">
        <v>2016.4</v>
      </c>
      <c r="BF22" s="13"/>
      <c r="BG22" s="13">
        <v>377.7</v>
      </c>
      <c r="BH22" s="13"/>
      <c r="BI22" s="13">
        <v>2594.6999999999998</v>
      </c>
      <c r="BJ22" s="13"/>
      <c r="BK22" s="13"/>
      <c r="BL22" s="13"/>
      <c r="BM22" s="13">
        <v>2477</v>
      </c>
      <c r="BN22" s="66"/>
      <c r="BO22" s="66"/>
      <c r="BP22" s="66"/>
      <c r="BQ22" s="13" t="s">
        <v>22</v>
      </c>
      <c r="BR22" s="3"/>
      <c r="BS22" s="14" t="s">
        <v>22</v>
      </c>
      <c r="BT22" s="14" t="s">
        <v>22</v>
      </c>
      <c r="BU22" s="14" t="s">
        <v>22</v>
      </c>
      <c r="BV22" s="14" t="s">
        <v>22</v>
      </c>
      <c r="BW22" s="14">
        <v>16.5199</v>
      </c>
      <c r="BX22" s="14">
        <v>14.4796</v>
      </c>
      <c r="BY22" s="14">
        <v>10.2522</v>
      </c>
      <c r="BZ22" s="14">
        <v>7.4862000000000002</v>
      </c>
      <c r="CA22" s="14">
        <v>9.1529000000000007</v>
      </c>
      <c r="CB22" s="14">
        <v>8.3289000000000009</v>
      </c>
      <c r="CC22" s="14">
        <v>9.3767999999999994</v>
      </c>
      <c r="CD22" s="14">
        <v>8.7675000000000001</v>
      </c>
      <c r="CE22" s="14">
        <v>8.1216000000000008</v>
      </c>
      <c r="CF22" s="14">
        <v>7.6376999999999997</v>
      </c>
      <c r="CG22" s="14">
        <v>7.2221000000000002</v>
      </c>
      <c r="CH22" s="14">
        <v>7.0724999999999998</v>
      </c>
      <c r="CI22" s="14">
        <v>6.5696000000000003</v>
      </c>
      <c r="CJ22" s="6">
        <v>5.3558000000000003</v>
      </c>
      <c r="CK22" s="6">
        <v>4.9390000000000001</v>
      </c>
      <c r="CL22" s="6" t="s">
        <v>22</v>
      </c>
      <c r="CM22" s="14" t="s">
        <v>22</v>
      </c>
      <c r="CN22"/>
      <c r="CO22" s="13"/>
      <c r="CP22" s="13"/>
      <c r="CQ22" s="13">
        <v>31354.720300000001</v>
      </c>
      <c r="CR22" s="13">
        <v>30277.960999999999</v>
      </c>
      <c r="CS22" s="13">
        <v>39917.429100000001</v>
      </c>
      <c r="CT22" s="13">
        <v>57422.576300000001</v>
      </c>
      <c r="CU22" s="13">
        <v>63989.845500000003</v>
      </c>
      <c r="CV22" s="13">
        <v>51757.578099999999</v>
      </c>
      <c r="CW22" s="13">
        <v>61054.757599999997</v>
      </c>
      <c r="CX22" s="13">
        <v>62935.439100000003</v>
      </c>
      <c r="CY22" s="13">
        <v>70224.826400000005</v>
      </c>
      <c r="CZ22" s="13">
        <v>73826.157900000006</v>
      </c>
      <c r="DA22" s="13">
        <v>79968.345700000005</v>
      </c>
      <c r="DB22" s="13">
        <v>82988.120500000005</v>
      </c>
      <c r="DC22" s="13">
        <v>83507.655100000004</v>
      </c>
      <c r="DD22" s="13">
        <v>79415.527499999997</v>
      </c>
      <c r="DE22" s="13">
        <v>63615.465799999998</v>
      </c>
      <c r="DF22" s="66">
        <v>43089.6397</v>
      </c>
      <c r="DG22" s="66">
        <v>38476.247900000002</v>
      </c>
      <c r="DH22" s="392">
        <f>DG22+('Clean data, inputs, calc.'!AH22-'Clean data, inputs, calc.'!AG22)+('Clean data, inputs, calc.'!CO22-'Clean data, inputs, calc.'!CN22)+('Clean data, inputs, calc.'!HI22-'Clean data, inputs, calc.'!HH22)</f>
        <v>37087.602198194843</v>
      </c>
      <c r="DI22" s="13" t="s">
        <v>22</v>
      </c>
      <c r="DJ22" s="3"/>
      <c r="DK22" s="14"/>
      <c r="DL22" s="14"/>
      <c r="DM22" s="14"/>
      <c r="DN22" s="14"/>
      <c r="DO22" s="14">
        <v>32.2331</v>
      </c>
      <c r="DP22" s="14">
        <v>26.854299999999999</v>
      </c>
      <c r="DQ22" s="14">
        <v>20.650500000000001</v>
      </c>
      <c r="DR22" s="14">
        <v>12.2738</v>
      </c>
      <c r="DS22" s="14">
        <v>12.2227</v>
      </c>
      <c r="DT22" s="14">
        <v>11.6332</v>
      </c>
      <c r="DU22" s="14">
        <v>12.019399999999999</v>
      </c>
      <c r="DV22" s="14">
        <v>11.5931</v>
      </c>
      <c r="DW22" s="14">
        <v>11.109500000000001</v>
      </c>
      <c r="DX22" s="14">
        <v>10.7616</v>
      </c>
      <c r="DY22" s="14">
        <v>11.292899999999999</v>
      </c>
      <c r="DZ22" s="14">
        <v>10.629099999999999</v>
      </c>
      <c r="EA22" s="14">
        <v>8.0427</v>
      </c>
      <c r="EB22" s="6">
        <v>6.8198999999999996</v>
      </c>
      <c r="EC22" s="6">
        <v>5.5316000000000001</v>
      </c>
      <c r="ED22" s="6" t="s">
        <v>22</v>
      </c>
      <c r="EE22" s="14" t="s">
        <v>22</v>
      </c>
      <c r="EF22" s="3"/>
      <c r="EG22" s="6" t="s">
        <v>22</v>
      </c>
      <c r="EH22" s="6" t="s">
        <v>22</v>
      </c>
      <c r="EI22" s="6" t="s">
        <v>22</v>
      </c>
      <c r="EJ22" s="6" t="s">
        <v>22</v>
      </c>
      <c r="EK22" s="6" t="s">
        <v>22</v>
      </c>
      <c r="EL22" s="6">
        <v>34.449399999999997</v>
      </c>
      <c r="EM22" s="6" t="s">
        <v>22</v>
      </c>
      <c r="EN22" s="6" t="s">
        <v>22</v>
      </c>
      <c r="EO22" s="6" t="s">
        <v>22</v>
      </c>
      <c r="EP22" s="6" t="s">
        <v>22</v>
      </c>
      <c r="EQ22" s="6" t="s">
        <v>22</v>
      </c>
      <c r="ER22" s="6" t="s">
        <v>22</v>
      </c>
      <c r="ES22" s="6" t="s">
        <v>22</v>
      </c>
      <c r="ET22" s="6" t="s">
        <v>22</v>
      </c>
      <c r="EU22" s="6" t="s">
        <v>22</v>
      </c>
      <c r="EV22" s="6" t="s">
        <v>22</v>
      </c>
      <c r="EW22" s="6" t="s">
        <v>22</v>
      </c>
      <c r="EX22" s="6" t="s">
        <v>22</v>
      </c>
      <c r="EY22" s="6" t="s">
        <v>22</v>
      </c>
      <c r="EZ22" s="6">
        <v>27.4236</v>
      </c>
      <c r="FA22" s="6" t="s">
        <v>22</v>
      </c>
      <c r="FB22" s="3"/>
      <c r="FC22" s="6" t="s">
        <v>22</v>
      </c>
      <c r="FD22" s="6" t="s">
        <v>22</v>
      </c>
      <c r="FE22" s="6">
        <v>1.6623000000000001</v>
      </c>
      <c r="FF22" s="6">
        <v>2.5356999999999998</v>
      </c>
      <c r="FG22" s="6">
        <v>1.7524</v>
      </c>
      <c r="FH22" s="6">
        <v>6.5568999999999997</v>
      </c>
      <c r="FI22" s="6">
        <v>29.051200000000001</v>
      </c>
      <c r="FJ22" s="6">
        <v>13.4175</v>
      </c>
      <c r="FK22" s="6">
        <v>3.1875999999999998</v>
      </c>
      <c r="FL22" s="6">
        <v>6.7824999999999998</v>
      </c>
      <c r="FM22" s="6" t="s">
        <v>22</v>
      </c>
      <c r="FN22" s="6" t="s">
        <v>22</v>
      </c>
      <c r="FO22" s="6" t="s">
        <v>22</v>
      </c>
      <c r="FP22" s="6" t="s">
        <v>22</v>
      </c>
      <c r="FQ22" s="6">
        <v>37.305999999999997</v>
      </c>
      <c r="FR22" s="6">
        <v>31.294599999999999</v>
      </c>
      <c r="FS22" s="6" t="s">
        <v>22</v>
      </c>
      <c r="FT22" s="6" t="s">
        <v>22</v>
      </c>
      <c r="FU22" s="6" t="s">
        <v>22</v>
      </c>
      <c r="FV22" s="6" t="s">
        <v>22</v>
      </c>
      <c r="FW22" s="6" t="s">
        <v>22</v>
      </c>
      <c r="FX22" s="3"/>
      <c r="FY22" s="13" t="s">
        <v>22</v>
      </c>
      <c r="FZ22" s="13" t="s">
        <v>22</v>
      </c>
      <c r="GA22" s="13">
        <v>1133.7</v>
      </c>
      <c r="GB22" s="13">
        <v>540.70000000000005</v>
      </c>
      <c r="GC22" s="13">
        <v>1563.6</v>
      </c>
      <c r="GD22" s="13">
        <v>1341.8</v>
      </c>
      <c r="GE22" s="13">
        <v>712.9</v>
      </c>
      <c r="GF22" s="13">
        <v>912.4</v>
      </c>
      <c r="GG22" s="13">
        <v>2527</v>
      </c>
      <c r="GH22" s="13">
        <v>2649.5</v>
      </c>
      <c r="GI22" s="13">
        <v>1304.7</v>
      </c>
      <c r="GJ22" s="13">
        <v>1232.4000000000001</v>
      </c>
      <c r="GK22" s="13">
        <v>1109.0999999999999</v>
      </c>
      <c r="GL22" s="13">
        <v>1049.4000000000001</v>
      </c>
      <c r="GM22" s="13">
        <v>1270.5999999999999</v>
      </c>
      <c r="GN22" s="13">
        <v>1664</v>
      </c>
      <c r="GO22" s="13">
        <v>1239</v>
      </c>
      <c r="GP22" s="66">
        <v>961.4</v>
      </c>
      <c r="GQ22" s="66">
        <v>1600.9</v>
      </c>
      <c r="GR22" s="66" t="s">
        <v>22</v>
      </c>
      <c r="GS22" s="13" t="s">
        <v>22</v>
      </c>
      <c r="GT22" s="3"/>
      <c r="GU22" s="13" t="s">
        <v>22</v>
      </c>
      <c r="GV22" s="13" t="s">
        <v>22</v>
      </c>
      <c r="GW22" s="13">
        <v>1649</v>
      </c>
      <c r="GX22" s="13">
        <v>848.7</v>
      </c>
      <c r="GY22" s="13">
        <v>5223.7</v>
      </c>
      <c r="GZ22" s="13">
        <v>2258.6</v>
      </c>
      <c r="HA22" s="13">
        <v>1809.4</v>
      </c>
      <c r="HB22" s="13">
        <v>1881.4</v>
      </c>
      <c r="HC22" s="13">
        <v>1869.8</v>
      </c>
      <c r="HD22" s="13">
        <v>1365.4</v>
      </c>
      <c r="HE22" s="13">
        <v>668</v>
      </c>
      <c r="HF22" s="13">
        <v>-40.299999999999997</v>
      </c>
      <c r="HG22" s="13">
        <v>-2339.6</v>
      </c>
      <c r="HH22" s="13">
        <v>-2624.9</v>
      </c>
      <c r="HI22" s="13">
        <v>-280.5</v>
      </c>
      <c r="HJ22" s="13">
        <v>-1815.5</v>
      </c>
      <c r="HK22" s="66">
        <v>-581</v>
      </c>
      <c r="HL22" s="66">
        <v>-711.4</v>
      </c>
      <c r="HM22" s="66">
        <v>-4074.1</v>
      </c>
      <c r="HN22" s="66" t="s">
        <v>22</v>
      </c>
      <c r="HO22" s="13" t="s">
        <v>22</v>
      </c>
      <c r="HP22" s="3"/>
      <c r="HQ22" s="13"/>
      <c r="HR22" s="13">
        <v>230.7</v>
      </c>
      <c r="HS22" s="13">
        <v>338.9</v>
      </c>
      <c r="HT22" s="13">
        <v>365.2</v>
      </c>
      <c r="HU22" s="13">
        <v>303.60000000000002</v>
      </c>
      <c r="HV22" s="13">
        <v>1130.5999999999999</v>
      </c>
      <c r="HW22" s="13">
        <v>1299.3</v>
      </c>
      <c r="HX22" s="13">
        <v>1483.4</v>
      </c>
      <c r="HY22" s="13">
        <v>1081.9000000000001</v>
      </c>
      <c r="HZ22" s="13">
        <v>1545.4</v>
      </c>
      <c r="IA22" s="13">
        <v>1731.9</v>
      </c>
      <c r="IB22" s="13">
        <v>2008.9</v>
      </c>
      <c r="IC22" s="13">
        <v>1912</v>
      </c>
      <c r="ID22" s="396">
        <v>2058.6999999999998</v>
      </c>
      <c r="IE22" s="396">
        <v>1415.1</v>
      </c>
      <c r="IF22" s="396">
        <v>2085.6999999999998</v>
      </c>
      <c r="IG22" s="396">
        <v>2350.1999999999998</v>
      </c>
      <c r="IH22" s="396">
        <v>1146.2</v>
      </c>
      <c r="II22" s="396">
        <v>1373.6</v>
      </c>
      <c r="IJ22" s="396"/>
      <c r="IK22" s="13" t="s">
        <v>22</v>
      </c>
      <c r="IL22" s="3"/>
      <c r="IM22" s="21"/>
    </row>
    <row r="23" spans="1:247" s="20" customFormat="1">
      <c r="A23" s="4" t="s">
        <v>70</v>
      </c>
      <c r="B23" s="4" t="s">
        <v>334</v>
      </c>
      <c r="C23" s="15"/>
      <c r="D23" s="3"/>
      <c r="E23" s="13">
        <v>10005.206700000001</v>
      </c>
      <c r="F23" s="13">
        <v>10953.3195</v>
      </c>
      <c r="G23" s="13">
        <v>11363.1477</v>
      </c>
      <c r="H23" s="13">
        <v>10833.751099999999</v>
      </c>
      <c r="I23" s="13">
        <v>11222.229300000001</v>
      </c>
      <c r="J23" s="13">
        <v>13489.877699999999</v>
      </c>
      <c r="K23" s="13">
        <v>14646.9735</v>
      </c>
      <c r="L23" s="13">
        <v>14279.8832</v>
      </c>
      <c r="M23" s="13">
        <v>14911.729300000001</v>
      </c>
      <c r="N23" s="13">
        <v>16532.618699999999</v>
      </c>
      <c r="O23" s="13">
        <v>13899.678900000001</v>
      </c>
      <c r="P23" s="13">
        <v>12618.602500000001</v>
      </c>
      <c r="Q23" s="13">
        <v>12016.4966</v>
      </c>
      <c r="R23" s="13">
        <v>12054.928900000001</v>
      </c>
      <c r="S23" s="13">
        <v>11960.9833</v>
      </c>
      <c r="T23" s="13">
        <v>12405.0898</v>
      </c>
      <c r="U23" s="13">
        <v>12417.900600000001</v>
      </c>
      <c r="V23" s="13">
        <v>10242.223599999999</v>
      </c>
      <c r="W23" s="13">
        <v>9792.6275000000005</v>
      </c>
      <c r="X23" s="13">
        <v>9548.8624999999993</v>
      </c>
      <c r="Y23" s="13" t="s">
        <v>22</v>
      </c>
      <c r="Z23" s="66"/>
      <c r="AA23" s="13">
        <v>9698</v>
      </c>
      <c r="AB23" s="13"/>
      <c r="AC23" s="13">
        <v>10560</v>
      </c>
      <c r="AD23" s="13"/>
      <c r="AE23" s="13">
        <v>8165</v>
      </c>
      <c r="AF23" s="13"/>
      <c r="AG23" s="13">
        <v>8422</v>
      </c>
      <c r="AH23" s="13"/>
      <c r="AI23" s="13">
        <v>7679</v>
      </c>
      <c r="AJ23" s="13"/>
      <c r="AK23" s="13">
        <v>7444</v>
      </c>
      <c r="AL23" s="13"/>
      <c r="AM23" s="13">
        <v>7313</v>
      </c>
      <c r="AN23" s="13"/>
      <c r="AO23" s="13">
        <v>6558</v>
      </c>
      <c r="AP23" s="13"/>
      <c r="AQ23" s="13">
        <v>6411</v>
      </c>
      <c r="AR23" s="13"/>
      <c r="AS23" s="13">
        <v>6196</v>
      </c>
      <c r="AT23" s="13"/>
      <c r="AU23" s="13" t="s">
        <v>22</v>
      </c>
      <c r="AV23" s="66"/>
      <c r="AW23" s="13">
        <v>937</v>
      </c>
      <c r="AX23" s="13"/>
      <c r="AY23" s="13"/>
      <c r="AZ23" s="13"/>
      <c r="BA23" s="13">
        <v>831</v>
      </c>
      <c r="BB23" s="13"/>
      <c r="BC23" s="13"/>
      <c r="BD23" s="13"/>
      <c r="BE23" s="13">
        <v>730</v>
      </c>
      <c r="BF23" s="13"/>
      <c r="BG23" s="13"/>
      <c r="BH23" s="13"/>
      <c r="BI23" s="13">
        <v>821</v>
      </c>
      <c r="BJ23" s="13"/>
      <c r="BK23" s="13"/>
      <c r="BL23" s="13"/>
      <c r="BM23" s="13">
        <v>775</v>
      </c>
      <c r="BN23" s="13"/>
      <c r="BO23" s="13"/>
      <c r="BP23" s="13"/>
      <c r="BQ23" s="13" t="s">
        <v>22</v>
      </c>
      <c r="BR23" s="3"/>
      <c r="BS23" s="14">
        <v>3.4064000000000001</v>
      </c>
      <c r="BT23" s="14" t="s">
        <v>22</v>
      </c>
      <c r="BU23" s="14">
        <v>3.5893999999999999</v>
      </c>
      <c r="BV23" s="14" t="s">
        <v>22</v>
      </c>
      <c r="BW23" s="14">
        <v>2.8106999999999998</v>
      </c>
      <c r="BX23" s="14" t="s">
        <v>22</v>
      </c>
      <c r="BY23" s="14">
        <v>3.5164999999999997</v>
      </c>
      <c r="BZ23" s="14" t="s">
        <v>22</v>
      </c>
      <c r="CA23" s="14">
        <v>3.3041999999999998</v>
      </c>
      <c r="CB23" s="14" t="s">
        <v>22</v>
      </c>
      <c r="CC23" s="14">
        <v>3.2113999999999998</v>
      </c>
      <c r="CD23" s="14" t="s">
        <v>22</v>
      </c>
      <c r="CE23" s="14">
        <v>3.0106999999999999</v>
      </c>
      <c r="CF23" s="14" t="s">
        <v>22</v>
      </c>
      <c r="CG23" s="14">
        <v>2.6844000000000001</v>
      </c>
      <c r="CH23" s="14" t="s">
        <v>22</v>
      </c>
      <c r="CI23" s="14">
        <v>2.7801</v>
      </c>
      <c r="CJ23" s="14" t="s">
        <v>22</v>
      </c>
      <c r="CK23" s="14">
        <v>2.7259000000000002</v>
      </c>
      <c r="CL23" s="14" t="s">
        <v>22</v>
      </c>
      <c r="CM23" s="14" t="s">
        <v>22</v>
      </c>
      <c r="CN23"/>
      <c r="CO23" s="13">
        <v>19756.206699999999</v>
      </c>
      <c r="CP23" s="392">
        <f>CO23+('Clean data, inputs, calc.'!P23-'Clean data, inputs, calc.'!O23)+('Clean data, inputs, calc.'!BW23-'Clean data, inputs, calc.'!BV23)+('Clean data, inputs, calc.'!GQ23-'Clean data, inputs, calc.'!GP23)</f>
        <v>20700.713354892745</v>
      </c>
      <c r="CQ23" s="13">
        <v>21973.147700000001</v>
      </c>
      <c r="CR23" s="392">
        <f>CQ23+('Clean data, inputs, calc.'!R23-'Clean data, inputs, calc.'!Q23)+('Clean data, inputs, calc.'!BY23-'Clean data, inputs, calc.'!BX23)+('Clean data, inputs, calc.'!GS23-'Clean data, inputs, calc.'!GR23)</f>
        <v>21443.751100000001</v>
      </c>
      <c r="CS23" s="13">
        <v>19444.229299999999</v>
      </c>
      <c r="CT23" s="392">
        <f>CS23+('Clean data, inputs, calc.'!T23-'Clean data, inputs, calc.'!S23)+('Clean data, inputs, calc.'!CA23-'Clean data, inputs, calc.'!BZ23)+('Clean data, inputs, calc.'!GU23-'Clean data, inputs, calc.'!GT23)</f>
        <v>22002.377699999997</v>
      </c>
      <c r="CU23" s="13">
        <v>23126.9735</v>
      </c>
      <c r="CV23" s="392">
        <f>CU23+('Clean data, inputs, calc.'!V23-'Clean data, inputs, calc.'!U23)+('Clean data, inputs, calc.'!CC23-'Clean data, inputs, calc.'!CB23)+('Clean data, inputs, calc.'!GW23-'Clean data, inputs, calc.'!GV23)</f>
        <v>22163.3832</v>
      </c>
      <c r="CW23" s="13">
        <v>22659.729299999999</v>
      </c>
      <c r="CX23" s="392">
        <f>CW23+('Clean data, inputs, calc.'!X23-'Clean data, inputs, calc.'!W23)+('Clean data, inputs, calc.'!CE23-'Clean data, inputs, calc.'!CD23)+('Clean data, inputs, calc.'!GY23-'Clean data, inputs, calc.'!GX23)</f>
        <v>24642.118699999999</v>
      </c>
      <c r="CY23" s="13">
        <v>21350.678899999999</v>
      </c>
      <c r="CZ23" s="392">
        <f>CY23+('Clean data, inputs, calc.'!Z23-'Clean data, inputs, calc.'!Y23)+('Clean data, inputs, calc.'!CG23-'Clean data, inputs, calc.'!CF23)+('Clean data, inputs, calc.'!HA23-'Clean data, inputs, calc.'!GZ23)</f>
        <v>19903.102500000001</v>
      </c>
      <c r="DA23" s="13">
        <v>19329.496599999999</v>
      </c>
      <c r="DB23" s="392">
        <f>DA23+('Clean data, inputs, calc.'!AB23-'Clean data, inputs, calc.'!AA23)+('Clean data, inputs, calc.'!CI23-'Clean data, inputs, calc.'!CH23)+('Clean data, inputs, calc.'!HC23-'Clean data, inputs, calc.'!HB23)</f>
        <v>18408.428899999999</v>
      </c>
      <c r="DC23" s="13">
        <v>18518.9833</v>
      </c>
      <c r="DD23" s="392">
        <f>DC23+('Clean data, inputs, calc.'!AD23-'Clean data, inputs, calc.'!AC23)+('Clean data, inputs, calc.'!CK23-'Clean data, inputs, calc.'!CJ23)+('Clean data, inputs, calc.'!HE23-'Clean data, inputs, calc.'!HD23)</f>
        <v>18738.589800000002</v>
      </c>
      <c r="DE23" s="13">
        <v>18828.900600000001</v>
      </c>
      <c r="DF23" s="392">
        <f>DE23+('Clean data, inputs, calc.'!AF23-'Clean data, inputs, calc.'!AE23)+('Clean data, inputs, calc.'!CM23-'Clean data, inputs, calc.'!CL23)+('Clean data, inputs, calc.'!HG23-'Clean data, inputs, calc.'!HF23)</f>
        <v>16644.723599999998</v>
      </c>
      <c r="DG23" s="13">
        <v>17088.627499999999</v>
      </c>
      <c r="DH23" s="392">
        <f>DG23+('Clean data, inputs, calc.'!AH23-'Clean data, inputs, calc.'!AG23)+('Clean data, inputs, calc.'!CO23-'Clean data, inputs, calc.'!CN23)+('Clean data, inputs, calc.'!HI23-'Clean data, inputs, calc.'!HH23)</f>
        <v>16171.862499999996</v>
      </c>
      <c r="DI23" s="13" t="s">
        <v>22</v>
      </c>
      <c r="DJ23" s="3"/>
      <c r="DK23" s="14">
        <v>6.9393000000000002</v>
      </c>
      <c r="DL23" s="132">
        <f>AVERAGE(DK23,DM23)</f>
        <v>7.2040500000000005</v>
      </c>
      <c r="DM23" s="14">
        <v>7.4687999999999999</v>
      </c>
      <c r="DN23" s="132">
        <f>AVERAGE(DM23,DO23)</f>
        <v>7.0811000000000002</v>
      </c>
      <c r="DO23" s="14">
        <v>6.6934000000000005</v>
      </c>
      <c r="DP23" s="132">
        <f>AVERAGE(DO23,DQ23)</f>
        <v>8.1749000000000009</v>
      </c>
      <c r="DQ23" s="14">
        <v>9.6563999999999997</v>
      </c>
      <c r="DR23" s="132">
        <f>AVERAGE(DQ23,DS23)</f>
        <v>9.7033500000000004</v>
      </c>
      <c r="DS23" s="14">
        <v>9.7502999999999993</v>
      </c>
      <c r="DT23" s="132">
        <f>AVERAGE(DS23,DU23)</f>
        <v>9.4805500000000009</v>
      </c>
      <c r="DU23" s="14">
        <v>9.2108000000000008</v>
      </c>
      <c r="DV23" s="132">
        <f>AVERAGE(DU23,DW23)</f>
        <v>8.5843000000000007</v>
      </c>
      <c r="DW23" s="14">
        <v>7.9577999999999998</v>
      </c>
      <c r="DX23" s="132">
        <f>AVERAGE(DW23,DY23)</f>
        <v>7.7690999999999999</v>
      </c>
      <c r="DY23" s="14">
        <v>7.5804</v>
      </c>
      <c r="DZ23" s="132">
        <f>AVERAGE(DY23,EA23)</f>
        <v>7.8727999999999998</v>
      </c>
      <c r="EA23" s="14">
        <v>8.1652000000000005</v>
      </c>
      <c r="EB23" s="132">
        <f>AVERAGE(EA23,EC23)</f>
        <v>7.8416500000000005</v>
      </c>
      <c r="EC23" s="14">
        <v>7.5181000000000004</v>
      </c>
      <c r="ED23" s="14" t="s">
        <v>22</v>
      </c>
      <c r="EE23" s="14" t="s">
        <v>22</v>
      </c>
      <c r="EF23" s="3"/>
      <c r="EG23" s="14">
        <v>55.938800000000001</v>
      </c>
      <c r="EH23" s="14">
        <v>256.5</v>
      </c>
      <c r="EI23" s="14">
        <v>53.22</v>
      </c>
      <c r="EJ23" s="14">
        <v>253.7</v>
      </c>
      <c r="EK23" s="14">
        <v>52.56</v>
      </c>
      <c r="EL23" s="14">
        <v>63.18</v>
      </c>
      <c r="EM23" s="14">
        <v>343</v>
      </c>
      <c r="EN23" s="14">
        <v>66.88</v>
      </c>
      <c r="EO23" s="14">
        <v>31.7455</v>
      </c>
      <c r="EP23" s="14">
        <v>30.691700000000001</v>
      </c>
      <c r="EQ23" s="14">
        <v>27.125</v>
      </c>
      <c r="ER23" s="14">
        <v>26.863600000000002</v>
      </c>
      <c r="ES23" s="14" t="s">
        <v>22</v>
      </c>
      <c r="ET23" s="14">
        <v>36.807699999999997</v>
      </c>
      <c r="EU23" s="14">
        <v>36.520800000000001</v>
      </c>
      <c r="EV23" s="14">
        <v>37.876800000000003</v>
      </c>
      <c r="EW23" s="14">
        <v>27.254999999999999</v>
      </c>
      <c r="EX23" s="14">
        <v>27.0778</v>
      </c>
      <c r="EY23" s="14">
        <v>23.3</v>
      </c>
      <c r="EZ23" s="14">
        <v>25.244399999999999</v>
      </c>
      <c r="FA23" s="6" t="s">
        <v>22</v>
      </c>
      <c r="FB23" s="3"/>
      <c r="FC23" s="14">
        <v>2.4045000000000001</v>
      </c>
      <c r="FD23" s="14">
        <v>2.6116999999999999</v>
      </c>
      <c r="FE23" s="14">
        <v>2.9422999999999999</v>
      </c>
      <c r="FF23" s="14" t="s">
        <v>22</v>
      </c>
      <c r="FG23" s="14">
        <v>3.2313000000000001</v>
      </c>
      <c r="FH23" s="14">
        <v>3.3243</v>
      </c>
      <c r="FI23" s="14">
        <v>3.6997</v>
      </c>
      <c r="FJ23" s="14">
        <v>3.6042000000000001</v>
      </c>
      <c r="FK23" s="14">
        <v>3.8411999999999997</v>
      </c>
      <c r="FL23" s="14">
        <v>4.0841000000000003</v>
      </c>
      <c r="FM23" s="14">
        <v>5.9375</v>
      </c>
      <c r="FN23" s="14">
        <v>5.9522000000000004</v>
      </c>
      <c r="FO23" s="14" t="s">
        <v>22</v>
      </c>
      <c r="FP23" s="14">
        <v>4.0103</v>
      </c>
      <c r="FQ23" s="14">
        <v>4.9420999999999999</v>
      </c>
      <c r="FR23" s="14">
        <v>5.1256000000000004</v>
      </c>
      <c r="FS23" s="14">
        <v>5.3826999999999998</v>
      </c>
      <c r="FT23" s="14">
        <v>4.6088000000000005</v>
      </c>
      <c r="FU23" s="14">
        <v>4.1494</v>
      </c>
      <c r="FV23" s="14">
        <v>4.5233999999999996</v>
      </c>
      <c r="FW23" s="6" t="s">
        <v>22</v>
      </c>
      <c r="FX23" s="3"/>
      <c r="FY23" s="13">
        <v>3946</v>
      </c>
      <c r="FZ23" s="13">
        <v>2145</v>
      </c>
      <c r="GA23" s="13">
        <v>1531</v>
      </c>
      <c r="GB23" s="13">
        <v>1500</v>
      </c>
      <c r="GC23" s="13">
        <v>1976</v>
      </c>
      <c r="GD23" s="13">
        <v>2138</v>
      </c>
      <c r="GE23" s="13">
        <v>1050</v>
      </c>
      <c r="GF23" s="13">
        <v>825</v>
      </c>
      <c r="GG23" s="13">
        <v>1446</v>
      </c>
      <c r="GH23" s="13">
        <v>1925</v>
      </c>
      <c r="GI23" s="13">
        <v>960</v>
      </c>
      <c r="GJ23" s="13">
        <v>859</v>
      </c>
      <c r="GK23" s="13">
        <v>1179</v>
      </c>
      <c r="GL23" s="13">
        <v>597</v>
      </c>
      <c r="GM23" s="13">
        <v>916</v>
      </c>
      <c r="GN23" s="13">
        <v>765</v>
      </c>
      <c r="GO23" s="13">
        <v>856</v>
      </c>
      <c r="GP23" s="13">
        <v>955</v>
      </c>
      <c r="GQ23" s="13">
        <v>1027</v>
      </c>
      <c r="GR23" s="13">
        <v>354</v>
      </c>
      <c r="GS23" s="13" t="s">
        <v>22</v>
      </c>
      <c r="GT23" s="3"/>
      <c r="GU23" s="13">
        <v>5303</v>
      </c>
      <c r="GV23" s="13" t="s">
        <v>22</v>
      </c>
      <c r="GW23" s="13">
        <v>5012</v>
      </c>
      <c r="GX23" s="13">
        <v>0</v>
      </c>
      <c r="GY23" s="13">
        <v>4630</v>
      </c>
      <c r="GZ23" s="13">
        <v>5158</v>
      </c>
      <c r="HA23" s="13">
        <v>5117</v>
      </c>
      <c r="HB23" s="13">
        <v>5062</v>
      </c>
      <c r="HC23" s="13">
        <v>5051</v>
      </c>
      <c r="HD23" s="13">
        <v>5148</v>
      </c>
      <c r="HE23" s="13">
        <v>3448</v>
      </c>
      <c r="HF23" s="13">
        <v>3220</v>
      </c>
      <c r="HG23" s="13">
        <v>3601</v>
      </c>
      <c r="HH23" s="13">
        <v>3906</v>
      </c>
      <c r="HI23" s="13">
        <v>3517</v>
      </c>
      <c r="HJ23" s="13">
        <v>3407</v>
      </c>
      <c r="HK23" s="13">
        <v>3358</v>
      </c>
      <c r="HL23" s="13">
        <v>3460</v>
      </c>
      <c r="HM23" s="13">
        <v>3211</v>
      </c>
      <c r="HN23" s="13">
        <v>2024</v>
      </c>
      <c r="HO23" s="13" t="s">
        <v>22</v>
      </c>
      <c r="HP23" s="3"/>
      <c r="HQ23" s="13">
        <v>545</v>
      </c>
      <c r="HR23" s="13">
        <v>624</v>
      </c>
      <c r="HS23" s="13">
        <v>1030</v>
      </c>
      <c r="HT23" s="13">
        <v>595</v>
      </c>
      <c r="HU23" s="13">
        <v>656</v>
      </c>
      <c r="HV23" s="13">
        <v>576</v>
      </c>
      <c r="HW23" s="13">
        <v>568</v>
      </c>
      <c r="HX23" s="13">
        <v>602</v>
      </c>
      <c r="HY23" s="13">
        <v>578</v>
      </c>
      <c r="HZ23" s="13">
        <v>559</v>
      </c>
      <c r="IA23" s="13">
        <v>579</v>
      </c>
      <c r="IB23" s="13">
        <v>665</v>
      </c>
      <c r="IC23" s="13">
        <v>626</v>
      </c>
      <c r="ID23" s="13">
        <v>556</v>
      </c>
      <c r="IE23" s="13">
        <v>596</v>
      </c>
      <c r="IF23" s="13">
        <v>603</v>
      </c>
      <c r="IG23" s="13">
        <v>551</v>
      </c>
      <c r="IH23" s="13">
        <v>555</v>
      </c>
      <c r="II23" s="13">
        <v>555</v>
      </c>
      <c r="IJ23" s="13">
        <v>546</v>
      </c>
      <c r="IK23" s="13" t="s">
        <v>22</v>
      </c>
      <c r="IL23" s="3"/>
      <c r="IM23" s="21"/>
    </row>
    <row r="24" spans="1:247" s="21" customFormat="1">
      <c r="A24" s="4" t="s">
        <v>69</v>
      </c>
      <c r="B24" s="4" t="s">
        <v>10</v>
      </c>
      <c r="C24" s="15"/>
      <c r="D24" s="3"/>
      <c r="E24" s="13">
        <v>218294.3088</v>
      </c>
      <c r="F24" s="13">
        <v>201256.04079999999</v>
      </c>
      <c r="G24" s="13">
        <v>211872.41070000001</v>
      </c>
      <c r="H24" s="13">
        <v>211705.5822</v>
      </c>
      <c r="I24" s="13">
        <v>227470.8915</v>
      </c>
      <c r="J24" s="13">
        <v>244587.51310000001</v>
      </c>
      <c r="K24" s="13">
        <v>257950.4896</v>
      </c>
      <c r="L24" s="13">
        <v>238581.68100000001</v>
      </c>
      <c r="M24" s="13">
        <v>222666.22579999999</v>
      </c>
      <c r="N24" s="13">
        <v>201045.23019999999</v>
      </c>
      <c r="O24" s="13">
        <v>206600.6249</v>
      </c>
      <c r="P24" s="13">
        <v>205849.8959</v>
      </c>
      <c r="Q24" s="13">
        <v>193688.08590000001</v>
      </c>
      <c r="R24" s="13">
        <v>214558.35250000001</v>
      </c>
      <c r="S24" s="13">
        <v>207951.93719999999</v>
      </c>
      <c r="T24" s="13">
        <v>252845.53229999999</v>
      </c>
      <c r="U24" s="13">
        <v>262569.34899999999</v>
      </c>
      <c r="V24" s="13">
        <v>263313.6238</v>
      </c>
      <c r="W24" s="13">
        <v>245954.20989999999</v>
      </c>
      <c r="X24" s="13">
        <v>234108.97270000001</v>
      </c>
      <c r="Y24" s="13" t="s">
        <v>22</v>
      </c>
      <c r="Z24" s="66"/>
      <c r="AA24" s="13">
        <v>45220</v>
      </c>
      <c r="AB24" s="13">
        <v>41551</v>
      </c>
      <c r="AC24" s="13">
        <v>50743</v>
      </c>
      <c r="AD24" s="13">
        <v>48199</v>
      </c>
      <c r="AE24" s="13">
        <v>55454</v>
      </c>
      <c r="AF24" s="13">
        <v>51964</v>
      </c>
      <c r="AG24" s="13">
        <v>53736</v>
      </c>
      <c r="AH24" s="13">
        <v>54188</v>
      </c>
      <c r="AI24" s="13">
        <v>61427</v>
      </c>
      <c r="AJ24" s="13">
        <v>59350</v>
      </c>
      <c r="AK24" s="13">
        <v>66041</v>
      </c>
      <c r="AL24" s="13">
        <v>54560</v>
      </c>
      <c r="AM24" s="13">
        <v>61510</v>
      </c>
      <c r="AN24" s="13">
        <v>56942</v>
      </c>
      <c r="AO24" s="13">
        <v>55713</v>
      </c>
      <c r="AP24" s="13">
        <v>44128</v>
      </c>
      <c r="AQ24" s="13">
        <v>50836</v>
      </c>
      <c r="AR24" s="13">
        <v>45902</v>
      </c>
      <c r="AS24" s="13">
        <v>52505</v>
      </c>
      <c r="AT24" s="13">
        <v>26379</v>
      </c>
      <c r="AU24" s="13" t="s">
        <v>22</v>
      </c>
      <c r="AV24" s="66"/>
      <c r="AW24" s="13">
        <v>10062</v>
      </c>
      <c r="AX24" s="13"/>
      <c r="AY24" s="13"/>
      <c r="AZ24" s="13"/>
      <c r="BA24" s="13">
        <v>15257</v>
      </c>
      <c r="BB24" s="13"/>
      <c r="BC24" s="13"/>
      <c r="BD24" s="13"/>
      <c r="BE24" s="13">
        <v>19289</v>
      </c>
      <c r="BF24" s="13"/>
      <c r="BG24" s="13"/>
      <c r="BH24" s="13"/>
      <c r="BI24" s="13">
        <v>15747</v>
      </c>
      <c r="BJ24" s="13"/>
      <c r="BK24" s="13"/>
      <c r="BL24" s="13"/>
      <c r="BM24" s="13">
        <v>16886</v>
      </c>
      <c r="BN24" s="13"/>
      <c r="BO24" s="13"/>
      <c r="BP24" s="13"/>
      <c r="BQ24" s="13" t="s">
        <v>22</v>
      </c>
      <c r="BR24" s="3"/>
      <c r="BS24" s="14">
        <v>1.2899</v>
      </c>
      <c r="BT24" s="14">
        <v>1.0714999999999999</v>
      </c>
      <c r="BU24" s="14">
        <v>1.2867</v>
      </c>
      <c r="BV24" s="14">
        <v>1.1978</v>
      </c>
      <c r="BW24" s="14">
        <v>1.3708</v>
      </c>
      <c r="BX24" s="14">
        <v>1.3186</v>
      </c>
      <c r="BY24" s="14">
        <v>1.3235999999999999</v>
      </c>
      <c r="BZ24" s="14">
        <v>1.2846</v>
      </c>
      <c r="CA24" s="14">
        <v>1.4619</v>
      </c>
      <c r="CB24" s="14">
        <v>1.3855999999999999</v>
      </c>
      <c r="CC24" s="14">
        <v>1.5228000000000002</v>
      </c>
      <c r="CD24" s="14">
        <v>1.2427999999999999</v>
      </c>
      <c r="CE24" s="14">
        <v>1.3817999999999999</v>
      </c>
      <c r="CF24" s="14">
        <v>1.2894000000000001</v>
      </c>
      <c r="CG24" s="14">
        <v>1.2213000000000001</v>
      </c>
      <c r="CH24" s="14">
        <v>0.94940000000000002</v>
      </c>
      <c r="CI24" s="14">
        <v>1.0490999999999999</v>
      </c>
      <c r="CJ24" s="14">
        <v>0.95650000000000002</v>
      </c>
      <c r="CK24" s="14">
        <v>1.1164000000000001</v>
      </c>
      <c r="CL24" s="14">
        <v>0.56420000000000003</v>
      </c>
      <c r="CM24" s="14" t="s">
        <v>22</v>
      </c>
      <c r="CN24"/>
      <c r="CO24" s="13">
        <v>267186.3088</v>
      </c>
      <c r="CP24" s="13">
        <v>246859.04079999999</v>
      </c>
      <c r="CQ24" s="13">
        <v>266766.41070000001</v>
      </c>
      <c r="CR24" s="13">
        <v>264022.5822</v>
      </c>
      <c r="CS24" s="13">
        <v>287674.89150000003</v>
      </c>
      <c r="CT24" s="13">
        <v>301588.51309999998</v>
      </c>
      <c r="CU24" s="13">
        <v>316276.48959999997</v>
      </c>
      <c r="CV24" s="13">
        <v>297042.68099999998</v>
      </c>
      <c r="CW24" s="13">
        <v>288753.22580000001</v>
      </c>
      <c r="CX24" s="13">
        <v>265031.23019999999</v>
      </c>
      <c r="CY24" s="13">
        <v>277186.6249</v>
      </c>
      <c r="CZ24" s="13">
        <v>264578.8959</v>
      </c>
      <c r="DA24" s="13">
        <v>259715.08590000001</v>
      </c>
      <c r="DB24" s="13">
        <v>276433.35249999998</v>
      </c>
      <c r="DC24" s="13">
        <v>268396.93719999999</v>
      </c>
      <c r="DD24" s="13">
        <v>301305.53230000002</v>
      </c>
      <c r="DE24" s="13">
        <v>318244.34899999999</v>
      </c>
      <c r="DF24" s="13">
        <v>314643.6238</v>
      </c>
      <c r="DG24" s="13">
        <v>303792.20990000002</v>
      </c>
      <c r="DH24" s="13">
        <v>265284.97269999998</v>
      </c>
      <c r="DI24" s="13" t="s">
        <v>22</v>
      </c>
      <c r="DJ24" s="3"/>
      <c r="DK24" s="14">
        <v>7.6216999999999997</v>
      </c>
      <c r="DL24" s="14">
        <v>6.3655999999999997</v>
      </c>
      <c r="DM24" s="14">
        <v>6.7641999999999998</v>
      </c>
      <c r="DN24" s="14">
        <v>6.5612000000000004</v>
      </c>
      <c r="DO24" s="14">
        <v>7.1109999999999998</v>
      </c>
      <c r="DP24" s="14">
        <v>7.6528</v>
      </c>
      <c r="DQ24" s="14">
        <v>7.7905999999999995</v>
      </c>
      <c r="DR24" s="14">
        <v>7.0418000000000003</v>
      </c>
      <c r="DS24" s="14">
        <v>6.8718000000000004</v>
      </c>
      <c r="DT24" s="14">
        <v>6.1874000000000002</v>
      </c>
      <c r="DU24" s="14">
        <v>6.3914</v>
      </c>
      <c r="DV24" s="14">
        <v>6.0266999999999999</v>
      </c>
      <c r="DW24" s="14">
        <v>5.8346</v>
      </c>
      <c r="DX24" s="14">
        <v>6.2595000000000001</v>
      </c>
      <c r="DY24" s="14">
        <v>5.8834</v>
      </c>
      <c r="DZ24" s="14">
        <v>6.4823000000000004</v>
      </c>
      <c r="EA24" s="14">
        <v>6.5673000000000004</v>
      </c>
      <c r="EB24" s="14">
        <v>6.5563000000000002</v>
      </c>
      <c r="EC24" s="14">
        <v>6.4595000000000002</v>
      </c>
      <c r="ED24" s="14">
        <v>5.6741999999999999</v>
      </c>
      <c r="EE24" s="14" t="s">
        <v>22</v>
      </c>
      <c r="EF24" s="3"/>
      <c r="EG24" s="14" t="s">
        <v>22</v>
      </c>
      <c r="EH24" s="14">
        <v>22.761600000000001</v>
      </c>
      <c r="EI24" s="14">
        <v>26.660299999999999</v>
      </c>
      <c r="EJ24" s="14">
        <v>32.2654</v>
      </c>
      <c r="EK24" s="14" t="s">
        <v>22</v>
      </c>
      <c r="EL24" s="14">
        <v>26.1477</v>
      </c>
      <c r="EM24" s="14">
        <v>24.1632</v>
      </c>
      <c r="EN24" s="14">
        <v>35</v>
      </c>
      <c r="EO24" s="14" t="s">
        <v>22</v>
      </c>
      <c r="EP24" s="14">
        <v>40.867699999999999</v>
      </c>
      <c r="EQ24" s="14">
        <v>86.192599999999999</v>
      </c>
      <c r="ER24" s="14" t="s">
        <v>22</v>
      </c>
      <c r="ES24" s="14" t="s">
        <v>22</v>
      </c>
      <c r="ET24" s="14">
        <v>99.236099999999993</v>
      </c>
      <c r="EU24" s="14">
        <v>577.08330000000001</v>
      </c>
      <c r="EV24" s="14">
        <v>701.66669999999999</v>
      </c>
      <c r="EW24" s="14">
        <v>24.985800000000001</v>
      </c>
      <c r="EX24" s="14" t="s">
        <v>22</v>
      </c>
      <c r="EY24" s="14">
        <v>21.158200000000001</v>
      </c>
      <c r="EZ24" s="14">
        <v>16.334700000000002</v>
      </c>
      <c r="FA24" s="6" t="s">
        <v>22</v>
      </c>
      <c r="FB24" s="3"/>
      <c r="FC24" s="14" t="s">
        <v>22</v>
      </c>
      <c r="FD24" s="14">
        <v>2.653</v>
      </c>
      <c r="FE24" s="14">
        <v>3.2195</v>
      </c>
      <c r="FF24" s="14">
        <v>3.2197</v>
      </c>
      <c r="FG24" s="14" t="s">
        <v>22</v>
      </c>
      <c r="FH24" s="14">
        <v>3.5648</v>
      </c>
      <c r="FI24" s="14">
        <v>3.8174999999999999</v>
      </c>
      <c r="FJ24" s="14">
        <v>3.6122000000000001</v>
      </c>
      <c r="FK24" s="14" t="s">
        <v>22</v>
      </c>
      <c r="FL24" s="14">
        <v>3.2439999999999998</v>
      </c>
      <c r="FM24" s="14">
        <v>3.6306000000000003</v>
      </c>
      <c r="FN24" s="14">
        <v>3.8763000000000001</v>
      </c>
      <c r="FO24" s="14" t="s">
        <v>22</v>
      </c>
      <c r="FP24" s="14">
        <v>3.9144000000000001</v>
      </c>
      <c r="FQ24" s="14">
        <v>4.0932000000000004</v>
      </c>
      <c r="FR24" s="14">
        <v>4.9768999999999997</v>
      </c>
      <c r="FS24" s="14">
        <v>4.7503000000000002</v>
      </c>
      <c r="FT24" s="14" t="s">
        <v>22</v>
      </c>
      <c r="FU24" s="14">
        <v>4.1147</v>
      </c>
      <c r="FV24" s="14">
        <v>4.9694000000000003</v>
      </c>
      <c r="FW24" s="6" t="s">
        <v>22</v>
      </c>
      <c r="FX24" s="3"/>
      <c r="FY24" s="13">
        <v>11978</v>
      </c>
      <c r="FZ24" s="13">
        <v>15058</v>
      </c>
      <c r="GA24" s="13">
        <v>11948</v>
      </c>
      <c r="GB24" s="13">
        <v>13237</v>
      </c>
      <c r="GC24" s="13">
        <v>12350</v>
      </c>
      <c r="GD24" s="13">
        <v>14126</v>
      </c>
      <c r="GE24" s="13">
        <v>12691</v>
      </c>
      <c r="GF24" s="13">
        <v>20039</v>
      </c>
      <c r="GG24" s="13">
        <v>13956</v>
      </c>
      <c r="GH24" s="13">
        <v>13996</v>
      </c>
      <c r="GI24" s="13">
        <v>13327</v>
      </c>
      <c r="GJ24" s="13">
        <v>27573</v>
      </c>
      <c r="GK24" s="13">
        <v>23085</v>
      </c>
      <c r="GL24" s="13">
        <v>26135</v>
      </c>
      <c r="GM24" s="13">
        <v>20635</v>
      </c>
      <c r="GN24" s="13">
        <v>29782</v>
      </c>
      <c r="GO24" s="13">
        <v>22546</v>
      </c>
      <c r="GP24" s="13">
        <v>20959</v>
      </c>
      <c r="GQ24" s="13">
        <v>18578</v>
      </c>
      <c r="GR24" s="13">
        <v>32706</v>
      </c>
      <c r="GS24" s="13" t="s">
        <v>22</v>
      </c>
      <c r="GT24" s="3"/>
      <c r="GU24" s="13">
        <v>77037</v>
      </c>
      <c r="GV24" s="13">
        <v>79911</v>
      </c>
      <c r="GW24" s="13">
        <v>69960</v>
      </c>
      <c r="GX24" s="13">
        <v>69872</v>
      </c>
      <c r="GY24" s="13">
        <v>68505</v>
      </c>
      <c r="GZ24" s="13">
        <v>73648</v>
      </c>
      <c r="HA24" s="13">
        <v>72160</v>
      </c>
      <c r="HB24" s="13">
        <v>70321</v>
      </c>
      <c r="HC24" s="13">
        <v>63126</v>
      </c>
      <c r="HD24" s="13">
        <v>66611</v>
      </c>
      <c r="HE24" s="13">
        <v>61451</v>
      </c>
      <c r="HF24" s="13">
        <v>57274</v>
      </c>
      <c r="HG24" s="13">
        <v>55396</v>
      </c>
      <c r="HH24" s="13">
        <v>59746</v>
      </c>
      <c r="HI24" s="13">
        <v>55536</v>
      </c>
      <c r="HJ24" s="13">
        <v>59931</v>
      </c>
      <c r="HK24" s="13">
        <v>62335</v>
      </c>
      <c r="HL24" s="13">
        <v>65860</v>
      </c>
      <c r="HM24" s="13">
        <v>52443</v>
      </c>
      <c r="HN24" s="13">
        <v>53268</v>
      </c>
      <c r="HO24" s="13" t="s">
        <v>22</v>
      </c>
      <c r="HP24" s="3"/>
      <c r="HQ24" s="13">
        <v>8799</v>
      </c>
      <c r="HR24" s="13">
        <v>11875</v>
      </c>
      <c r="HS24" s="13">
        <v>9421</v>
      </c>
      <c r="HT24" s="13">
        <v>10145</v>
      </c>
      <c r="HU24" s="13">
        <v>9014</v>
      </c>
      <c r="HV24" s="13">
        <v>10829</v>
      </c>
      <c r="HW24" s="13">
        <v>10609</v>
      </c>
      <c r="HX24" s="13">
        <v>11731</v>
      </c>
      <c r="HY24" s="13">
        <v>8851</v>
      </c>
      <c r="HZ24" s="13">
        <v>11643</v>
      </c>
      <c r="IA24" s="13">
        <v>11144</v>
      </c>
      <c r="IB24" s="13">
        <v>12263</v>
      </c>
      <c r="IC24" s="13">
        <v>9463</v>
      </c>
      <c r="ID24" s="13">
        <v>11292</v>
      </c>
      <c r="IE24" s="13">
        <v>12601</v>
      </c>
      <c r="IF24" s="13">
        <v>13125</v>
      </c>
      <c r="IG24" s="13">
        <v>11441</v>
      </c>
      <c r="IH24" s="13">
        <v>11641</v>
      </c>
      <c r="II24" s="13">
        <v>11369</v>
      </c>
      <c r="IJ24" s="13">
        <v>12302</v>
      </c>
      <c r="IK24" s="13" t="s">
        <v>22</v>
      </c>
      <c r="IL24" s="3"/>
    </row>
    <row r="25" spans="1:247" s="21" customFormat="1">
      <c r="A25" s="4" t="s">
        <v>71</v>
      </c>
      <c r="B25" s="4" t="s">
        <v>117</v>
      </c>
      <c r="C25" s="15"/>
      <c r="D25" s="4"/>
      <c r="E25" s="13">
        <v>12861.103300000001</v>
      </c>
      <c r="F25" s="13">
        <v>13582.8999</v>
      </c>
      <c r="G25" s="13">
        <v>12729.8675</v>
      </c>
      <c r="H25" s="13">
        <v>15288.964599999999</v>
      </c>
      <c r="I25" s="13">
        <v>10918.814200000001</v>
      </c>
      <c r="J25" s="13">
        <v>12506.766799999999</v>
      </c>
      <c r="K25" s="13">
        <v>10708.837</v>
      </c>
      <c r="L25" s="13">
        <v>9540.8389000000006</v>
      </c>
      <c r="M25" s="13">
        <v>8609.0650999999998</v>
      </c>
      <c r="N25" s="13">
        <v>8845.2893999999997</v>
      </c>
      <c r="O25" s="13">
        <v>6653.6523999999999</v>
      </c>
      <c r="P25" s="13">
        <v>7874.1449000000002</v>
      </c>
      <c r="Q25" s="13">
        <v>7231.0897000000004</v>
      </c>
      <c r="R25" s="13">
        <v>6076.2151000000003</v>
      </c>
      <c r="S25" s="13">
        <v>6732.3939</v>
      </c>
      <c r="T25" s="13">
        <v>6942.3711000000003</v>
      </c>
      <c r="U25" s="13">
        <v>7596.48</v>
      </c>
      <c r="V25" s="13">
        <v>7611.6733999999997</v>
      </c>
      <c r="W25" s="13">
        <v>6089.3387000000002</v>
      </c>
      <c r="X25" s="13">
        <v>5826.8671999999997</v>
      </c>
      <c r="Y25" s="13" t="s">
        <v>22</v>
      </c>
      <c r="Z25" s="13"/>
      <c r="AA25" s="13">
        <v>4366</v>
      </c>
      <c r="AB25" s="13">
        <v>3912</v>
      </c>
      <c r="AC25" s="13">
        <v>3587</v>
      </c>
      <c r="AD25" s="13">
        <v>4258</v>
      </c>
      <c r="AE25" s="13">
        <v>4183</v>
      </c>
      <c r="AF25" s="13">
        <v>4103</v>
      </c>
      <c r="AG25" s="13">
        <v>4075</v>
      </c>
      <c r="AH25" s="13">
        <v>4798</v>
      </c>
      <c r="AI25" s="13">
        <v>3982</v>
      </c>
      <c r="AJ25" s="13">
        <v>7173</v>
      </c>
      <c r="AK25" s="13">
        <v>6932</v>
      </c>
      <c r="AL25" s="13">
        <v>7023</v>
      </c>
      <c r="AM25" s="13">
        <v>6932</v>
      </c>
      <c r="AN25" s="13">
        <v>7055</v>
      </c>
      <c r="AO25" s="13">
        <v>6846</v>
      </c>
      <c r="AP25" s="13">
        <v>6637</v>
      </c>
      <c r="AQ25" s="13">
        <v>6436</v>
      </c>
      <c r="AR25" s="13">
        <v>6653</v>
      </c>
      <c r="AS25" s="13">
        <v>6812</v>
      </c>
      <c r="AT25" s="13">
        <v>7141</v>
      </c>
      <c r="AU25" s="13" t="s">
        <v>22</v>
      </c>
      <c r="AV25" s="13"/>
      <c r="AW25" s="13">
        <v>936</v>
      </c>
      <c r="AX25" s="13"/>
      <c r="AY25" s="13"/>
      <c r="AZ25" s="13"/>
      <c r="BA25" s="13">
        <v>861</v>
      </c>
      <c r="BB25" s="13"/>
      <c r="BC25" s="13"/>
      <c r="BD25" s="13"/>
      <c r="BE25" s="13">
        <v>823</v>
      </c>
      <c r="BF25" s="13"/>
      <c r="BG25" s="13"/>
      <c r="BH25" s="13"/>
      <c r="BI25" s="13">
        <v>1283</v>
      </c>
      <c r="BJ25" s="13"/>
      <c r="BK25" s="13"/>
      <c r="BL25" s="13"/>
      <c r="BM25" s="13">
        <v>1286</v>
      </c>
      <c r="BN25" s="13"/>
      <c r="BO25" s="13"/>
      <c r="BP25" s="13"/>
      <c r="BQ25" s="13" t="s">
        <v>22</v>
      </c>
      <c r="BR25" s="4"/>
      <c r="BS25" s="14">
        <v>1.1209</v>
      </c>
      <c r="BT25" s="14">
        <v>0.97699999999999998</v>
      </c>
      <c r="BU25" s="14">
        <v>0.89739999999999998</v>
      </c>
      <c r="BV25" s="14">
        <v>1.1008</v>
      </c>
      <c r="BW25" s="14">
        <v>1.0305</v>
      </c>
      <c r="BX25" s="14">
        <v>1.0590999999999999</v>
      </c>
      <c r="BY25" s="14">
        <v>1.0598000000000001</v>
      </c>
      <c r="BZ25" s="14">
        <v>1.2839</v>
      </c>
      <c r="CA25" s="14">
        <v>1.1565000000000001</v>
      </c>
      <c r="CB25" s="14">
        <v>2.1379999999999999</v>
      </c>
      <c r="CC25" s="14">
        <v>2.1560999999999999</v>
      </c>
      <c r="CD25" s="14">
        <v>2.2517</v>
      </c>
      <c r="CE25" s="14">
        <v>5.0561999999999996</v>
      </c>
      <c r="CF25" s="14">
        <v>5.6395</v>
      </c>
      <c r="CG25" s="14">
        <v>5.5343999999999998</v>
      </c>
      <c r="CH25" s="14">
        <v>5.6436999999999999</v>
      </c>
      <c r="CI25" s="14">
        <v>2.2978000000000001</v>
      </c>
      <c r="CJ25" s="14">
        <v>2.4397000000000002</v>
      </c>
      <c r="CK25" s="14">
        <v>2.5949999999999998</v>
      </c>
      <c r="CL25" s="14">
        <v>2.6968000000000001</v>
      </c>
      <c r="CM25" s="14" t="s">
        <v>22</v>
      </c>
      <c r="CN25" s="1"/>
      <c r="CO25" s="13">
        <v>17229.103299999999</v>
      </c>
      <c r="CP25" s="13">
        <v>17496.8999</v>
      </c>
      <c r="CQ25" s="13">
        <v>16318.8675</v>
      </c>
      <c r="CR25" s="13">
        <v>19548.964599999999</v>
      </c>
      <c r="CS25" s="13">
        <v>15103.814200000001</v>
      </c>
      <c r="CT25" s="13">
        <v>16611.766800000001</v>
      </c>
      <c r="CU25" s="13">
        <v>14785.837</v>
      </c>
      <c r="CV25" s="13">
        <v>14340.838900000001</v>
      </c>
      <c r="CW25" s="13">
        <v>12593.0651</v>
      </c>
      <c r="CX25" s="13">
        <v>16020.2894</v>
      </c>
      <c r="CY25" s="13">
        <v>13587.652400000001</v>
      </c>
      <c r="CZ25" s="13">
        <v>14899.144899999999</v>
      </c>
      <c r="DA25" s="13">
        <v>14165.0897</v>
      </c>
      <c r="DB25" s="13">
        <v>13133.215099999999</v>
      </c>
      <c r="DC25" s="13">
        <v>13580.393899999999</v>
      </c>
      <c r="DD25" s="13">
        <v>13581.3711</v>
      </c>
      <c r="DE25" s="13">
        <v>14034.48</v>
      </c>
      <c r="DF25" s="13">
        <v>14266.6734</v>
      </c>
      <c r="DG25" s="13">
        <v>12903.3387</v>
      </c>
      <c r="DH25" s="13">
        <v>12969.867200000001</v>
      </c>
      <c r="DI25" s="13" t="s">
        <v>22</v>
      </c>
      <c r="DJ25" s="4"/>
      <c r="DK25" s="14">
        <v>4.4234</v>
      </c>
      <c r="DL25" s="14">
        <v>4.3699000000000003</v>
      </c>
      <c r="DM25" s="14">
        <v>4.0827999999999998</v>
      </c>
      <c r="DN25" s="14">
        <v>5.0540000000000003</v>
      </c>
      <c r="DO25" s="14">
        <v>3.7210999999999999</v>
      </c>
      <c r="DP25" s="14">
        <v>4.2880000000000003</v>
      </c>
      <c r="DQ25" s="14">
        <v>3.8454999999999999</v>
      </c>
      <c r="DR25" s="14">
        <v>3.8374999999999999</v>
      </c>
      <c r="DS25" s="14">
        <v>3.6576</v>
      </c>
      <c r="DT25" s="14">
        <v>4.7750000000000004</v>
      </c>
      <c r="DU25" s="14">
        <v>4.2263000000000002</v>
      </c>
      <c r="DV25" s="14">
        <v>4.7769000000000004</v>
      </c>
      <c r="DW25" s="14">
        <v>10.331899999999999</v>
      </c>
      <c r="DX25" s="14">
        <v>10.498200000000001</v>
      </c>
      <c r="DY25" s="14">
        <v>10.9785</v>
      </c>
      <c r="DZ25" s="14">
        <v>11.5488</v>
      </c>
      <c r="EA25" s="14">
        <v>5.0105000000000004</v>
      </c>
      <c r="EB25" s="14">
        <v>5.2316000000000003</v>
      </c>
      <c r="EC25" s="14">
        <v>4.9155999999999995</v>
      </c>
      <c r="ED25" s="14">
        <v>4.8979999999999997</v>
      </c>
      <c r="EE25" s="14" t="s">
        <v>22</v>
      </c>
      <c r="EF25" s="4"/>
      <c r="EG25" s="14" t="s">
        <v>22</v>
      </c>
      <c r="EH25" s="14">
        <v>27.959099999999999</v>
      </c>
      <c r="EI25" s="14">
        <v>25.375699999999998</v>
      </c>
      <c r="EJ25" s="14">
        <v>37.309100000000001</v>
      </c>
      <c r="EK25" s="14" t="s">
        <v>22</v>
      </c>
      <c r="EL25" s="14">
        <v>28.630099999999999</v>
      </c>
      <c r="EM25" s="14">
        <v>22.4876</v>
      </c>
      <c r="EN25" s="14">
        <v>21.840599999999998</v>
      </c>
      <c r="EO25" s="14" t="s">
        <v>22</v>
      </c>
      <c r="EP25" s="14">
        <v>50.530799999999999</v>
      </c>
      <c r="EQ25" s="14">
        <v>116.8634</v>
      </c>
      <c r="ER25" s="14" t="s">
        <v>22</v>
      </c>
      <c r="ES25" s="14" t="s">
        <v>22</v>
      </c>
      <c r="ET25" s="14" t="s">
        <v>22</v>
      </c>
      <c r="EU25" s="14" t="s">
        <v>22</v>
      </c>
      <c r="EV25" s="14" t="s">
        <v>22</v>
      </c>
      <c r="EW25" s="14" t="s">
        <v>22</v>
      </c>
      <c r="EX25" s="14" t="s">
        <v>22</v>
      </c>
      <c r="EY25" s="14" t="s">
        <v>22</v>
      </c>
      <c r="EZ25" s="14" t="s">
        <v>22</v>
      </c>
      <c r="FA25" s="14" t="s">
        <v>22</v>
      </c>
      <c r="FB25" s="4"/>
      <c r="FC25" s="14" t="s">
        <v>22</v>
      </c>
      <c r="FD25" s="14">
        <v>1.0523</v>
      </c>
      <c r="FE25" s="14">
        <v>1.0325</v>
      </c>
      <c r="FF25" s="14">
        <v>1.2319</v>
      </c>
      <c r="FG25" s="14" t="s">
        <v>22</v>
      </c>
      <c r="FH25" s="14">
        <v>0.99619999999999997</v>
      </c>
      <c r="FI25" s="14">
        <v>0.88690000000000002</v>
      </c>
      <c r="FJ25" s="14">
        <v>0.78180000000000005</v>
      </c>
      <c r="FK25" s="14" t="s">
        <v>22</v>
      </c>
      <c r="FL25" s="14">
        <v>0.73440000000000005</v>
      </c>
      <c r="FM25" s="14">
        <v>0.56510000000000005</v>
      </c>
      <c r="FN25" s="14">
        <v>0.66639999999999999</v>
      </c>
      <c r="FO25" s="14" t="s">
        <v>22</v>
      </c>
      <c r="FP25" s="14">
        <v>0.60670000000000002</v>
      </c>
      <c r="FQ25" s="14">
        <v>0.6673</v>
      </c>
      <c r="FR25" s="14">
        <v>0.68810000000000004</v>
      </c>
      <c r="FS25" s="14">
        <v>0.75</v>
      </c>
      <c r="FT25" s="14">
        <v>0.76590000000000003</v>
      </c>
      <c r="FU25" s="14">
        <v>0.58279999999999998</v>
      </c>
      <c r="FV25" s="14">
        <v>0.55779999999999996</v>
      </c>
      <c r="FW25" s="14" t="s">
        <v>22</v>
      </c>
      <c r="FX25" s="4"/>
      <c r="FY25" s="13">
        <v>198</v>
      </c>
      <c r="FZ25" s="13">
        <v>470</v>
      </c>
      <c r="GA25" s="13">
        <v>655</v>
      </c>
      <c r="GB25" s="13">
        <v>328</v>
      </c>
      <c r="GC25" s="13">
        <v>248</v>
      </c>
      <c r="GD25" s="13">
        <v>200</v>
      </c>
      <c r="GE25" s="13">
        <v>460</v>
      </c>
      <c r="GF25" s="13">
        <v>231</v>
      </c>
      <c r="GG25" s="13">
        <v>266</v>
      </c>
      <c r="GH25" s="13">
        <v>297</v>
      </c>
      <c r="GI25" s="13">
        <v>432</v>
      </c>
      <c r="GJ25" s="13">
        <v>341</v>
      </c>
      <c r="GK25" s="13">
        <v>262</v>
      </c>
      <c r="GL25" s="13">
        <v>198</v>
      </c>
      <c r="GM25" s="13">
        <v>451</v>
      </c>
      <c r="GN25" s="13">
        <v>504</v>
      </c>
      <c r="GO25" s="13">
        <v>646</v>
      </c>
      <c r="GP25" s="13">
        <v>546</v>
      </c>
      <c r="GQ25" s="13">
        <v>548</v>
      </c>
      <c r="GR25" s="13">
        <v>475</v>
      </c>
      <c r="GS25" s="13" t="s">
        <v>22</v>
      </c>
      <c r="GT25" s="4"/>
      <c r="GU25" s="13">
        <v>12631</v>
      </c>
      <c r="GV25" s="13">
        <v>12910</v>
      </c>
      <c r="GW25" s="13">
        <v>12331</v>
      </c>
      <c r="GX25" s="13">
        <v>12413</v>
      </c>
      <c r="GY25" s="13">
        <v>12398</v>
      </c>
      <c r="GZ25" s="13">
        <v>12556</v>
      </c>
      <c r="HA25" s="13">
        <v>12076</v>
      </c>
      <c r="HB25" s="13">
        <v>12205</v>
      </c>
      <c r="HC25" s="13">
        <v>11977</v>
      </c>
      <c r="HD25" s="13">
        <v>12046</v>
      </c>
      <c r="HE25" s="13">
        <v>11776</v>
      </c>
      <c r="HF25" s="13">
        <v>11818</v>
      </c>
      <c r="HG25" s="13">
        <v>10009</v>
      </c>
      <c r="HH25" s="13">
        <v>10017</v>
      </c>
      <c r="HI25" s="13">
        <v>10091</v>
      </c>
      <c r="HJ25" s="13">
        <v>10133</v>
      </c>
      <c r="HK25" s="13">
        <v>9938</v>
      </c>
      <c r="HL25" s="13">
        <v>10450</v>
      </c>
      <c r="HM25" s="13">
        <v>10448</v>
      </c>
      <c r="HN25" s="13">
        <v>10532</v>
      </c>
      <c r="HO25" s="13" t="s">
        <v>22</v>
      </c>
      <c r="HP25" s="4"/>
      <c r="HQ25" s="13">
        <v>697</v>
      </c>
      <c r="HR25" s="13">
        <v>1141</v>
      </c>
      <c r="HS25" s="13">
        <v>994</v>
      </c>
      <c r="HT25" s="13">
        <v>1036</v>
      </c>
      <c r="HU25" s="13">
        <v>888</v>
      </c>
      <c r="HV25" s="13">
        <v>956</v>
      </c>
      <c r="HW25" s="13">
        <v>965</v>
      </c>
      <c r="HX25" s="13">
        <v>928</v>
      </c>
      <c r="HY25" s="13">
        <v>594</v>
      </c>
      <c r="HZ25" s="13">
        <v>868</v>
      </c>
      <c r="IA25" s="13">
        <v>825</v>
      </c>
      <c r="IB25" s="13">
        <v>832</v>
      </c>
      <c r="IC25" s="13">
        <v>-1154</v>
      </c>
      <c r="ID25" s="13">
        <v>748</v>
      </c>
      <c r="IE25" s="13">
        <v>811</v>
      </c>
      <c r="IF25" s="13">
        <v>771</v>
      </c>
      <c r="IG25" s="13">
        <v>471</v>
      </c>
      <c r="IH25" s="13">
        <v>674</v>
      </c>
      <c r="II25" s="13">
        <v>709</v>
      </c>
      <c r="IJ25" s="13">
        <v>794</v>
      </c>
      <c r="IK25" s="13" t="s">
        <v>22</v>
      </c>
      <c r="IL25" s="4"/>
      <c r="IM25" s="20"/>
    </row>
    <row r="26" spans="1:247" s="21" customFormat="1">
      <c r="A26" s="4" t="s">
        <v>15</v>
      </c>
      <c r="B26" s="4" t="s">
        <v>118</v>
      </c>
      <c r="C26" s="15"/>
      <c r="D26" s="4"/>
      <c r="E26" s="13">
        <v>2779.6932000000002</v>
      </c>
      <c r="F26" s="13">
        <v>2932.1806000000001</v>
      </c>
      <c r="G26" s="13">
        <v>2470.2246</v>
      </c>
      <c r="H26" s="13">
        <v>2449.8440999999998</v>
      </c>
      <c r="I26" s="13">
        <v>2684.3119000000002</v>
      </c>
      <c r="J26" s="13">
        <v>3468.5554999999999</v>
      </c>
      <c r="K26" s="13">
        <v>3691.4502000000002</v>
      </c>
      <c r="L26" s="13">
        <v>3788.6363999999999</v>
      </c>
      <c r="M26" s="122">
        <f>AVERAGE(L26,N26)</f>
        <v>3400.9204499999996</v>
      </c>
      <c r="N26" s="13">
        <v>3013.2044999999998</v>
      </c>
      <c r="O26" s="13">
        <v>2790.9951000000001</v>
      </c>
      <c r="P26" s="13">
        <v>3101.9650999999999</v>
      </c>
      <c r="Q26" s="13">
        <v>2887.4666000000002</v>
      </c>
      <c r="R26" s="13">
        <v>2620.6104</v>
      </c>
      <c r="S26" s="13">
        <v>2726.6858000000002</v>
      </c>
      <c r="T26" s="13">
        <v>2688.7548000000002</v>
      </c>
      <c r="U26" s="13">
        <v>2812.4169999999999</v>
      </c>
      <c r="V26" s="13">
        <v>2457.6042000000002</v>
      </c>
      <c r="W26" s="13">
        <v>2408.3892999999998</v>
      </c>
      <c r="X26" s="13">
        <v>2658.2307999999998</v>
      </c>
      <c r="Y26" s="13" t="s">
        <v>22</v>
      </c>
      <c r="Z26" s="13"/>
      <c r="AA26" s="13">
        <v>1067.29</v>
      </c>
      <c r="AB26" s="13">
        <v>1048.4190000000001</v>
      </c>
      <c r="AC26" s="13">
        <v>1087.867</v>
      </c>
      <c r="AD26" s="13">
        <v>1074.222</v>
      </c>
      <c r="AE26" s="13">
        <v>1098.963</v>
      </c>
      <c r="AF26" s="13">
        <v>1111.308</v>
      </c>
      <c r="AG26" s="13">
        <v>1206.2919999999999</v>
      </c>
      <c r="AH26" s="13">
        <v>1151.232</v>
      </c>
      <c r="AI26" s="13" t="s">
        <v>22</v>
      </c>
      <c r="AJ26" s="13">
        <v>1040.9839999999999</v>
      </c>
      <c r="AK26" s="13">
        <v>1225.326</v>
      </c>
      <c r="AL26" s="13">
        <v>1200.1659999999999</v>
      </c>
      <c r="AM26" s="13">
        <v>1194.3820000000001</v>
      </c>
      <c r="AN26" s="13">
        <v>1028.586</v>
      </c>
      <c r="AO26" s="13">
        <v>1096.5139999999999</v>
      </c>
      <c r="AP26" s="13">
        <v>1012.466</v>
      </c>
      <c r="AQ26" s="13">
        <v>1161.817</v>
      </c>
      <c r="AR26" s="13">
        <v>1064.8040000000001</v>
      </c>
      <c r="AS26" s="13">
        <v>1071.662</v>
      </c>
      <c r="AT26" s="13">
        <v>1064.5</v>
      </c>
      <c r="AU26" s="13" t="s">
        <v>22</v>
      </c>
      <c r="AV26" s="13"/>
      <c r="AW26" s="13" t="s">
        <v>22</v>
      </c>
      <c r="AX26" s="13"/>
      <c r="AY26" s="13"/>
      <c r="AZ26" s="13"/>
      <c r="BA26" s="13">
        <v>201.84899999999999</v>
      </c>
      <c r="BB26" s="13"/>
      <c r="BC26" s="13"/>
      <c r="BD26" s="13"/>
      <c r="BE26" s="13" t="s">
        <v>22</v>
      </c>
      <c r="BF26" s="13"/>
      <c r="BG26" s="13"/>
      <c r="BH26" s="13"/>
      <c r="BI26" s="13">
        <v>184.31700000000001</v>
      </c>
      <c r="BJ26" s="13"/>
      <c r="BK26" s="13"/>
      <c r="BL26" s="13"/>
      <c r="BM26" s="13">
        <v>223.36799999999999</v>
      </c>
      <c r="BN26" s="13"/>
      <c r="BO26" s="13"/>
      <c r="BP26" s="13"/>
      <c r="BQ26" s="13" t="s">
        <v>22</v>
      </c>
      <c r="BR26" s="4"/>
      <c r="BS26" s="14">
        <v>3.0219</v>
      </c>
      <c r="BT26" s="14">
        <v>2.6042000000000001</v>
      </c>
      <c r="BU26" s="14">
        <v>2.4371999999999998</v>
      </c>
      <c r="BV26" s="14">
        <v>2.2218</v>
      </c>
      <c r="BW26" s="14">
        <v>2.2862999999999998</v>
      </c>
      <c r="BX26" s="14">
        <v>2.3281000000000001</v>
      </c>
      <c r="BY26" s="14">
        <v>2.4683000000000002</v>
      </c>
      <c r="BZ26" s="14">
        <v>2.2755000000000001</v>
      </c>
      <c r="CA26" s="14" t="s">
        <v>22</v>
      </c>
      <c r="CB26" s="14" t="s">
        <v>22</v>
      </c>
      <c r="CC26" s="14" t="s">
        <v>22</v>
      </c>
      <c r="CD26" s="14" t="s">
        <v>22</v>
      </c>
      <c r="CE26" s="14">
        <v>2.2010000000000001</v>
      </c>
      <c r="CF26" s="14">
        <v>1.8792</v>
      </c>
      <c r="CG26" s="14">
        <v>1.9797</v>
      </c>
      <c r="CH26" s="14">
        <v>1.8031999999999999</v>
      </c>
      <c r="CI26" s="14">
        <v>2.0503999999999998</v>
      </c>
      <c r="CJ26" s="14">
        <v>1.8331</v>
      </c>
      <c r="CK26" s="14">
        <v>1.8248</v>
      </c>
      <c r="CL26" s="14">
        <v>1.7963</v>
      </c>
      <c r="CM26" s="14" t="s">
        <v>22</v>
      </c>
      <c r="CN26" s="1"/>
      <c r="CO26" s="13">
        <v>3856.5981999999999</v>
      </c>
      <c r="CP26" s="13">
        <v>3990.5336000000002</v>
      </c>
      <c r="CQ26" s="13">
        <v>3567.9466000000002</v>
      </c>
      <c r="CR26" s="13">
        <v>3533.9220999999998</v>
      </c>
      <c r="CS26" s="13">
        <v>3793.0929000000001</v>
      </c>
      <c r="CT26" s="13">
        <v>4589.6464999999998</v>
      </c>
      <c r="CU26" s="13">
        <v>4907.2371999999996</v>
      </c>
      <c r="CV26" s="13">
        <v>4949.3873999999996</v>
      </c>
      <c r="CW26" s="122">
        <f>AVERAGE(CV26,CX26)</f>
        <v>4506.5174499999994</v>
      </c>
      <c r="CX26" s="13">
        <v>4063.6475</v>
      </c>
      <c r="CY26" s="13">
        <v>4025.7570999999998</v>
      </c>
      <c r="CZ26" s="13">
        <v>4311.4011</v>
      </c>
      <c r="DA26" s="13">
        <v>4090.8896</v>
      </c>
      <c r="DB26" s="13">
        <v>3658.2033999999999</v>
      </c>
      <c r="DC26" s="13">
        <v>3832.6397999999999</v>
      </c>
      <c r="DD26" s="13">
        <v>3710.5518000000002</v>
      </c>
      <c r="DE26" s="13">
        <v>3983.3009999999999</v>
      </c>
      <c r="DF26" s="13">
        <v>3529.9591999999998</v>
      </c>
      <c r="DG26" s="13">
        <v>3487.3962999999999</v>
      </c>
      <c r="DH26" s="13">
        <v>3722.7307999999998</v>
      </c>
      <c r="DI26" s="13" t="s">
        <v>22</v>
      </c>
      <c r="DJ26" s="4"/>
      <c r="DK26" s="14">
        <v>10.919599999999999</v>
      </c>
      <c r="DL26" s="14">
        <v>9.9123999999999999</v>
      </c>
      <c r="DM26" s="14">
        <v>7.9935999999999998</v>
      </c>
      <c r="DN26" s="14">
        <v>7.3093000000000004</v>
      </c>
      <c r="DO26" s="14">
        <v>7.8911999999999995</v>
      </c>
      <c r="DP26" s="14">
        <v>9.6150000000000002</v>
      </c>
      <c r="DQ26" s="14">
        <v>10.0413</v>
      </c>
      <c r="DR26" s="14">
        <v>9.7829999999999995</v>
      </c>
      <c r="DS26" s="14"/>
      <c r="DT26" s="14"/>
      <c r="DU26" s="14"/>
      <c r="DV26" s="14"/>
      <c r="DW26" s="14">
        <v>7.5385999999999997</v>
      </c>
      <c r="DX26" s="14">
        <v>6.6833</v>
      </c>
      <c r="DY26" s="14">
        <v>6.9198000000000004</v>
      </c>
      <c r="DZ26" s="14">
        <v>6.6086</v>
      </c>
      <c r="EA26" s="14">
        <v>7.0298999999999996</v>
      </c>
      <c r="EB26" s="14">
        <v>6.077</v>
      </c>
      <c r="EC26" s="14">
        <v>5.9382999999999999</v>
      </c>
      <c r="ED26" s="14">
        <v>6.282</v>
      </c>
      <c r="EE26" s="14" t="s">
        <v>22</v>
      </c>
      <c r="EF26" s="4"/>
      <c r="EG26" s="14">
        <v>108</v>
      </c>
      <c r="EH26" s="14">
        <v>95</v>
      </c>
      <c r="EI26" s="14">
        <v>80</v>
      </c>
      <c r="EJ26" s="14">
        <v>47.74</v>
      </c>
      <c r="EK26" s="14">
        <v>34.906700000000001</v>
      </c>
      <c r="EL26" s="14">
        <v>44.94</v>
      </c>
      <c r="EM26" s="14">
        <v>44.837499999999999</v>
      </c>
      <c r="EN26" s="14">
        <v>43.358800000000002</v>
      </c>
      <c r="EO26" s="14" t="s">
        <v>22</v>
      </c>
      <c r="EP26" s="14" t="s">
        <v>22</v>
      </c>
      <c r="EQ26" s="14" t="s">
        <v>22</v>
      </c>
      <c r="ER26" s="14" t="s">
        <v>22</v>
      </c>
      <c r="ES26" s="14" t="s">
        <v>22</v>
      </c>
      <c r="ET26" s="14">
        <v>28.3889</v>
      </c>
      <c r="EU26" s="14">
        <v>25.3048</v>
      </c>
      <c r="EV26" s="14">
        <v>24.952400000000001</v>
      </c>
      <c r="EW26" s="14">
        <v>23.830400000000001</v>
      </c>
      <c r="EX26" s="14">
        <v>19.16</v>
      </c>
      <c r="EY26" s="14">
        <v>18.053799999999999</v>
      </c>
      <c r="EZ26" s="14">
        <v>19.1111</v>
      </c>
      <c r="FA26" s="14" t="s">
        <v>22</v>
      </c>
      <c r="FB26" s="4"/>
      <c r="FC26" s="14">
        <v>2.6457999999999999</v>
      </c>
      <c r="FD26" s="14">
        <v>2.7515999999999998</v>
      </c>
      <c r="FE26" s="14">
        <v>2.4127999999999998</v>
      </c>
      <c r="FF26" s="14">
        <v>2.3595000000000002</v>
      </c>
      <c r="FG26" s="14">
        <v>2.5556999999999999</v>
      </c>
      <c r="FH26" s="14">
        <v>3.2315999999999998</v>
      </c>
      <c r="FI26" s="14">
        <v>3.5981999999999998</v>
      </c>
      <c r="FJ26" s="14">
        <v>3.617</v>
      </c>
      <c r="FK26" s="14" t="s">
        <v>22</v>
      </c>
      <c r="FL26" s="14">
        <v>2.8125</v>
      </c>
      <c r="FM26" s="14">
        <v>2.7858999999999998</v>
      </c>
      <c r="FN26" s="14">
        <v>3.0112999999999999</v>
      </c>
      <c r="FO26" s="14" t="s">
        <v>22</v>
      </c>
      <c r="FP26" s="14">
        <v>2.4321000000000002</v>
      </c>
      <c r="FQ26" s="14">
        <v>2.6827000000000001</v>
      </c>
      <c r="FR26" s="14">
        <v>2.6452999999999998</v>
      </c>
      <c r="FS26" s="14">
        <v>2.6762999999999999</v>
      </c>
      <c r="FT26" s="14">
        <v>2.2814999999999999</v>
      </c>
      <c r="FU26" s="14">
        <v>2.1360999999999999</v>
      </c>
      <c r="FV26" s="14">
        <v>2.5979999999999999</v>
      </c>
      <c r="FW26" s="14" t="s">
        <v>22</v>
      </c>
      <c r="FX26" s="4"/>
      <c r="FY26" s="13">
        <v>74.38</v>
      </c>
      <c r="FZ26" s="13">
        <v>22.898</v>
      </c>
      <c r="GA26" s="13">
        <v>42.798999999999999</v>
      </c>
      <c r="GB26" s="13">
        <v>40.862000000000002</v>
      </c>
      <c r="GC26" s="13">
        <v>21.07</v>
      </c>
      <c r="GD26" s="13">
        <v>10.802</v>
      </c>
      <c r="GE26" s="13">
        <v>8.9030000000000005</v>
      </c>
      <c r="GF26" s="13">
        <v>13.010999999999999</v>
      </c>
      <c r="GG26" s="13" t="s">
        <v>22</v>
      </c>
      <c r="GH26" s="13">
        <v>1.796</v>
      </c>
      <c r="GI26" s="13">
        <v>1.2610000000000001</v>
      </c>
      <c r="GJ26" s="13">
        <v>1.51</v>
      </c>
      <c r="GK26" s="13">
        <v>2.3130000000000002</v>
      </c>
      <c r="GL26" s="13">
        <v>1.8010000000000002</v>
      </c>
      <c r="GM26" s="13">
        <v>2.0099999999999998</v>
      </c>
      <c r="GN26" s="13">
        <v>1.988</v>
      </c>
      <c r="GO26" s="13">
        <v>2.9769999999999999</v>
      </c>
      <c r="GP26" s="13">
        <v>2.33</v>
      </c>
      <c r="GQ26" s="13">
        <v>3.1160000000000001</v>
      </c>
      <c r="GR26" s="13">
        <v>2.5</v>
      </c>
      <c r="GS26" s="13" t="s">
        <v>22</v>
      </c>
      <c r="GT26" s="4"/>
      <c r="GU26" s="13">
        <v>1060.213</v>
      </c>
      <c r="GV26" s="13">
        <v>1075.568</v>
      </c>
      <c r="GW26" s="13">
        <v>1033.644</v>
      </c>
      <c r="GX26" s="13">
        <v>1048.144</v>
      </c>
      <c r="GY26" s="13">
        <v>1060.1289999999999</v>
      </c>
      <c r="GZ26" s="13">
        <v>1083.1079999999999</v>
      </c>
      <c r="HA26" s="13">
        <v>1035.405</v>
      </c>
      <c r="HB26" s="13">
        <v>1056.9639999999999</v>
      </c>
      <c r="HC26" s="13" t="s">
        <v>22</v>
      </c>
      <c r="HD26" s="13">
        <v>1080.829</v>
      </c>
      <c r="HE26" s="13">
        <v>1011.274</v>
      </c>
      <c r="HF26" s="13">
        <v>1039.3900000000001</v>
      </c>
      <c r="HG26" s="13">
        <v>1053.098</v>
      </c>
      <c r="HH26" s="13">
        <v>1086.519</v>
      </c>
      <c r="HI26" s="13">
        <v>1025.8510000000001</v>
      </c>
      <c r="HJ26" s="13">
        <v>1060.1780000000001</v>
      </c>
      <c r="HK26" s="13">
        <v>1086.3679999999999</v>
      </c>
      <c r="HL26" s="13">
        <v>1135.011</v>
      </c>
      <c r="HM26" s="13">
        <v>1026.375</v>
      </c>
      <c r="HN26" s="13">
        <v>1068.2</v>
      </c>
      <c r="HO26" s="13" t="s">
        <v>22</v>
      </c>
      <c r="HP26" s="4"/>
      <c r="HQ26" s="13">
        <v>110.71599999999999</v>
      </c>
      <c r="HR26" s="13">
        <v>128.63499999999999</v>
      </c>
      <c r="HS26" s="13">
        <v>121.80800000000001</v>
      </c>
      <c r="HT26" s="13">
        <v>122.32599999999999</v>
      </c>
      <c r="HU26" s="13">
        <v>107.904</v>
      </c>
      <c r="HV26" s="13">
        <v>125.304</v>
      </c>
      <c r="HW26" s="13">
        <v>133.16999999999999</v>
      </c>
      <c r="HX26" s="13">
        <v>139.541</v>
      </c>
      <c r="HY26" s="122">
        <f>AVERAGE(HX26,HZ26)</f>
        <v>137.54300000000001</v>
      </c>
      <c r="HZ26" s="13">
        <v>135.54499999999999</v>
      </c>
      <c r="IA26" s="13">
        <v>145.727</v>
      </c>
      <c r="IB26" s="13">
        <v>139.762</v>
      </c>
      <c r="IC26" s="13">
        <v>121.626</v>
      </c>
      <c r="ID26" s="13">
        <v>140.251</v>
      </c>
      <c r="IE26" s="13">
        <v>152.226</v>
      </c>
      <c r="IF26" s="13">
        <v>147.36699999999999</v>
      </c>
      <c r="IG26" s="13">
        <v>126.782</v>
      </c>
      <c r="IH26" s="13">
        <v>158.85499999999999</v>
      </c>
      <c r="II26" s="13">
        <v>154.268</v>
      </c>
      <c r="IJ26" s="13">
        <v>152.69999999999999</v>
      </c>
      <c r="IK26" s="13" t="s">
        <v>22</v>
      </c>
      <c r="IL26" s="4"/>
      <c r="IM26" s="20"/>
    </row>
    <row r="27" spans="1:247" s="21" customFormat="1">
      <c r="A27" s="4" t="s">
        <v>15</v>
      </c>
      <c r="B27" s="3" t="s">
        <v>32</v>
      </c>
      <c r="C27" s="15"/>
      <c r="D27" s="3"/>
      <c r="E27" s="13">
        <v>940.88819999999998</v>
      </c>
      <c r="F27" s="13">
        <v>672.49450000000002</v>
      </c>
      <c r="G27" s="13">
        <v>549.51520000000005</v>
      </c>
      <c r="H27" s="13">
        <v>1039.8089</v>
      </c>
      <c r="I27" s="13">
        <v>451.44310000000002</v>
      </c>
      <c r="J27" s="13">
        <v>679.65530000000001</v>
      </c>
      <c r="K27" s="13">
        <v>651.63469999999995</v>
      </c>
      <c r="L27" s="13">
        <v>682.14599999999996</v>
      </c>
      <c r="M27" s="13">
        <v>644.39099999999996</v>
      </c>
      <c r="N27" s="13">
        <v>635.13369999999998</v>
      </c>
      <c r="O27" s="13">
        <v>703.93979999999999</v>
      </c>
      <c r="P27" s="13">
        <v>815.71090000000004</v>
      </c>
      <c r="Q27" s="13">
        <v>794.22839999999997</v>
      </c>
      <c r="R27" s="13">
        <v>815.08820000000003</v>
      </c>
      <c r="S27" s="13">
        <v>794.22839999999997</v>
      </c>
      <c r="T27" s="13">
        <v>778.3501</v>
      </c>
      <c r="U27" s="13">
        <v>784.476</v>
      </c>
      <c r="V27" s="13">
        <v>666.26769999999999</v>
      </c>
      <c r="W27" s="13">
        <v>739.96100000000001</v>
      </c>
      <c r="X27" s="13">
        <v>762.78309999999999</v>
      </c>
      <c r="Y27" s="13" t="s">
        <v>22</v>
      </c>
      <c r="Z27" s="66"/>
      <c r="AA27" s="13">
        <v>-364.5095</v>
      </c>
      <c r="AB27" s="13">
        <v>-222.2988</v>
      </c>
      <c r="AC27" s="13">
        <v>-211.37</v>
      </c>
      <c r="AD27" s="13">
        <v>-225.6618</v>
      </c>
      <c r="AE27" s="13">
        <v>-228.7456</v>
      </c>
      <c r="AF27" s="13">
        <v>-244.93969999999999</v>
      </c>
      <c r="AG27" s="13">
        <v>-243.99170000000001</v>
      </c>
      <c r="AH27" s="13">
        <v>-250.7345</v>
      </c>
      <c r="AI27" s="13">
        <v>-170.3</v>
      </c>
      <c r="AJ27" s="13">
        <v>-230.5343</v>
      </c>
      <c r="AK27" s="13">
        <v>-234.04239999999999</v>
      </c>
      <c r="AL27" s="13">
        <v>-242.37309999999999</v>
      </c>
      <c r="AM27" s="13">
        <v>-204.22909999999999</v>
      </c>
      <c r="AN27" s="13">
        <v>-205.8989</v>
      </c>
      <c r="AO27" s="13">
        <v>-183.8458</v>
      </c>
      <c r="AP27" s="13">
        <v>-185.28880000000001</v>
      </c>
      <c r="AQ27" s="13">
        <v>-198.4</v>
      </c>
      <c r="AR27" s="13">
        <v>-197.54490000000001</v>
      </c>
      <c r="AS27" s="13">
        <v>-243.0086</v>
      </c>
      <c r="AT27" s="13">
        <v>-237.6</v>
      </c>
      <c r="AU27" s="13" t="s">
        <v>22</v>
      </c>
      <c r="AV27" s="66"/>
      <c r="AW27" s="13">
        <v>10.2423</v>
      </c>
      <c r="AX27" s="13"/>
      <c r="AY27" s="13">
        <v>10.978199999999999</v>
      </c>
      <c r="AZ27" s="13"/>
      <c r="BA27" s="13">
        <v>10.762700000000001</v>
      </c>
      <c r="BB27" s="13">
        <v>12.8553</v>
      </c>
      <c r="BC27" s="13">
        <v>10.8004</v>
      </c>
      <c r="BD27" s="13" t="s">
        <v>22</v>
      </c>
      <c r="BE27" s="13" t="s">
        <v>22</v>
      </c>
      <c r="BF27" s="13">
        <v>9.4859000000000009</v>
      </c>
      <c r="BG27" s="13">
        <v>9.0496999999999996</v>
      </c>
      <c r="BH27" s="13">
        <v>8.3856000000000002</v>
      </c>
      <c r="BI27" s="13">
        <v>9.6698000000000004</v>
      </c>
      <c r="BJ27" s="13">
        <v>6.7408999999999999</v>
      </c>
      <c r="BK27" s="13">
        <v>9.4967000000000006</v>
      </c>
      <c r="BL27" s="13">
        <v>9.4937000000000005</v>
      </c>
      <c r="BM27" s="13" t="s">
        <v>22</v>
      </c>
      <c r="BN27" s="13">
        <v>6.6909000000000001</v>
      </c>
      <c r="BO27" s="13">
        <v>9.5504999999999995</v>
      </c>
      <c r="BP27" s="13" t="s">
        <v>22</v>
      </c>
      <c r="BQ27" s="13" t="s">
        <v>22</v>
      </c>
      <c r="BR27" s="3"/>
      <c r="BS27" s="14">
        <v>-74.046899999999994</v>
      </c>
      <c r="BT27" s="14">
        <v>-38.350700000000003</v>
      </c>
      <c r="BU27" s="14">
        <v>-34.499699999999997</v>
      </c>
      <c r="BV27" s="14">
        <v>-30.443200000000001</v>
      </c>
      <c r="BW27" s="14">
        <v>-30.5702</v>
      </c>
      <c r="BX27" s="14">
        <v>-32.851300000000002</v>
      </c>
      <c r="BY27" s="14">
        <v>-33.493099999999998</v>
      </c>
      <c r="BZ27" s="14">
        <v>-39.645200000000003</v>
      </c>
      <c r="CA27" s="14">
        <v>-47.605699999999999</v>
      </c>
      <c r="CB27" s="14">
        <v>-115.9181</v>
      </c>
      <c r="CC27" s="14">
        <v>-115.47620000000001</v>
      </c>
      <c r="CD27" s="14">
        <v>-348.12470000000002</v>
      </c>
      <c r="CE27" s="14">
        <v>-254.2567</v>
      </c>
      <c r="CF27" s="14">
        <v>-224.62430000000001</v>
      </c>
      <c r="CG27" s="14">
        <v>-132.35669999999999</v>
      </c>
      <c r="CH27" s="14">
        <v>-425.77710000000002</v>
      </c>
      <c r="CI27" s="14">
        <v>-869.55380000000002</v>
      </c>
      <c r="CJ27" s="14">
        <v>-340.47770000000003</v>
      </c>
      <c r="CK27" s="14">
        <v>-601.24149999999997</v>
      </c>
      <c r="CL27" s="14">
        <v>-153.0615</v>
      </c>
      <c r="CM27" s="14" t="s">
        <v>22</v>
      </c>
      <c r="CN27"/>
      <c r="CO27" s="13">
        <v>576.64850000000001</v>
      </c>
      <c r="CP27" s="13">
        <v>450.40120000000002</v>
      </c>
      <c r="CQ27" s="13">
        <v>338.36369999999999</v>
      </c>
      <c r="CR27" s="13">
        <v>814.0652</v>
      </c>
      <c r="CS27" s="13">
        <v>222.06549999999999</v>
      </c>
      <c r="CT27" s="13">
        <v>433.43579999999997</v>
      </c>
      <c r="CU27" s="13">
        <v>406.37889999999999</v>
      </c>
      <c r="CV27" s="13">
        <v>429.91699999999997</v>
      </c>
      <c r="CW27" s="13">
        <v>472.39100000000002</v>
      </c>
      <c r="CX27" s="13">
        <v>402.52480000000003</v>
      </c>
      <c r="CY27" s="13">
        <v>468.30160000000001</v>
      </c>
      <c r="CZ27" s="13">
        <v>571.75909999999999</v>
      </c>
      <c r="DA27" s="13">
        <v>589.8442</v>
      </c>
      <c r="DB27" s="13">
        <v>609.06690000000003</v>
      </c>
      <c r="DC27" s="13">
        <v>610.24609999999996</v>
      </c>
      <c r="DD27" s="13">
        <v>592.90769999999998</v>
      </c>
      <c r="DE27" s="13">
        <v>587.67600000000004</v>
      </c>
      <c r="DF27" s="13">
        <v>470.39670000000001</v>
      </c>
      <c r="DG27" s="13">
        <v>495.79070000000002</v>
      </c>
      <c r="DH27" s="13">
        <v>523.78309999999999</v>
      </c>
      <c r="DI27" s="13" t="s">
        <v>22</v>
      </c>
      <c r="DJ27" s="3"/>
      <c r="DK27" s="14">
        <v>117.14100000000001</v>
      </c>
      <c r="DL27" s="14">
        <v>77.702600000000004</v>
      </c>
      <c r="DM27" s="14">
        <v>55.227600000000002</v>
      </c>
      <c r="DN27" s="14">
        <v>109.8227</v>
      </c>
      <c r="DO27" s="14">
        <v>29.677499999999998</v>
      </c>
      <c r="DP27" s="14">
        <v>58.1325</v>
      </c>
      <c r="DQ27" s="14">
        <v>55.784199999999998</v>
      </c>
      <c r="DR27" s="14">
        <v>67.976900000000001</v>
      </c>
      <c r="DS27" s="14">
        <v>132.0523</v>
      </c>
      <c r="DT27" s="14">
        <v>202.399</v>
      </c>
      <c r="DU27" s="14">
        <v>231.05950000000001</v>
      </c>
      <c r="DV27" s="14">
        <v>821.22739999999999</v>
      </c>
      <c r="DW27" s="14">
        <v>734.33130000000006</v>
      </c>
      <c r="DX27" s="14">
        <v>664.45809999999994</v>
      </c>
      <c r="DY27" s="14">
        <v>439.33640000000003</v>
      </c>
      <c r="DZ27" s="14">
        <v>1362.4487999999999</v>
      </c>
      <c r="EA27" s="14">
        <v>2575.6849000000002</v>
      </c>
      <c r="EB27" s="14">
        <v>810.75059999999996</v>
      </c>
      <c r="EC27" s="14">
        <v>1226.6642999999999</v>
      </c>
      <c r="ED27" s="14">
        <v>337.42020000000002</v>
      </c>
      <c r="EE27" s="14" t="s">
        <v>22</v>
      </c>
      <c r="EF27" s="3"/>
      <c r="EG27" s="14">
        <v>25.5533</v>
      </c>
      <c r="EH27" s="14">
        <v>15.7394</v>
      </c>
      <c r="EI27" s="14">
        <v>13.042899999999999</v>
      </c>
      <c r="EJ27" s="14">
        <v>12.9824</v>
      </c>
      <c r="EK27" s="14">
        <v>27.9696</v>
      </c>
      <c r="EL27" s="14">
        <v>21.8781</v>
      </c>
      <c r="EM27" s="14">
        <v>13.504300000000001</v>
      </c>
      <c r="EN27" s="14">
        <v>14.6067</v>
      </c>
      <c r="EO27" s="14">
        <v>18.818200000000001</v>
      </c>
      <c r="EP27" s="14" t="s">
        <v>22</v>
      </c>
      <c r="EQ27" s="14">
        <v>226.1</v>
      </c>
      <c r="ER27" s="14" t="s">
        <v>22</v>
      </c>
      <c r="ES27" s="14" t="s">
        <v>22</v>
      </c>
      <c r="ET27" s="14">
        <v>12.4701</v>
      </c>
      <c r="EU27" s="14">
        <v>13.430400000000001</v>
      </c>
      <c r="EV27" s="14">
        <v>13.161899999999999</v>
      </c>
      <c r="EW27" s="14">
        <v>11.457599999999999</v>
      </c>
      <c r="EX27" s="14">
        <v>27.477499999999999</v>
      </c>
      <c r="EY27" s="14">
        <v>29.067299999999999</v>
      </c>
      <c r="EZ27" s="14">
        <v>10.0717</v>
      </c>
      <c r="FA27" s="6" t="s">
        <v>22</v>
      </c>
      <c r="FB27" s="3"/>
      <c r="FC27" s="14">
        <v>0.82789999999999997</v>
      </c>
      <c r="FD27" s="14">
        <v>0.67430000000000001</v>
      </c>
      <c r="FE27" s="14">
        <v>0.56469999999999998</v>
      </c>
      <c r="FF27" s="14">
        <v>1.0352999999999999</v>
      </c>
      <c r="FG27" s="14">
        <v>0.443</v>
      </c>
      <c r="FH27" s="14">
        <v>0.6482</v>
      </c>
      <c r="FI27" s="14">
        <v>0.624</v>
      </c>
      <c r="FJ27" s="14">
        <v>0.65080000000000005</v>
      </c>
      <c r="FK27" s="14">
        <v>0.62760000000000005</v>
      </c>
      <c r="FL27" s="14">
        <v>0.6341</v>
      </c>
      <c r="FM27" s="14">
        <v>0.71160000000000001</v>
      </c>
      <c r="FN27" s="14">
        <v>0.82269999999999999</v>
      </c>
      <c r="FO27" s="14" t="s">
        <v>22</v>
      </c>
      <c r="FP27" s="14">
        <v>0.78559999999999997</v>
      </c>
      <c r="FQ27" s="14">
        <v>0.77710000000000001</v>
      </c>
      <c r="FR27" s="14">
        <v>0.76160000000000005</v>
      </c>
      <c r="FS27" s="14">
        <v>0.75970000000000004</v>
      </c>
      <c r="FT27" s="14">
        <v>0.64659999999999995</v>
      </c>
      <c r="FU27" s="14">
        <v>0.72960000000000003</v>
      </c>
      <c r="FV27" s="14">
        <v>0.69699999999999995</v>
      </c>
      <c r="FW27" s="6" t="s">
        <v>22</v>
      </c>
      <c r="FX27" s="3"/>
      <c r="FY27" s="13">
        <v>188.01490000000001</v>
      </c>
      <c r="FZ27" s="13">
        <v>184.45400000000001</v>
      </c>
      <c r="GA27" s="13">
        <v>174.5729</v>
      </c>
      <c r="GB27" s="13">
        <v>182.8571</v>
      </c>
      <c r="GC27" s="13">
        <v>182.01060000000001</v>
      </c>
      <c r="GD27" s="13">
        <v>180.18180000000001</v>
      </c>
      <c r="GE27" s="13">
        <v>176.73769999999999</v>
      </c>
      <c r="GF27" s="13">
        <v>181.8004</v>
      </c>
      <c r="GG27" s="13">
        <v>181.1</v>
      </c>
      <c r="GH27" s="13">
        <v>172.68209999999999</v>
      </c>
      <c r="GI27" s="13">
        <v>240.67789999999999</v>
      </c>
      <c r="GJ27" s="13">
        <v>248.86500000000001</v>
      </c>
      <c r="GK27" s="13">
        <v>210.25630000000001</v>
      </c>
      <c r="GL27" s="13">
        <v>211.35290000000001</v>
      </c>
      <c r="GM27" s="13">
        <v>189.1019</v>
      </c>
      <c r="GN27" s="13">
        <v>190.3426</v>
      </c>
      <c r="GO27" s="13">
        <v>202</v>
      </c>
      <c r="GP27" s="13">
        <v>201.1164</v>
      </c>
      <c r="GQ27" s="13">
        <v>251.0042</v>
      </c>
      <c r="GR27" s="13">
        <v>245.2</v>
      </c>
      <c r="GS27" s="13" t="s">
        <v>22</v>
      </c>
      <c r="GT27" s="3"/>
      <c r="GU27" s="13">
        <v>1136.7594999999999</v>
      </c>
      <c r="GV27" s="13">
        <v>997.50369999999998</v>
      </c>
      <c r="GW27" s="13">
        <v>973.28740000000005</v>
      </c>
      <c r="GX27" s="13">
        <v>1004.2974</v>
      </c>
      <c r="GY27" s="13">
        <v>1023.8797</v>
      </c>
      <c r="GZ27" s="13">
        <v>1047.2819</v>
      </c>
      <c r="HA27" s="13">
        <v>1043.0496000000001</v>
      </c>
      <c r="HB27" s="13">
        <v>1046.7496000000001</v>
      </c>
      <c r="HC27" s="13">
        <v>1025.2</v>
      </c>
      <c r="HD27" s="13">
        <v>999.57299999999998</v>
      </c>
      <c r="HE27" s="13">
        <v>987.65610000000004</v>
      </c>
      <c r="HF27" s="13">
        <v>989.88469999999995</v>
      </c>
      <c r="HG27" s="13">
        <v>1033.1302000000001</v>
      </c>
      <c r="HH27" s="13">
        <v>1037.3907999999999</v>
      </c>
      <c r="HI27" s="13">
        <v>1021.8457</v>
      </c>
      <c r="HJ27" s="13">
        <v>1032.6568</v>
      </c>
      <c r="HK27" s="13">
        <v>1031.9000000000001</v>
      </c>
      <c r="HL27" s="13">
        <v>1034.4000000000001</v>
      </c>
      <c r="HM27" s="13">
        <v>1073.5675000000001</v>
      </c>
      <c r="HN27" s="13">
        <v>1075.9000000000001</v>
      </c>
      <c r="HO27" s="13" t="s">
        <v>22</v>
      </c>
      <c r="HP27" s="3"/>
      <c r="HQ27" s="13">
        <v>2.7770999999999999</v>
      </c>
      <c r="HR27" s="13">
        <v>1.1631</v>
      </c>
      <c r="HS27" s="13">
        <v>1.0758000000000001</v>
      </c>
      <c r="HT27" s="13">
        <v>2.3965999999999998</v>
      </c>
      <c r="HU27" s="13">
        <v>2.8472</v>
      </c>
      <c r="HV27" s="13">
        <v>1.1364000000000001</v>
      </c>
      <c r="HW27" s="13">
        <v>0.90459999999999996</v>
      </c>
      <c r="HX27" s="13">
        <v>1.4361999999999999</v>
      </c>
      <c r="HY27" s="13">
        <v>0.1</v>
      </c>
      <c r="HZ27" s="13">
        <v>-0.4521</v>
      </c>
      <c r="IA27" s="13">
        <v>0.94259999999999999</v>
      </c>
      <c r="IB27" s="13">
        <v>0.1057</v>
      </c>
      <c r="IC27" s="13">
        <v>0.20699999999999999</v>
      </c>
      <c r="ID27" s="13">
        <v>-0.3387</v>
      </c>
      <c r="IE27" s="13">
        <v>1.415</v>
      </c>
      <c r="IF27" s="13">
        <v>-0.84809999999999997</v>
      </c>
      <c r="IG27" s="13">
        <v>0</v>
      </c>
      <c r="IH27" s="13">
        <v>1.3299999999999999E-2</v>
      </c>
      <c r="II27" s="13">
        <v>1.2389999999999999</v>
      </c>
      <c r="IJ27" s="13">
        <v>0.3</v>
      </c>
      <c r="IK27" s="13" t="s">
        <v>22</v>
      </c>
      <c r="IL27" s="3"/>
    </row>
    <row r="28" spans="1:247" s="21" customFormat="1">
      <c r="A28" s="4" t="s">
        <v>76</v>
      </c>
      <c r="B28" s="3" t="s">
        <v>33</v>
      </c>
      <c r="C28" s="15"/>
      <c r="D28" s="3"/>
      <c r="E28" s="13">
        <v>790.74090000000001</v>
      </c>
      <c r="F28" s="13">
        <v>869.21860000000004</v>
      </c>
      <c r="G28" s="13">
        <v>973.78620000000001</v>
      </c>
      <c r="H28" s="13">
        <v>941.10879999999997</v>
      </c>
      <c r="I28" s="13">
        <v>943.29430000000002</v>
      </c>
      <c r="J28" s="13">
        <v>870.43299999999999</v>
      </c>
      <c r="K28" s="13">
        <v>585.49300000000005</v>
      </c>
      <c r="L28" s="13">
        <v>474.8999</v>
      </c>
      <c r="M28" s="13">
        <v>474.9649</v>
      </c>
      <c r="N28" s="13">
        <v>513.93280000000004</v>
      </c>
      <c r="O28" s="13">
        <v>447.70699999999999</v>
      </c>
      <c r="P28" s="13">
        <v>463.32010000000002</v>
      </c>
      <c r="Q28" s="13">
        <v>462.53949999999998</v>
      </c>
      <c r="R28" s="13">
        <v>564.61040000000003</v>
      </c>
      <c r="S28" s="13">
        <v>552.96559999999999</v>
      </c>
      <c r="T28" s="13">
        <v>527.39909999999998</v>
      </c>
      <c r="U28" s="13">
        <v>539.17399999999998</v>
      </c>
      <c r="V28" s="13">
        <v>539.9547</v>
      </c>
      <c r="W28" s="13">
        <v>597.2029</v>
      </c>
      <c r="X28" s="13">
        <v>444.97469999999998</v>
      </c>
      <c r="Y28" s="13" t="s">
        <v>22</v>
      </c>
      <c r="Z28" s="66"/>
      <c r="AA28" s="13">
        <v>341.80700000000002</v>
      </c>
      <c r="AB28" s="13">
        <v>278.81400000000002</v>
      </c>
      <c r="AC28" s="13">
        <v>312.17899999999997</v>
      </c>
      <c r="AD28" s="13">
        <v>415.916</v>
      </c>
      <c r="AE28" s="13">
        <v>344.05700000000002</v>
      </c>
      <c r="AF28" s="13">
        <v>344.05700000000002</v>
      </c>
      <c r="AG28" s="13">
        <v>407.67099999999999</v>
      </c>
      <c r="AH28" s="13">
        <v>381.47199999999998</v>
      </c>
      <c r="AI28" s="13">
        <v>377.01799999999997</v>
      </c>
      <c r="AJ28" s="13">
        <v>377.53</v>
      </c>
      <c r="AK28" s="13">
        <v>392.76799999999997</v>
      </c>
      <c r="AL28" s="13">
        <v>246.50200000000001</v>
      </c>
      <c r="AM28" s="13">
        <v>365.399</v>
      </c>
      <c r="AN28" s="13">
        <v>260.16699999999997</v>
      </c>
      <c r="AO28" s="13">
        <v>289.03699999999998</v>
      </c>
      <c r="AP28" s="13">
        <v>273.75099999999998</v>
      </c>
      <c r="AQ28" s="13">
        <v>281.42899999999997</v>
      </c>
      <c r="AR28" s="13">
        <v>297.065</v>
      </c>
      <c r="AS28" s="13">
        <v>350.64</v>
      </c>
      <c r="AT28" s="13">
        <v>333.202</v>
      </c>
      <c r="AU28" s="13" t="s">
        <v>22</v>
      </c>
      <c r="AV28" s="66"/>
      <c r="AW28" s="13" t="s">
        <v>22</v>
      </c>
      <c r="AX28" s="13"/>
      <c r="AY28" s="13"/>
      <c r="AZ28" s="13"/>
      <c r="BA28" s="13">
        <v>157.28200000000001</v>
      </c>
      <c r="BB28" s="13"/>
      <c r="BC28" s="13"/>
      <c r="BD28" s="13"/>
      <c r="BE28" s="13">
        <v>154.69900000000001</v>
      </c>
      <c r="BF28" s="13"/>
      <c r="BG28" s="13"/>
      <c r="BH28" s="13"/>
      <c r="BI28" s="13">
        <v>184.81899999999999</v>
      </c>
      <c r="BJ28" s="13"/>
      <c r="BK28" s="13"/>
      <c r="BL28" s="13"/>
      <c r="BM28" s="13">
        <v>73.704999999999998</v>
      </c>
      <c r="BN28" s="13"/>
      <c r="BO28" s="13"/>
      <c r="BP28" s="13"/>
      <c r="BQ28" s="13" t="s">
        <v>22</v>
      </c>
      <c r="BR28" s="3"/>
      <c r="BS28" s="14">
        <v>1.4559</v>
      </c>
      <c r="BT28" s="14">
        <v>1.2139</v>
      </c>
      <c r="BU28" s="14">
        <v>1.4203000000000001</v>
      </c>
      <c r="BV28" s="14">
        <v>1.9912000000000001</v>
      </c>
      <c r="BW28" s="14">
        <v>2.0560999999999998</v>
      </c>
      <c r="BX28" s="14">
        <v>2.0958999999999999</v>
      </c>
      <c r="BY28" s="14">
        <v>2.4899</v>
      </c>
      <c r="BZ28" s="14">
        <v>2.2755000000000001</v>
      </c>
      <c r="CA28" s="14">
        <v>1.8169</v>
      </c>
      <c r="CB28" s="14">
        <v>1.8334999999999999</v>
      </c>
      <c r="CC28" s="14">
        <v>2.0543</v>
      </c>
      <c r="CD28" s="14">
        <v>1.2201</v>
      </c>
      <c r="CE28" s="14">
        <v>1.7772000000000001</v>
      </c>
      <c r="CF28" s="14">
        <v>1.272</v>
      </c>
      <c r="CG28" s="14">
        <v>1.4001000000000001</v>
      </c>
      <c r="CH28" s="14">
        <v>1.3536999999999999</v>
      </c>
      <c r="CI28" s="14">
        <v>1.6677999999999999</v>
      </c>
      <c r="CJ28" s="14">
        <v>1.6040999999999999</v>
      </c>
      <c r="CK28" s="14">
        <v>1.9746000000000001</v>
      </c>
      <c r="CL28" s="14">
        <v>1.9901</v>
      </c>
      <c r="CM28" s="14" t="s">
        <v>22</v>
      </c>
      <c r="CN28"/>
      <c r="CO28" s="13">
        <v>1132.5479</v>
      </c>
      <c r="CP28" s="13">
        <v>1148.0326</v>
      </c>
      <c r="CQ28" s="13">
        <v>1285.9652000000001</v>
      </c>
      <c r="CR28" s="13">
        <v>1357.0247999999999</v>
      </c>
      <c r="CS28" s="13">
        <v>1287.3513</v>
      </c>
      <c r="CT28" s="13">
        <v>1214.49</v>
      </c>
      <c r="CU28" s="13">
        <v>993.16399999999999</v>
      </c>
      <c r="CV28" s="13">
        <v>856.37189999999998</v>
      </c>
      <c r="CW28" s="13">
        <v>851.98289999999997</v>
      </c>
      <c r="CX28" s="13">
        <v>891.46280000000002</v>
      </c>
      <c r="CY28" s="13">
        <v>840.47500000000002</v>
      </c>
      <c r="CZ28" s="13">
        <v>709.24210000000005</v>
      </c>
      <c r="DA28" s="13">
        <v>827.35850000000005</v>
      </c>
      <c r="DB28" s="13">
        <v>823.37339999999995</v>
      </c>
      <c r="DC28" s="13">
        <v>842.00260000000003</v>
      </c>
      <c r="DD28" s="13">
        <v>798.71810000000005</v>
      </c>
      <c r="DE28" s="13">
        <v>817.84299999999996</v>
      </c>
      <c r="DF28" s="13">
        <v>833.82069999999999</v>
      </c>
      <c r="DG28" s="13">
        <v>944.13189999999997</v>
      </c>
      <c r="DH28" s="13">
        <v>774.32370000000003</v>
      </c>
      <c r="DI28" s="13" t="s">
        <v>22</v>
      </c>
      <c r="DJ28" s="3"/>
      <c r="DK28" s="14">
        <v>4.8240999999999996</v>
      </c>
      <c r="DL28" s="14">
        <v>4.9981</v>
      </c>
      <c r="DM28" s="14">
        <v>5.8509000000000002</v>
      </c>
      <c r="DN28" s="14">
        <v>6.4968000000000004</v>
      </c>
      <c r="DO28" s="14">
        <v>7.6932999999999998</v>
      </c>
      <c r="DP28" s="14">
        <v>7.3983999999999996</v>
      </c>
      <c r="DQ28" s="14">
        <v>6.0659999999999998</v>
      </c>
      <c r="DR28" s="14">
        <v>5.1083999999999996</v>
      </c>
      <c r="DS28" s="14">
        <v>4.1058000000000003</v>
      </c>
      <c r="DT28" s="14">
        <v>4.3295000000000003</v>
      </c>
      <c r="DU28" s="14">
        <v>4.3959999999999999</v>
      </c>
      <c r="DV28" s="14">
        <v>3.5105</v>
      </c>
      <c r="DW28" s="14">
        <v>4.024</v>
      </c>
      <c r="DX28" s="14">
        <v>4.0256999999999996</v>
      </c>
      <c r="DY28" s="14">
        <v>4.0785</v>
      </c>
      <c r="DZ28" s="14">
        <v>3.9497</v>
      </c>
      <c r="EA28" s="14">
        <v>4.8468</v>
      </c>
      <c r="EB28" s="14">
        <v>4.5023999999999997</v>
      </c>
      <c r="EC28" s="14">
        <v>5.3169000000000004</v>
      </c>
      <c r="ED28" s="14">
        <v>4.6248000000000005</v>
      </c>
      <c r="EE28" s="14" t="s">
        <v>22</v>
      </c>
      <c r="EF28" s="3"/>
      <c r="EG28" s="14" t="s">
        <v>22</v>
      </c>
      <c r="EH28" s="14">
        <v>17.866099999999999</v>
      </c>
      <c r="EI28" s="14">
        <v>18.986699999999999</v>
      </c>
      <c r="EJ28" s="14">
        <v>16.919899999999998</v>
      </c>
      <c r="EK28" s="14" t="s">
        <v>22</v>
      </c>
      <c r="EL28" s="14">
        <v>85.168300000000002</v>
      </c>
      <c r="EM28" s="14">
        <v>111.2243</v>
      </c>
      <c r="EN28" s="14">
        <v>13.280900000000001</v>
      </c>
      <c r="EO28" s="14" t="s">
        <v>22</v>
      </c>
      <c r="EP28" s="14">
        <v>7.3540000000000001</v>
      </c>
      <c r="EQ28" s="14">
        <v>7.0636999999999999</v>
      </c>
      <c r="ER28" s="14">
        <v>23.013000000000002</v>
      </c>
      <c r="ES28" s="14" t="s">
        <v>22</v>
      </c>
      <c r="ET28" s="14">
        <v>13.689500000000001</v>
      </c>
      <c r="EU28" s="14">
        <v>14.198499999999999</v>
      </c>
      <c r="EV28" s="14">
        <v>13.542</v>
      </c>
      <c r="EW28" s="14">
        <v>14.0974</v>
      </c>
      <c r="EX28" s="14">
        <v>493.4074</v>
      </c>
      <c r="EY28" s="14">
        <v>919.71069999999997</v>
      </c>
      <c r="EZ28" s="14">
        <v>460.1567</v>
      </c>
      <c r="FA28" s="6" t="s">
        <v>22</v>
      </c>
      <c r="FB28" s="3"/>
      <c r="FC28" s="14" t="s">
        <v>22</v>
      </c>
      <c r="FD28" s="14">
        <v>1.1247</v>
      </c>
      <c r="FE28" s="14">
        <v>1.34</v>
      </c>
      <c r="FF28" s="14">
        <v>1.2828999999999999</v>
      </c>
      <c r="FG28" s="14" t="s">
        <v>22</v>
      </c>
      <c r="FH28" s="14">
        <v>1.2445999999999999</v>
      </c>
      <c r="FI28" s="14">
        <v>0.90110000000000001</v>
      </c>
      <c r="FJ28" s="14">
        <v>0.67679999999999996</v>
      </c>
      <c r="FK28" s="14" t="s">
        <v>22</v>
      </c>
      <c r="FL28" s="14">
        <v>0.71830000000000005</v>
      </c>
      <c r="FM28" s="14">
        <v>0.64859999999999995</v>
      </c>
      <c r="FN28" s="14">
        <v>0.65590000000000004</v>
      </c>
      <c r="FO28" s="14" t="s">
        <v>22</v>
      </c>
      <c r="FP28" s="14">
        <v>0.78839999999999999</v>
      </c>
      <c r="FQ28" s="14">
        <v>0.7913</v>
      </c>
      <c r="FR28" s="14">
        <v>0.75470000000000004</v>
      </c>
      <c r="FS28" s="14">
        <v>0.76490000000000002</v>
      </c>
      <c r="FT28" s="14">
        <v>0.78979999999999995</v>
      </c>
      <c r="FU28" s="14">
        <v>0.8629</v>
      </c>
      <c r="FV28" s="14">
        <v>0.73629999999999995</v>
      </c>
      <c r="FW28" s="6" t="s">
        <v>22</v>
      </c>
      <c r="FX28" s="3"/>
      <c r="FY28" s="13">
        <v>59.234000000000002</v>
      </c>
      <c r="FZ28" s="13">
        <v>117.604</v>
      </c>
      <c r="GA28" s="13">
        <v>66.762</v>
      </c>
      <c r="GB28" s="13">
        <v>21.826000000000001</v>
      </c>
      <c r="GC28" s="13">
        <v>23.902000000000001</v>
      </c>
      <c r="GD28" s="13">
        <v>23.902000000000001</v>
      </c>
      <c r="GE28" s="13">
        <v>21.756</v>
      </c>
      <c r="GF28" s="13">
        <v>9.282</v>
      </c>
      <c r="GG28" s="13">
        <v>10.614000000000001</v>
      </c>
      <c r="GH28" s="13">
        <v>7.7859999999999996</v>
      </c>
      <c r="GI28" s="13">
        <v>63.664999999999999</v>
      </c>
      <c r="GJ28" s="13">
        <v>42.554000000000002</v>
      </c>
      <c r="GK28" s="13">
        <v>42.554000000000002</v>
      </c>
      <c r="GL28" s="13">
        <v>27.152999999999999</v>
      </c>
      <c r="GM28" s="13">
        <v>16.483000000000001</v>
      </c>
      <c r="GN28" s="13">
        <v>11.398</v>
      </c>
      <c r="GO28" s="13">
        <v>106.52800000000001</v>
      </c>
      <c r="GP28" s="13">
        <v>7.9589999999999996</v>
      </c>
      <c r="GQ28" s="13">
        <v>19.263000000000002</v>
      </c>
      <c r="GR28" s="13">
        <v>8.24</v>
      </c>
      <c r="GS28" s="13" t="s">
        <v>22</v>
      </c>
      <c r="GT28" s="3"/>
      <c r="GU28" s="13">
        <v>758.58199999999999</v>
      </c>
      <c r="GV28" s="13">
        <v>772.81100000000004</v>
      </c>
      <c r="GW28" s="13">
        <v>726.69200000000001</v>
      </c>
      <c r="GX28" s="13">
        <v>733.58799999999997</v>
      </c>
      <c r="GY28" s="13">
        <v>694.95600000000002</v>
      </c>
      <c r="GZ28" s="13">
        <v>699.38099999999997</v>
      </c>
      <c r="HA28" s="13">
        <v>649.779</v>
      </c>
      <c r="HB28" s="13">
        <v>701.66399999999999</v>
      </c>
      <c r="HC28" s="13">
        <v>701.72699999999998</v>
      </c>
      <c r="HD28" s="13">
        <v>715.47799999999995</v>
      </c>
      <c r="HE28" s="13">
        <v>690.26499999999999</v>
      </c>
      <c r="HF28" s="13">
        <v>705.86199999999997</v>
      </c>
      <c r="HG28" s="13">
        <v>705.86199999999997</v>
      </c>
      <c r="HH28" s="13">
        <v>714.745</v>
      </c>
      <c r="HI28" s="13">
        <v>721.49300000000005</v>
      </c>
      <c r="HJ28" s="13">
        <v>702.43</v>
      </c>
      <c r="HK28" s="13">
        <v>680.86500000000001</v>
      </c>
      <c r="HL28" s="13">
        <v>688.87300000000005</v>
      </c>
      <c r="HM28" s="13">
        <v>600.60500000000002</v>
      </c>
      <c r="HN28" s="13">
        <v>609.60500000000002</v>
      </c>
      <c r="HO28" s="13" t="s">
        <v>22</v>
      </c>
      <c r="HP28" s="3"/>
      <c r="HQ28" s="13">
        <v>46.081000000000003</v>
      </c>
      <c r="HR28" s="13">
        <v>56.639000000000003</v>
      </c>
      <c r="HS28" s="13">
        <v>54.558</v>
      </c>
      <c r="HT28" s="13">
        <v>51.598999999999997</v>
      </c>
      <c r="HU28" s="13">
        <v>4.5380000000000003</v>
      </c>
      <c r="HV28" s="13">
        <v>53.460999999999999</v>
      </c>
      <c r="HW28" s="13">
        <v>54.128999999999998</v>
      </c>
      <c r="HX28" s="13">
        <v>55.512</v>
      </c>
      <c r="HY28" s="13">
        <v>44.405999999999999</v>
      </c>
      <c r="HZ28" s="13">
        <v>51.854999999999997</v>
      </c>
      <c r="IA28" s="13">
        <v>39.415999999999997</v>
      </c>
      <c r="IB28" s="13">
        <v>66.356999999999999</v>
      </c>
      <c r="IC28" s="13">
        <v>47.976999999999997</v>
      </c>
      <c r="ID28" s="13">
        <v>50.777999999999999</v>
      </c>
      <c r="IE28" s="13">
        <v>41.335000000000001</v>
      </c>
      <c r="IF28" s="13">
        <v>62.131999999999998</v>
      </c>
      <c r="IG28" s="13">
        <v>14.494999999999999</v>
      </c>
      <c r="IH28" s="13">
        <v>52.524000000000001</v>
      </c>
      <c r="II28" s="13">
        <v>48.421999999999997</v>
      </c>
      <c r="IJ28" s="13">
        <v>51.987000000000002</v>
      </c>
      <c r="IK28" s="13" t="s">
        <v>22</v>
      </c>
      <c r="IL28" s="3"/>
    </row>
    <row r="29" spans="1:247" s="21" customFormat="1">
      <c r="A29" s="5" t="s">
        <v>30</v>
      </c>
      <c r="B29" s="4" t="s">
        <v>7</v>
      </c>
      <c r="C29" s="15"/>
      <c r="D29" s="3"/>
      <c r="E29" s="13">
        <v>53861.375999999997</v>
      </c>
      <c r="F29" s="13">
        <v>52268.510600000001</v>
      </c>
      <c r="G29" s="13">
        <v>56978.820500000002</v>
      </c>
      <c r="H29" s="13">
        <v>55772.799099999997</v>
      </c>
      <c r="I29" s="13">
        <v>55513.875599999999</v>
      </c>
      <c r="J29" s="13">
        <v>65971.138699999996</v>
      </c>
      <c r="K29" s="13">
        <v>62964.823299999996</v>
      </c>
      <c r="L29" s="13">
        <v>52680.813000000002</v>
      </c>
      <c r="M29" s="13">
        <v>50921.163800000002</v>
      </c>
      <c r="N29" s="13">
        <v>49015.660499999998</v>
      </c>
      <c r="O29" s="13">
        <v>42090.183499999999</v>
      </c>
      <c r="P29" s="13">
        <v>44178.647599999997</v>
      </c>
      <c r="Q29" s="13">
        <v>44433.440000000002</v>
      </c>
      <c r="R29" s="13">
        <v>52821.385300000002</v>
      </c>
      <c r="S29" s="13">
        <v>45531.681499999999</v>
      </c>
      <c r="T29" s="13">
        <v>46307.503599999996</v>
      </c>
      <c r="U29" s="13">
        <v>42186.069900000002</v>
      </c>
      <c r="V29" s="13">
        <v>41682.433199999999</v>
      </c>
      <c r="W29" s="13">
        <v>37319.432999999997</v>
      </c>
      <c r="X29" s="13">
        <v>35399.955999999998</v>
      </c>
      <c r="Y29" s="13" t="s">
        <v>22</v>
      </c>
      <c r="Z29" s="66"/>
      <c r="AA29" s="13">
        <v>45234</v>
      </c>
      <c r="AB29" s="13">
        <v>45061</v>
      </c>
      <c r="AC29" s="13">
        <v>46134</v>
      </c>
      <c r="AD29" s="13">
        <v>45387</v>
      </c>
      <c r="AE29" s="13">
        <v>47260</v>
      </c>
      <c r="AF29" s="13">
        <v>52509</v>
      </c>
      <c r="AG29" s="13">
        <v>55517</v>
      </c>
      <c r="AH29" s="13">
        <v>57071</v>
      </c>
      <c r="AI29" s="13">
        <v>52342</v>
      </c>
      <c r="AJ29" s="13">
        <v>54582</v>
      </c>
      <c r="AK29" s="13">
        <v>59320</v>
      </c>
      <c r="AL29" s="13">
        <v>54923</v>
      </c>
      <c r="AM29" s="13">
        <v>52022</v>
      </c>
      <c r="AN29" s="13">
        <v>53636</v>
      </c>
      <c r="AO29" s="13">
        <v>53922</v>
      </c>
      <c r="AP29" s="13">
        <v>51358</v>
      </c>
      <c r="AQ29" s="13">
        <v>48400</v>
      </c>
      <c r="AR29" s="13">
        <v>48140</v>
      </c>
      <c r="AS29" s="13">
        <v>49115</v>
      </c>
      <c r="AT29" s="13">
        <v>47646</v>
      </c>
      <c r="AU29" s="13" t="s">
        <v>22</v>
      </c>
      <c r="AV29" s="66"/>
      <c r="AW29" s="13">
        <v>9335</v>
      </c>
      <c r="AX29" s="13"/>
      <c r="AY29" s="13"/>
      <c r="AZ29" s="13"/>
      <c r="BA29" s="13">
        <v>10197</v>
      </c>
      <c r="BB29" s="13"/>
      <c r="BC29" s="13"/>
      <c r="BD29" s="13"/>
      <c r="BE29" s="13">
        <v>9631</v>
      </c>
      <c r="BF29" s="13"/>
      <c r="BG29" s="13"/>
      <c r="BH29" s="13"/>
      <c r="BI29" s="13">
        <v>10460</v>
      </c>
      <c r="BJ29" s="13"/>
      <c r="BK29" s="13"/>
      <c r="BL29" s="13"/>
      <c r="BM29" s="13" t="s">
        <v>22</v>
      </c>
      <c r="BN29" s="13"/>
      <c r="BO29" s="13"/>
      <c r="BP29" s="13"/>
      <c r="BQ29" s="13" t="s">
        <v>22</v>
      </c>
      <c r="BR29" s="3"/>
      <c r="BS29" s="14">
        <v>2.3713000000000002</v>
      </c>
      <c r="BT29" s="14">
        <v>2.5220000000000002</v>
      </c>
      <c r="BU29" s="14">
        <v>2.7791999999999999</v>
      </c>
      <c r="BV29" s="14">
        <v>2.9130000000000003</v>
      </c>
      <c r="BW29" s="14">
        <v>3.3832</v>
      </c>
      <c r="BX29" s="14">
        <v>3.5766999999999998</v>
      </c>
      <c r="BY29" s="14">
        <v>3.6252</v>
      </c>
      <c r="BZ29" s="14">
        <v>3.5954999999999999</v>
      </c>
      <c r="CA29" s="14">
        <v>3.9565999999999999</v>
      </c>
      <c r="CB29" s="14">
        <v>4.1999000000000004</v>
      </c>
      <c r="CC29" s="14">
        <v>4.6722999999999999</v>
      </c>
      <c r="CD29" s="14">
        <v>4.3407</v>
      </c>
      <c r="CE29" s="14">
        <v>3.4407999999999999</v>
      </c>
      <c r="CF29" s="14">
        <v>3.5051999999999999</v>
      </c>
      <c r="CG29" s="14">
        <v>3.4693999999999998</v>
      </c>
      <c r="CH29" s="14">
        <v>3.3218000000000001</v>
      </c>
      <c r="CI29" s="14">
        <v>2.9901</v>
      </c>
      <c r="CJ29" s="14">
        <v>3.0028999999999999</v>
      </c>
      <c r="CK29" s="14">
        <v>3.0487000000000002</v>
      </c>
      <c r="CL29" s="14">
        <v>2.9563000000000001</v>
      </c>
      <c r="CM29" s="14" t="s">
        <v>22</v>
      </c>
      <c r="CN29"/>
      <c r="CO29" s="13">
        <v>105392.376</v>
      </c>
      <c r="CP29" s="13">
        <v>103048.51059999999</v>
      </c>
      <c r="CQ29" s="13">
        <v>109000.8205</v>
      </c>
      <c r="CR29" s="13">
        <v>107779.7991</v>
      </c>
      <c r="CS29" s="13">
        <v>111959.8756</v>
      </c>
      <c r="CT29" s="13">
        <v>127264.1387</v>
      </c>
      <c r="CU29" s="13">
        <v>129944.8233</v>
      </c>
      <c r="CV29" s="13">
        <v>121249.81299999999</v>
      </c>
      <c r="CW29" s="13">
        <v>112928.16379999999</v>
      </c>
      <c r="CX29" s="13">
        <v>113432.6605</v>
      </c>
      <c r="CY29" s="13">
        <v>111498.1835</v>
      </c>
      <c r="CZ29" s="13">
        <v>109027.6476</v>
      </c>
      <c r="DA29" s="13">
        <v>106683.44</v>
      </c>
      <c r="DB29" s="13">
        <v>116068.38529999999</v>
      </c>
      <c r="DC29" s="13">
        <v>108110.68150000001</v>
      </c>
      <c r="DD29" s="13">
        <v>107011.5036</v>
      </c>
      <c r="DE29" s="13">
        <v>100284.0699</v>
      </c>
      <c r="DF29" s="13">
        <v>99312.433199999999</v>
      </c>
      <c r="DG29" s="13">
        <v>103297.433</v>
      </c>
      <c r="DH29" s="13">
        <v>91966.956000000006</v>
      </c>
      <c r="DI29" s="13" t="s">
        <v>22</v>
      </c>
      <c r="DJ29" s="3"/>
      <c r="DK29" s="14">
        <v>5.5248999999999997</v>
      </c>
      <c r="DL29" s="14">
        <v>5.7675000000000001</v>
      </c>
      <c r="DM29" s="14">
        <v>6.5663</v>
      </c>
      <c r="DN29" s="14">
        <v>6.9173999999999998</v>
      </c>
      <c r="DO29" s="14">
        <v>8.0149000000000008</v>
      </c>
      <c r="DP29" s="14">
        <v>8.6685999999999996</v>
      </c>
      <c r="DQ29" s="14">
        <v>8.4854000000000003</v>
      </c>
      <c r="DR29" s="14">
        <v>7.6387</v>
      </c>
      <c r="DS29" s="14">
        <v>8.5364000000000004</v>
      </c>
      <c r="DT29" s="14">
        <v>8.7283000000000008</v>
      </c>
      <c r="DU29" s="14">
        <v>8.7821999999999996</v>
      </c>
      <c r="DV29" s="14">
        <v>8.6166999999999998</v>
      </c>
      <c r="DW29" s="14">
        <v>7.0561999999999996</v>
      </c>
      <c r="DX29" s="14">
        <v>7.5852000000000004</v>
      </c>
      <c r="DY29" s="14">
        <v>6.9559999999999995</v>
      </c>
      <c r="DZ29" s="14">
        <v>6.9214000000000002</v>
      </c>
      <c r="EA29" s="14">
        <v>6.1952999999999996</v>
      </c>
      <c r="EB29" s="14">
        <v>6.1950000000000003</v>
      </c>
      <c r="EC29" s="14">
        <v>6.4119999999999999</v>
      </c>
      <c r="ED29" s="14">
        <v>5.7061999999999999</v>
      </c>
      <c r="EE29" s="14" t="s">
        <v>22</v>
      </c>
      <c r="EF29" s="3"/>
      <c r="EG29" s="14">
        <v>11.7178</v>
      </c>
      <c r="EH29" s="14">
        <v>12.231</v>
      </c>
      <c r="EI29" s="14">
        <v>13.7257</v>
      </c>
      <c r="EJ29" s="14">
        <v>14.6691</v>
      </c>
      <c r="EK29" s="14">
        <v>21.359400000000001</v>
      </c>
      <c r="EL29" s="14">
        <v>23.9345</v>
      </c>
      <c r="EM29" s="14">
        <v>19.920300000000001</v>
      </c>
      <c r="EN29" s="14">
        <v>15.91</v>
      </c>
      <c r="EO29" s="14">
        <v>54.283299999999997</v>
      </c>
      <c r="EP29" s="14">
        <v>66.238600000000005</v>
      </c>
      <c r="EQ29" s="14" t="s">
        <v>22</v>
      </c>
      <c r="ER29" s="14" t="s">
        <v>22</v>
      </c>
      <c r="ES29" s="14" t="s">
        <v>22</v>
      </c>
      <c r="ET29" s="14">
        <v>20.558299999999999</v>
      </c>
      <c r="EU29" s="14">
        <v>17.4176</v>
      </c>
      <c r="EV29" s="14">
        <v>17.714400000000001</v>
      </c>
      <c r="EW29" s="14">
        <v>17.3353</v>
      </c>
      <c r="EX29" s="14">
        <v>14.335699999999999</v>
      </c>
      <c r="EY29" s="14">
        <v>12.48</v>
      </c>
      <c r="EZ29" s="14">
        <v>11.192</v>
      </c>
      <c r="FA29" s="6" t="s">
        <v>22</v>
      </c>
      <c r="FB29" s="3"/>
      <c r="FC29" s="14">
        <v>2.8773999999999997</v>
      </c>
      <c r="FD29" s="14">
        <v>2.4335</v>
      </c>
      <c r="FE29" s="14">
        <v>3.2315999999999998</v>
      </c>
      <c r="FF29" s="14">
        <v>2.3239999999999998</v>
      </c>
      <c r="FG29" s="14">
        <v>3.7549999999999999</v>
      </c>
      <c r="FH29" s="14">
        <v>2.8978999999999999</v>
      </c>
      <c r="FI29" s="14">
        <v>3.6494999999999997</v>
      </c>
      <c r="FJ29" s="14">
        <v>2.8919999999999999</v>
      </c>
      <c r="FK29" s="14">
        <v>5.6780999999999997</v>
      </c>
      <c r="FL29" s="14">
        <v>2.7320000000000002</v>
      </c>
      <c r="FM29" s="14">
        <v>4.5088999999999997</v>
      </c>
      <c r="FN29" s="14">
        <v>2.5735000000000001</v>
      </c>
      <c r="FO29" s="14" t="s">
        <v>22</v>
      </c>
      <c r="FP29" s="14">
        <v>2.6032000000000002</v>
      </c>
      <c r="FQ29" s="14">
        <v>5.0178000000000003</v>
      </c>
      <c r="FR29" s="14">
        <v>5.1032999999999999</v>
      </c>
      <c r="FS29" s="14">
        <v>2.3607</v>
      </c>
      <c r="FT29" s="14">
        <v>4.4333999999999998</v>
      </c>
      <c r="FU29" s="14">
        <v>2.1318999999999999</v>
      </c>
      <c r="FV29" s="14">
        <v>5.1016000000000004</v>
      </c>
      <c r="FW29" s="6" t="s">
        <v>22</v>
      </c>
      <c r="FX29" s="3"/>
      <c r="FY29" s="13">
        <v>9977</v>
      </c>
      <c r="FZ29" s="13">
        <v>7904</v>
      </c>
      <c r="GA29" s="13">
        <v>10131</v>
      </c>
      <c r="GB29" s="13">
        <v>11246</v>
      </c>
      <c r="GC29" s="13">
        <v>6529</v>
      </c>
      <c r="GD29" s="13">
        <v>3971</v>
      </c>
      <c r="GE29" s="13">
        <v>3843</v>
      </c>
      <c r="GF29" s="13">
        <v>3047</v>
      </c>
      <c r="GG29" s="13">
        <v>2615</v>
      </c>
      <c r="GH29" s="13">
        <v>2804</v>
      </c>
      <c r="GI29" s="13">
        <v>2884</v>
      </c>
      <c r="GJ29" s="13">
        <v>3154</v>
      </c>
      <c r="GK29" s="13">
        <v>3736</v>
      </c>
      <c r="GL29" s="13">
        <v>7391</v>
      </c>
      <c r="GM29" s="13">
        <v>6046</v>
      </c>
      <c r="GN29" s="13">
        <v>3696</v>
      </c>
      <c r="GO29" s="13">
        <v>5192</v>
      </c>
      <c r="GP29" s="13">
        <v>4822</v>
      </c>
      <c r="GQ29" s="13">
        <v>3662</v>
      </c>
      <c r="GR29" s="13">
        <v>6138</v>
      </c>
      <c r="GS29" s="13" t="s">
        <v>22</v>
      </c>
      <c r="GT29" s="3"/>
      <c r="GU29" s="13">
        <v>27482</v>
      </c>
      <c r="GV29" s="13">
        <v>27198</v>
      </c>
      <c r="GW29" s="13">
        <v>27736</v>
      </c>
      <c r="GX29" s="13">
        <v>30619</v>
      </c>
      <c r="GY29" s="13">
        <v>30321</v>
      </c>
      <c r="GZ29" s="13">
        <v>31549</v>
      </c>
      <c r="HA29" s="13">
        <v>35519</v>
      </c>
      <c r="HB29" s="13">
        <v>29714</v>
      </c>
      <c r="HC29" s="13">
        <v>25436</v>
      </c>
      <c r="HD29" s="13">
        <v>27776</v>
      </c>
      <c r="HE29" s="13">
        <v>26225</v>
      </c>
      <c r="HF29" s="13">
        <v>27093</v>
      </c>
      <c r="HG29" s="13">
        <v>28385</v>
      </c>
      <c r="HH29" s="13">
        <v>29902</v>
      </c>
      <c r="HI29" s="13">
        <v>25534</v>
      </c>
      <c r="HJ29" s="13">
        <v>26685</v>
      </c>
      <c r="HK29" s="13">
        <v>26618</v>
      </c>
      <c r="HL29" s="13">
        <v>27218</v>
      </c>
      <c r="HM29" s="13">
        <v>23715</v>
      </c>
      <c r="HN29" s="13">
        <v>25194</v>
      </c>
      <c r="HO29" s="13" t="s">
        <v>22</v>
      </c>
      <c r="HP29" s="3"/>
      <c r="HQ29" s="13">
        <v>4977</v>
      </c>
      <c r="HR29" s="13">
        <v>3359</v>
      </c>
      <c r="HS29" s="13">
        <v>3585</v>
      </c>
      <c r="HT29" s="13">
        <v>3660</v>
      </c>
      <c r="HU29" s="13">
        <v>3365</v>
      </c>
      <c r="HV29" s="13">
        <v>4071</v>
      </c>
      <c r="HW29" s="13">
        <v>4218</v>
      </c>
      <c r="HX29" s="13">
        <v>4219</v>
      </c>
      <c r="HY29" s="13">
        <v>721</v>
      </c>
      <c r="HZ29" s="13">
        <v>3838</v>
      </c>
      <c r="IA29" s="13">
        <v>3918</v>
      </c>
      <c r="IB29" s="13">
        <v>4176</v>
      </c>
      <c r="IC29" s="13">
        <v>3187</v>
      </c>
      <c r="ID29" s="13">
        <v>4021</v>
      </c>
      <c r="IE29" s="13">
        <v>4158</v>
      </c>
      <c r="IF29" s="13">
        <v>4095</v>
      </c>
      <c r="IG29" s="13">
        <v>3913</v>
      </c>
      <c r="IH29" s="13">
        <v>3865</v>
      </c>
      <c r="II29" s="13">
        <v>4237</v>
      </c>
      <c r="IJ29" s="13">
        <v>4102</v>
      </c>
      <c r="IK29" s="13" t="s">
        <v>22</v>
      </c>
      <c r="IL29" s="3"/>
    </row>
    <row r="30" spans="1:247" s="21" customFormat="1">
      <c r="A30" s="4" t="s">
        <v>72</v>
      </c>
      <c r="B30" s="4" t="s">
        <v>365</v>
      </c>
      <c r="C30" s="15"/>
      <c r="D30" s="3"/>
      <c r="E30" s="13">
        <v>32454.500199999999</v>
      </c>
      <c r="F30" s="13">
        <v>35773.457300000002</v>
      </c>
      <c r="G30" s="13">
        <v>35060.661099999998</v>
      </c>
      <c r="H30" s="13">
        <v>38844.757100000003</v>
      </c>
      <c r="I30" s="13">
        <v>42321.3963</v>
      </c>
      <c r="J30" s="13">
        <v>45956.722399999999</v>
      </c>
      <c r="K30" s="13">
        <v>43012.558599999997</v>
      </c>
      <c r="L30" s="13">
        <v>36342.042500000003</v>
      </c>
      <c r="M30" s="13">
        <v>37814.464099999997</v>
      </c>
      <c r="N30" s="13">
        <v>33597.983999999997</v>
      </c>
      <c r="O30" s="13">
        <v>36977.670899999997</v>
      </c>
      <c r="P30" s="13">
        <v>33065.797700000003</v>
      </c>
      <c r="Q30" s="13">
        <v>36696.672200000001</v>
      </c>
      <c r="R30" s="13">
        <v>42976.0481</v>
      </c>
      <c r="S30" s="13">
        <v>44343.039799999999</v>
      </c>
      <c r="T30" s="13">
        <v>46856.817499999997</v>
      </c>
      <c r="U30" s="13">
        <v>50677.759700000002</v>
      </c>
      <c r="V30" s="13">
        <v>50350.9686</v>
      </c>
      <c r="W30" s="13">
        <v>52987.443500000001</v>
      </c>
      <c r="X30" s="13">
        <v>53842.891300000003</v>
      </c>
      <c r="Y30" s="13" t="s">
        <v>22</v>
      </c>
      <c r="Z30" s="66"/>
      <c r="AA30" s="13">
        <v>5852</v>
      </c>
      <c r="AB30" s="13">
        <v>7717</v>
      </c>
      <c r="AC30" s="13">
        <v>8304</v>
      </c>
      <c r="AD30" s="13">
        <v>8019</v>
      </c>
      <c r="AE30" s="13">
        <v>7013</v>
      </c>
      <c r="AF30" s="13">
        <v>3475</v>
      </c>
      <c r="AG30" s="13">
        <v>10301</v>
      </c>
      <c r="AH30" s="13">
        <v>10067</v>
      </c>
      <c r="AI30" s="13">
        <v>9154</v>
      </c>
      <c r="AJ30" s="13">
        <v>10494</v>
      </c>
      <c r="AK30" s="13">
        <v>12926</v>
      </c>
      <c r="AL30" s="13">
        <v>12314</v>
      </c>
      <c r="AM30" s="13">
        <v>10537</v>
      </c>
      <c r="AN30" s="13">
        <v>12006</v>
      </c>
      <c r="AO30" s="13">
        <v>13979</v>
      </c>
      <c r="AP30" s="13">
        <v>12676</v>
      </c>
      <c r="AQ30" s="13">
        <v>10344</v>
      </c>
      <c r="AR30" s="13">
        <v>11646</v>
      </c>
      <c r="AS30" s="13">
        <v>13333</v>
      </c>
      <c r="AT30" s="13">
        <v>12503</v>
      </c>
      <c r="AU30" s="13" t="s">
        <v>22</v>
      </c>
      <c r="AV30" s="66"/>
      <c r="AW30" s="13">
        <v>4736</v>
      </c>
      <c r="AX30" s="13"/>
      <c r="AY30" s="13"/>
      <c r="AZ30" s="13"/>
      <c r="BA30" s="13">
        <v>4368</v>
      </c>
      <c r="BB30" s="13"/>
      <c r="BC30" s="13"/>
      <c r="BD30" s="13"/>
      <c r="BE30" s="13">
        <v>4598</v>
      </c>
      <c r="BF30" s="13"/>
      <c r="BG30" s="13"/>
      <c r="BH30" s="13"/>
      <c r="BI30" s="13">
        <v>3242</v>
      </c>
      <c r="BJ30" s="13"/>
      <c r="BK30" s="13"/>
      <c r="BL30" s="13"/>
      <c r="BM30" s="13">
        <v>3464</v>
      </c>
      <c r="BN30" s="13"/>
      <c r="BO30" s="13"/>
      <c r="BP30" s="13"/>
      <c r="BQ30" s="13" t="s">
        <v>22</v>
      </c>
      <c r="BR30" s="3"/>
      <c r="BS30" s="14">
        <v>0.96919999999999995</v>
      </c>
      <c r="BT30" s="14">
        <v>1.2544</v>
      </c>
      <c r="BU30" s="14">
        <v>1.3511</v>
      </c>
      <c r="BV30" s="14">
        <v>1.1780999999999999</v>
      </c>
      <c r="BW30" s="14">
        <v>1.1335</v>
      </c>
      <c r="BX30" s="14">
        <v>0.57950000000000002</v>
      </c>
      <c r="BY30" s="14">
        <v>1.7614999999999998</v>
      </c>
      <c r="BZ30" s="14">
        <v>1.8477999999999999</v>
      </c>
      <c r="CA30" s="14">
        <v>1.7888999999999999</v>
      </c>
      <c r="CB30" s="14">
        <v>2.2993000000000001</v>
      </c>
      <c r="CC30" s="14">
        <v>3.0565000000000002</v>
      </c>
      <c r="CD30" s="14">
        <v>6.4135</v>
      </c>
      <c r="CE30" s="14" t="s">
        <v>22</v>
      </c>
      <c r="CF30" s="14" t="s">
        <v>22</v>
      </c>
      <c r="CG30" s="14" t="s">
        <v>22</v>
      </c>
      <c r="CH30" s="14" t="s">
        <v>22</v>
      </c>
      <c r="CI30" s="14">
        <v>1.5998000000000001</v>
      </c>
      <c r="CJ30" s="14">
        <v>1.8532999999999999</v>
      </c>
      <c r="CK30" s="14">
        <v>2.0741999999999998</v>
      </c>
      <c r="CL30" s="14">
        <v>1.9209000000000001</v>
      </c>
      <c r="CM30" s="14" t="s">
        <v>22</v>
      </c>
      <c r="CN30"/>
      <c r="CO30" s="13">
        <v>38308.500200000002</v>
      </c>
      <c r="CP30" s="13">
        <v>43492.457300000002</v>
      </c>
      <c r="CQ30" s="13">
        <v>43366.661099999998</v>
      </c>
      <c r="CR30" s="13">
        <v>46865.757100000003</v>
      </c>
      <c r="CS30" s="13">
        <v>49336.3963</v>
      </c>
      <c r="CT30" s="13">
        <v>49433.722399999999</v>
      </c>
      <c r="CU30" s="13">
        <v>53313.558599999997</v>
      </c>
      <c r="CV30" s="13">
        <v>46409.042500000003</v>
      </c>
      <c r="CW30" s="13">
        <v>46968.464099999997</v>
      </c>
      <c r="CX30" s="13">
        <v>44080.983999999997</v>
      </c>
      <c r="CY30" s="13">
        <v>49807.670899999997</v>
      </c>
      <c r="CZ30" s="13">
        <v>45184.797700000003</v>
      </c>
      <c r="DA30" s="13">
        <v>46955.672200000001</v>
      </c>
      <c r="DB30" s="13">
        <v>54645.0481</v>
      </c>
      <c r="DC30" s="13">
        <v>57994.039799999999</v>
      </c>
      <c r="DD30" s="13">
        <v>59235.817499999997</v>
      </c>
      <c r="DE30" s="13">
        <v>60922.759700000002</v>
      </c>
      <c r="DF30" s="13">
        <v>61898.9686</v>
      </c>
      <c r="DG30" s="13">
        <v>66240.443499999994</v>
      </c>
      <c r="DH30" s="13">
        <v>66297.891300000003</v>
      </c>
      <c r="DI30" s="13" t="s">
        <v>22</v>
      </c>
      <c r="DJ30" s="3"/>
      <c r="DK30" s="14">
        <v>6.3445999999999998</v>
      </c>
      <c r="DL30" s="14">
        <v>7.0696000000000003</v>
      </c>
      <c r="DM30" s="14">
        <v>7.0560999999999998</v>
      </c>
      <c r="DN30" s="14">
        <v>6.8849</v>
      </c>
      <c r="DO30" s="14">
        <v>7.9741999999999997</v>
      </c>
      <c r="DP30" s="14">
        <v>8.2431000000000001</v>
      </c>
      <c r="DQ30" s="14">
        <v>9.1165000000000003</v>
      </c>
      <c r="DR30" s="14">
        <v>8.5184999999999995</v>
      </c>
      <c r="DS30" s="14">
        <v>9.1789000000000005</v>
      </c>
      <c r="DT30" s="14">
        <v>9.6584000000000003</v>
      </c>
      <c r="DU30" s="14">
        <v>11.7776</v>
      </c>
      <c r="DV30" s="14">
        <v>23.5337</v>
      </c>
      <c r="DW30" s="14"/>
      <c r="DX30" s="14"/>
      <c r="DY30" s="14"/>
      <c r="DZ30" s="14"/>
      <c r="EA30" s="14">
        <v>9.4220000000000006</v>
      </c>
      <c r="EB30" s="14">
        <v>9.8501999999999992</v>
      </c>
      <c r="EC30" s="14">
        <v>10.305</v>
      </c>
      <c r="ED30" s="14">
        <v>10.185600000000001</v>
      </c>
      <c r="EE30" s="14" t="s">
        <v>22</v>
      </c>
      <c r="EF30" s="3"/>
      <c r="EG30" s="14" t="s">
        <v>22</v>
      </c>
      <c r="EH30" s="14">
        <v>32.249000000000002</v>
      </c>
      <c r="EI30" s="14">
        <v>22.421700000000001</v>
      </c>
      <c r="EJ30" s="14">
        <v>16.1389</v>
      </c>
      <c r="EK30" s="14" t="s">
        <v>22</v>
      </c>
      <c r="EL30" s="14">
        <v>17.992999999999999</v>
      </c>
      <c r="EM30" s="14">
        <v>21.002199999999998</v>
      </c>
      <c r="EN30" s="14">
        <v>21.155799999999999</v>
      </c>
      <c r="EO30" s="14" t="s">
        <v>22</v>
      </c>
      <c r="EP30" s="14">
        <v>30</v>
      </c>
      <c r="EQ30" s="14">
        <v>38.915300000000002</v>
      </c>
      <c r="ER30" s="14" t="s">
        <v>22</v>
      </c>
      <c r="ES30" s="14" t="s">
        <v>22</v>
      </c>
      <c r="ET30" s="14" t="s">
        <v>22</v>
      </c>
      <c r="EU30" s="14" t="s">
        <v>22</v>
      </c>
      <c r="EV30" s="14" t="s">
        <v>22</v>
      </c>
      <c r="EW30" s="14">
        <v>30.080500000000001</v>
      </c>
      <c r="EX30" s="14">
        <v>20.1629</v>
      </c>
      <c r="EY30" s="14">
        <v>20.8339</v>
      </c>
      <c r="EZ30" s="14">
        <v>20.457699999999999</v>
      </c>
      <c r="FA30" s="6" t="s">
        <v>22</v>
      </c>
      <c r="FB30" s="3"/>
      <c r="FC30" s="14" t="s">
        <v>22</v>
      </c>
      <c r="FD30" s="14">
        <v>1.6284999999999998</v>
      </c>
      <c r="FE30" s="14">
        <v>1.6646000000000001</v>
      </c>
      <c r="FF30" s="14">
        <v>1.7951999999999999</v>
      </c>
      <c r="FG30" s="14" t="s">
        <v>22</v>
      </c>
      <c r="FH30" s="14">
        <v>1.8816000000000002</v>
      </c>
      <c r="FI30" s="14">
        <v>2.3856999999999999</v>
      </c>
      <c r="FJ30" s="14">
        <v>1.9875</v>
      </c>
      <c r="FK30" s="14" t="s">
        <v>22</v>
      </c>
      <c r="FL30" s="14">
        <v>1.7252000000000001</v>
      </c>
      <c r="FM30" s="14">
        <v>1.8767</v>
      </c>
      <c r="FN30" s="14">
        <v>2.1328999999999998</v>
      </c>
      <c r="FO30" s="14" t="s">
        <v>22</v>
      </c>
      <c r="FP30" s="14">
        <v>2.2288000000000001</v>
      </c>
      <c r="FQ30" s="14">
        <v>2.6545000000000001</v>
      </c>
      <c r="FR30" s="14">
        <v>2.8050000000000002</v>
      </c>
      <c r="FS30" s="14">
        <v>2.9901999999999997</v>
      </c>
      <c r="FT30" s="14">
        <v>2.9596</v>
      </c>
      <c r="FU30" s="14">
        <v>2.9054000000000002</v>
      </c>
      <c r="FV30" s="14">
        <v>3.2084000000000001</v>
      </c>
      <c r="FW30" s="6" t="s">
        <v>22</v>
      </c>
      <c r="FX30" s="3"/>
      <c r="FY30" s="13">
        <v>1348</v>
      </c>
      <c r="FZ30" s="13">
        <v>593</v>
      </c>
      <c r="GA30" s="13">
        <v>526</v>
      </c>
      <c r="GB30" s="13">
        <v>418</v>
      </c>
      <c r="GC30" s="13">
        <v>151</v>
      </c>
      <c r="GD30" s="13">
        <v>2886</v>
      </c>
      <c r="GE30" s="13">
        <v>309</v>
      </c>
      <c r="GF30" s="13">
        <v>204</v>
      </c>
      <c r="GG30" s="13">
        <v>107</v>
      </c>
      <c r="GH30" s="13">
        <v>184</v>
      </c>
      <c r="GI30" s="13">
        <v>149</v>
      </c>
      <c r="GJ30" s="13">
        <v>1172</v>
      </c>
      <c r="GK30" s="13">
        <v>257</v>
      </c>
      <c r="GL30" s="13">
        <v>752</v>
      </c>
      <c r="GM30" s="13">
        <v>318</v>
      </c>
      <c r="GN30" s="13">
        <v>1068</v>
      </c>
      <c r="GO30" s="13">
        <v>802</v>
      </c>
      <c r="GP30" s="13">
        <v>441</v>
      </c>
      <c r="GQ30" s="13">
        <v>248</v>
      </c>
      <c r="GR30" s="13">
        <v>1212</v>
      </c>
      <c r="GS30" s="13" t="s">
        <v>22</v>
      </c>
      <c r="GT30" s="3"/>
      <c r="GU30" s="13">
        <v>21591</v>
      </c>
      <c r="GV30" s="13">
        <v>21969</v>
      </c>
      <c r="GW30" s="13">
        <v>21064</v>
      </c>
      <c r="GX30" s="13">
        <v>21640</v>
      </c>
      <c r="GY30" s="13">
        <v>22682</v>
      </c>
      <c r="GZ30" s="13">
        <v>24426</v>
      </c>
      <c r="HA30" s="13">
        <v>18029</v>
      </c>
      <c r="HB30" s="13">
        <v>18285</v>
      </c>
      <c r="HC30" s="13">
        <v>17901</v>
      </c>
      <c r="HD30" s="13">
        <v>19464</v>
      </c>
      <c r="HE30" s="13">
        <v>17404</v>
      </c>
      <c r="HF30" s="13">
        <v>15308</v>
      </c>
      <c r="HG30" s="13">
        <v>18196</v>
      </c>
      <c r="HH30" s="13">
        <v>18657</v>
      </c>
      <c r="HI30" s="13">
        <v>16377</v>
      </c>
      <c r="HJ30" s="13">
        <v>16651</v>
      </c>
      <c r="HK30" s="13">
        <v>16914</v>
      </c>
      <c r="HL30" s="13">
        <v>18123</v>
      </c>
      <c r="HM30" s="13">
        <v>16702</v>
      </c>
      <c r="HN30" s="13">
        <v>16989</v>
      </c>
      <c r="HO30" s="13" t="s">
        <v>22</v>
      </c>
      <c r="HP30" s="3"/>
      <c r="HQ30" s="13">
        <v>2050</v>
      </c>
      <c r="HR30" s="13">
        <v>1604</v>
      </c>
      <c r="HS30" s="13">
        <v>1471</v>
      </c>
      <c r="HT30" s="13">
        <v>1682</v>
      </c>
      <c r="HU30" s="13">
        <v>1430</v>
      </c>
      <c r="HV30" s="13">
        <v>1414</v>
      </c>
      <c r="HW30" s="13">
        <v>1322</v>
      </c>
      <c r="HX30" s="13">
        <v>1282</v>
      </c>
      <c r="HY30" s="13">
        <v>1099</v>
      </c>
      <c r="HZ30" s="13">
        <v>861</v>
      </c>
      <c r="IA30" s="13">
        <v>987</v>
      </c>
      <c r="IB30" s="13">
        <v>-1027</v>
      </c>
      <c r="IC30" s="122">
        <f>AVERAGE(IB30,ID30)</f>
        <v>293.5</v>
      </c>
      <c r="ID30" s="13">
        <v>1614</v>
      </c>
      <c r="IE30" s="13">
        <v>1563</v>
      </c>
      <c r="IF30" s="13">
        <v>1813</v>
      </c>
      <c r="IG30" s="13">
        <v>1476</v>
      </c>
      <c r="IH30" s="13">
        <v>1558</v>
      </c>
      <c r="II30" s="13">
        <v>1659</v>
      </c>
      <c r="IJ30" s="13">
        <v>1816</v>
      </c>
      <c r="IK30" s="13" t="s">
        <v>22</v>
      </c>
      <c r="IL30" s="3"/>
    </row>
    <row r="31" spans="1:247" s="21" customFormat="1">
      <c r="A31" s="4" t="s">
        <v>72</v>
      </c>
      <c r="B31" s="4" t="s">
        <v>116</v>
      </c>
      <c r="C31" s="15"/>
      <c r="D31" s="4"/>
      <c r="E31" s="13">
        <v>231876.85500000001</v>
      </c>
      <c r="F31" s="13">
        <v>211308.14799999999</v>
      </c>
      <c r="G31" s="13">
        <v>211351.44889999999</v>
      </c>
      <c r="H31" s="13">
        <v>216157.8432</v>
      </c>
      <c r="I31" s="13">
        <v>218236.27299999999</v>
      </c>
      <c r="J31" s="13">
        <v>237288.658</v>
      </c>
      <c r="K31" s="13">
        <v>211351.20480000001</v>
      </c>
      <c r="L31" s="13">
        <v>195026.80319999999</v>
      </c>
      <c r="M31" s="13">
        <v>182686.0833</v>
      </c>
      <c r="N31" s="13">
        <v>182599.4736</v>
      </c>
      <c r="O31" s="13">
        <v>171990.9762</v>
      </c>
      <c r="P31" s="13">
        <v>166361.86569999999</v>
      </c>
      <c r="Q31" s="13">
        <v>158957.2439</v>
      </c>
      <c r="R31" s="13">
        <v>162767.8952</v>
      </c>
      <c r="S31" s="13">
        <v>167963.98869999999</v>
      </c>
      <c r="T31" s="13">
        <v>166102.05220000001</v>
      </c>
      <c r="U31" s="13">
        <v>158264.5987</v>
      </c>
      <c r="V31" s="13">
        <v>169782.6243</v>
      </c>
      <c r="W31" s="13">
        <v>176351.85519999999</v>
      </c>
      <c r="X31" s="13">
        <v>174381.2758</v>
      </c>
      <c r="Y31" s="13" t="s">
        <v>22</v>
      </c>
      <c r="Z31" s="13"/>
      <c r="AA31" s="13">
        <v>56457</v>
      </c>
      <c r="AB31" s="13">
        <v>53998</v>
      </c>
      <c r="AC31" s="13">
        <v>68389</v>
      </c>
      <c r="AD31" s="13">
        <v>60469</v>
      </c>
      <c r="AE31" s="13">
        <v>67359</v>
      </c>
      <c r="AF31" s="13">
        <v>83943</v>
      </c>
      <c r="AG31" s="13">
        <v>81118</v>
      </c>
      <c r="AH31" s="13">
        <v>77170</v>
      </c>
      <c r="AI31" s="13">
        <v>78274</v>
      </c>
      <c r="AJ31" s="13">
        <v>80486</v>
      </c>
      <c r="AK31" s="13">
        <v>75228</v>
      </c>
      <c r="AL31" s="13">
        <v>74449</v>
      </c>
      <c r="AM31" s="13">
        <v>71394</v>
      </c>
      <c r="AN31" s="13">
        <v>72089</v>
      </c>
      <c r="AO31" s="13">
        <v>72289</v>
      </c>
      <c r="AP31" s="13">
        <v>76423</v>
      </c>
      <c r="AQ31" s="13">
        <v>59820</v>
      </c>
      <c r="AR31" s="13">
        <v>64337</v>
      </c>
      <c r="AS31" s="13">
        <v>71339</v>
      </c>
      <c r="AT31" s="13">
        <v>62974</v>
      </c>
      <c r="AU31" s="13" t="s">
        <v>22</v>
      </c>
      <c r="AV31" s="13"/>
      <c r="AW31" s="13">
        <v>7526</v>
      </c>
      <c r="AX31" s="13"/>
      <c r="AY31" s="13"/>
      <c r="AZ31" s="13"/>
      <c r="BA31" s="13">
        <v>11764</v>
      </c>
      <c r="BB31" s="13"/>
      <c r="BC31" s="13"/>
      <c r="BD31" s="13"/>
      <c r="BE31" s="13">
        <v>9266</v>
      </c>
      <c r="BF31" s="13"/>
      <c r="BG31" s="13"/>
      <c r="BH31" s="13"/>
      <c r="BI31" s="13">
        <v>5640</v>
      </c>
      <c r="BJ31" s="13"/>
      <c r="BK31" s="13"/>
      <c r="BL31" s="13"/>
      <c r="BM31" s="13">
        <v>5458</v>
      </c>
      <c r="BN31" s="13"/>
      <c r="BO31" s="13"/>
      <c r="BP31" s="13"/>
      <c r="BQ31" s="13" t="s">
        <v>22</v>
      </c>
      <c r="BR31" s="4"/>
      <c r="BS31" s="14">
        <v>1.8102</v>
      </c>
      <c r="BT31" s="14">
        <v>1.7818000000000001</v>
      </c>
      <c r="BU31" s="14">
        <v>2.3169</v>
      </c>
      <c r="BV31" s="14">
        <v>2.1292</v>
      </c>
      <c r="BW31" s="14">
        <v>2.3858999999999999</v>
      </c>
      <c r="BX31" s="14">
        <v>3.2223000000000002</v>
      </c>
      <c r="BY31" s="14">
        <v>3.2970999999999999</v>
      </c>
      <c r="BZ31" s="14">
        <v>3.3121999999999998</v>
      </c>
      <c r="CA31" s="14">
        <v>3.2625999999999999</v>
      </c>
      <c r="CB31" s="14">
        <v>3.2499000000000002</v>
      </c>
      <c r="CC31" s="14">
        <v>3.0188999999999999</v>
      </c>
      <c r="CD31" s="14">
        <v>2.919</v>
      </c>
      <c r="CE31" s="14">
        <v>2.3971999999999998</v>
      </c>
      <c r="CF31" s="14">
        <v>2.4302999999999999</v>
      </c>
      <c r="CG31" s="14">
        <v>2.4009999999999998</v>
      </c>
      <c r="CH31" s="14">
        <v>2.5931999999999999</v>
      </c>
      <c r="CI31" s="14">
        <v>2.3925999999999998</v>
      </c>
      <c r="CJ31" s="14">
        <v>2.5272999999999999</v>
      </c>
      <c r="CK31" s="14">
        <v>2.8096999999999999</v>
      </c>
      <c r="CL31" s="14">
        <v>2.4348999999999998</v>
      </c>
      <c r="CM31" s="14" t="s">
        <v>22</v>
      </c>
      <c r="CN31" s="1"/>
      <c r="CO31" s="13">
        <v>292943.85499999998</v>
      </c>
      <c r="CP31" s="13">
        <v>270121.14799999999</v>
      </c>
      <c r="CQ31" s="13">
        <v>284383.44890000002</v>
      </c>
      <c r="CR31" s="13">
        <v>281591.8432</v>
      </c>
      <c r="CS31" s="13">
        <v>290576.27299999999</v>
      </c>
      <c r="CT31" s="13">
        <v>326678.658</v>
      </c>
      <c r="CU31" s="13">
        <v>297291.20480000001</v>
      </c>
      <c r="CV31" s="13">
        <v>277024.80320000002</v>
      </c>
      <c r="CW31" s="13">
        <v>265278.0833</v>
      </c>
      <c r="CX31" s="13">
        <v>267438.47360000003</v>
      </c>
      <c r="CY31" s="13">
        <v>254369.9762</v>
      </c>
      <c r="CZ31" s="13">
        <v>246006.86569999999</v>
      </c>
      <c r="DA31" s="13">
        <v>235387.2439</v>
      </c>
      <c r="DB31" s="13">
        <v>239720.8952</v>
      </c>
      <c r="DC31" s="13">
        <v>244753.98869999999</v>
      </c>
      <c r="DD31" s="13">
        <v>247698.05220000001</v>
      </c>
      <c r="DE31" s="13">
        <v>223344.5987</v>
      </c>
      <c r="DF31" s="13">
        <v>239489.6243</v>
      </c>
      <c r="DG31" s="13">
        <v>253002.85519999999</v>
      </c>
      <c r="DH31" s="13">
        <v>242665.2758</v>
      </c>
      <c r="DI31" s="13" t="s">
        <v>22</v>
      </c>
      <c r="DJ31" s="4"/>
      <c r="DK31" s="14">
        <v>9.3927999999999994</v>
      </c>
      <c r="DL31" s="14">
        <v>8.9133999999999993</v>
      </c>
      <c r="DM31" s="14">
        <v>9.6341999999999999</v>
      </c>
      <c r="DN31" s="14">
        <v>9.9152000000000005</v>
      </c>
      <c r="DO31" s="14">
        <v>10.292400000000001</v>
      </c>
      <c r="DP31" s="14">
        <v>12.54</v>
      </c>
      <c r="DQ31" s="14">
        <v>12.083500000000001</v>
      </c>
      <c r="DR31" s="14">
        <v>11.89</v>
      </c>
      <c r="DS31" s="14">
        <v>11.057399999999999</v>
      </c>
      <c r="DT31" s="14">
        <v>10.7986</v>
      </c>
      <c r="DU31" s="14">
        <v>10.2079</v>
      </c>
      <c r="DV31" s="14">
        <v>9.6454000000000004</v>
      </c>
      <c r="DW31" s="14">
        <v>7.9036999999999997</v>
      </c>
      <c r="DX31" s="14">
        <v>8.0815000000000001</v>
      </c>
      <c r="DY31" s="14">
        <v>8.1292000000000009</v>
      </c>
      <c r="DZ31" s="14">
        <v>8.4047999999999998</v>
      </c>
      <c r="EA31" s="14">
        <v>8.9330999999999996</v>
      </c>
      <c r="EB31" s="14">
        <v>9.4076000000000004</v>
      </c>
      <c r="EC31" s="14">
        <v>9.9647000000000006</v>
      </c>
      <c r="ED31" s="14">
        <v>9.3826999999999998</v>
      </c>
      <c r="EE31" s="14" t="s">
        <v>22</v>
      </c>
      <c r="EF31" s="4"/>
      <c r="EG31" s="14" t="s">
        <v>22</v>
      </c>
      <c r="EH31" s="14">
        <v>14.269</v>
      </c>
      <c r="EI31" s="14">
        <v>14.7462</v>
      </c>
      <c r="EJ31" s="14">
        <v>15.6981</v>
      </c>
      <c r="EK31" s="14" t="s">
        <v>22</v>
      </c>
      <c r="EL31" s="14">
        <v>18.786300000000001</v>
      </c>
      <c r="EM31" s="14">
        <v>19.652799999999999</v>
      </c>
      <c r="EN31" s="14">
        <v>19.829899999999999</v>
      </c>
      <c r="EO31" s="14" t="s">
        <v>22</v>
      </c>
      <c r="EP31" s="14">
        <v>20.9407</v>
      </c>
      <c r="EQ31" s="14">
        <v>23.139299999999999</v>
      </c>
      <c r="ER31" s="14">
        <v>21.566600000000001</v>
      </c>
      <c r="ES31" s="14" t="s">
        <v>22</v>
      </c>
      <c r="ET31" s="14">
        <v>12.3253</v>
      </c>
      <c r="EU31" s="14">
        <v>11.9777</v>
      </c>
      <c r="EV31" s="14">
        <v>11.845000000000001</v>
      </c>
      <c r="EW31" s="14">
        <v>14.148400000000001</v>
      </c>
      <c r="EX31" s="14">
        <v>21.415600000000001</v>
      </c>
      <c r="EY31" s="14">
        <v>22.542000000000002</v>
      </c>
      <c r="EZ31" s="14">
        <v>19.07</v>
      </c>
      <c r="FA31" s="14" t="s">
        <v>22</v>
      </c>
      <c r="FB31" s="4"/>
      <c r="FC31" s="14" t="s">
        <v>22</v>
      </c>
      <c r="FD31" s="14">
        <v>1.9172</v>
      </c>
      <c r="FE31" s="14">
        <v>2.0461999999999998</v>
      </c>
      <c r="FF31" s="14">
        <v>2.0074999999999998</v>
      </c>
      <c r="FG31" s="14" t="s">
        <v>22</v>
      </c>
      <c r="FH31" s="14">
        <v>2.4525000000000001</v>
      </c>
      <c r="FI31" s="14">
        <v>2.0209000000000001</v>
      </c>
      <c r="FJ31" s="14">
        <v>1.8789</v>
      </c>
      <c r="FK31" s="14" t="s">
        <v>22</v>
      </c>
      <c r="FL31" s="14">
        <v>1.8315999999999999</v>
      </c>
      <c r="FM31" s="14">
        <v>1.9039000000000001</v>
      </c>
      <c r="FN31" s="14">
        <v>2.0024000000000002</v>
      </c>
      <c r="FO31" s="14" t="s">
        <v>22</v>
      </c>
      <c r="FP31" s="14">
        <v>1.7124999999999999</v>
      </c>
      <c r="FQ31" s="14">
        <v>1.8940000000000001</v>
      </c>
      <c r="FR31" s="14">
        <v>1.873</v>
      </c>
      <c r="FS31" s="14">
        <v>1.7206999999999999</v>
      </c>
      <c r="FT31" s="14">
        <v>1.6983000000000001</v>
      </c>
      <c r="FU31" s="14">
        <v>1.6388</v>
      </c>
      <c r="FV31" s="14">
        <v>1.7673000000000001</v>
      </c>
      <c r="FW31" s="14" t="s">
        <v>22</v>
      </c>
      <c r="FX31" s="4"/>
      <c r="FY31" s="13">
        <v>31355</v>
      </c>
      <c r="FZ31" s="13">
        <v>31894</v>
      </c>
      <c r="GA31" s="13">
        <v>21091</v>
      </c>
      <c r="GB31" s="13">
        <v>31032</v>
      </c>
      <c r="GC31" s="13">
        <v>28735</v>
      </c>
      <c r="GD31" s="13">
        <v>14647</v>
      </c>
      <c r="GE31" s="13">
        <v>19578</v>
      </c>
      <c r="GF31" s="13">
        <v>26742</v>
      </c>
      <c r="GG31" s="13">
        <v>14647</v>
      </c>
      <c r="GH31" s="13">
        <v>14505</v>
      </c>
      <c r="GI31" s="13">
        <v>16758</v>
      </c>
      <c r="GJ31" s="13">
        <v>18485</v>
      </c>
      <c r="GK31" s="13">
        <v>14510</v>
      </c>
      <c r="GL31" s="13">
        <v>9284</v>
      </c>
      <c r="GM31" s="13">
        <v>19266</v>
      </c>
      <c r="GN31" s="13">
        <v>14722</v>
      </c>
      <c r="GO31" s="13">
        <v>15617</v>
      </c>
      <c r="GP31" s="13">
        <v>26036</v>
      </c>
      <c r="GQ31" s="13">
        <v>19404</v>
      </c>
      <c r="GR31" s="13">
        <v>28137</v>
      </c>
      <c r="GS31" s="13" t="s">
        <v>22</v>
      </c>
      <c r="GT31" s="4"/>
      <c r="GU31" s="13">
        <v>112934</v>
      </c>
      <c r="GV31" s="13">
        <v>115034</v>
      </c>
      <c r="GW31" s="13">
        <v>107934</v>
      </c>
      <c r="GX31" s="13">
        <v>112638</v>
      </c>
      <c r="GY31" s="13">
        <v>116364</v>
      </c>
      <c r="GZ31" s="13">
        <v>102202</v>
      </c>
      <c r="HA31" s="13">
        <v>109407</v>
      </c>
      <c r="HB31" s="13">
        <v>108624</v>
      </c>
      <c r="HC31" s="13">
        <v>102202</v>
      </c>
      <c r="HD31" s="13">
        <v>104049</v>
      </c>
      <c r="HE31" s="13">
        <v>97485</v>
      </c>
      <c r="HF31" s="13">
        <v>88279</v>
      </c>
      <c r="HG31" s="13">
        <v>94869</v>
      </c>
      <c r="HH31" s="13">
        <v>99912</v>
      </c>
      <c r="HI31" s="13">
        <v>93184</v>
      </c>
      <c r="HJ31" s="13">
        <v>97149</v>
      </c>
      <c r="HK31" s="13">
        <v>105230</v>
      </c>
      <c r="HL31" s="13">
        <v>113598</v>
      </c>
      <c r="HM31" s="13">
        <v>104759</v>
      </c>
      <c r="HN31" s="13">
        <v>103488</v>
      </c>
      <c r="HO31" s="13" t="s">
        <v>22</v>
      </c>
      <c r="HP31" s="4"/>
      <c r="HQ31" s="13">
        <v>5842</v>
      </c>
      <c r="HR31" s="13">
        <v>7510</v>
      </c>
      <c r="HS31" s="13">
        <v>7338</v>
      </c>
      <c r="HT31" s="13">
        <v>7710</v>
      </c>
      <c r="HU31" s="13">
        <v>5674</v>
      </c>
      <c r="HV31" s="13">
        <v>5329</v>
      </c>
      <c r="HW31" s="13">
        <v>5890</v>
      </c>
      <c r="HX31" s="13">
        <v>6406</v>
      </c>
      <c r="HY31" s="13">
        <v>6366</v>
      </c>
      <c r="HZ31" s="13">
        <v>6104</v>
      </c>
      <c r="IA31" s="13">
        <v>6043</v>
      </c>
      <c r="IB31" s="13">
        <v>6992</v>
      </c>
      <c r="IC31" s="13">
        <v>10643</v>
      </c>
      <c r="ID31" s="13">
        <v>5985</v>
      </c>
      <c r="IE31" s="13">
        <v>6488</v>
      </c>
      <c r="IF31" s="13">
        <v>6355</v>
      </c>
      <c r="IG31" s="13">
        <v>6174</v>
      </c>
      <c r="IH31" s="13">
        <v>6307</v>
      </c>
      <c r="II31" s="13">
        <v>6532</v>
      </c>
      <c r="IJ31" s="13">
        <v>6850</v>
      </c>
      <c r="IK31" s="13" t="s">
        <v>22</v>
      </c>
      <c r="IL31" s="4"/>
      <c r="IM31" s="20"/>
    </row>
    <row r="32" spans="1:247" s="21" customFormat="1">
      <c r="A32" s="4" t="s">
        <v>73</v>
      </c>
      <c r="B32" s="4" t="s">
        <v>364</v>
      </c>
      <c r="C32" s="15"/>
      <c r="D32" s="3"/>
      <c r="E32" s="13">
        <v>24393.157299999999</v>
      </c>
      <c r="F32" s="13">
        <v>28128.455000000002</v>
      </c>
      <c r="G32" s="13">
        <v>26703.901600000001</v>
      </c>
      <c r="H32" s="13">
        <v>28102.554100000001</v>
      </c>
      <c r="I32" s="13">
        <v>27066.437399999999</v>
      </c>
      <c r="J32" s="13">
        <v>29242.228999999999</v>
      </c>
      <c r="K32" s="13">
        <v>27144.248</v>
      </c>
      <c r="L32" s="13">
        <v>25186.132399999999</v>
      </c>
      <c r="M32" s="13">
        <v>26056.3773</v>
      </c>
      <c r="N32" s="13">
        <v>27066.544999999998</v>
      </c>
      <c r="O32" s="13">
        <v>25004.825400000002</v>
      </c>
      <c r="P32" s="13">
        <v>23916.983400000001</v>
      </c>
      <c r="Q32" s="13">
        <v>23626.1757</v>
      </c>
      <c r="R32" s="13">
        <v>23937.7042</v>
      </c>
      <c r="S32" s="13">
        <v>23968.785400000001</v>
      </c>
      <c r="T32" s="13">
        <v>25704.152399999999</v>
      </c>
      <c r="U32" s="13">
        <v>26858.983899999999</v>
      </c>
      <c r="V32" s="13">
        <v>24533.427199999998</v>
      </c>
      <c r="W32" s="13">
        <v>22958.646400000001</v>
      </c>
      <c r="X32" s="13">
        <v>23072.610799999999</v>
      </c>
      <c r="Y32" s="13" t="s">
        <v>22</v>
      </c>
      <c r="Z32" s="66"/>
      <c r="AA32" s="13">
        <v>7775</v>
      </c>
      <c r="AB32" s="13">
        <v>7799</v>
      </c>
      <c r="AC32" s="13">
        <v>8631</v>
      </c>
      <c r="AD32" s="13">
        <v>8536</v>
      </c>
      <c r="AE32" s="13">
        <v>8175</v>
      </c>
      <c r="AF32" s="13">
        <v>8035</v>
      </c>
      <c r="AG32" s="13">
        <v>8894</v>
      </c>
      <c r="AH32" s="13">
        <v>8459</v>
      </c>
      <c r="AI32" s="13">
        <v>8123</v>
      </c>
      <c r="AJ32" s="13">
        <v>8246</v>
      </c>
      <c r="AK32" s="13">
        <v>8996</v>
      </c>
      <c r="AL32" s="13">
        <v>8434</v>
      </c>
      <c r="AM32" s="13">
        <v>7909</v>
      </c>
      <c r="AN32" s="13">
        <v>7831</v>
      </c>
      <c r="AO32" s="13">
        <v>8577</v>
      </c>
      <c r="AP32" s="13">
        <v>8005</v>
      </c>
      <c r="AQ32" s="13">
        <v>7575</v>
      </c>
      <c r="AR32" s="13">
        <v>7537</v>
      </c>
      <c r="AS32" s="13">
        <v>8338</v>
      </c>
      <c r="AT32" s="13">
        <v>7843</v>
      </c>
      <c r="AU32" s="13" t="s">
        <v>22</v>
      </c>
      <c r="AV32" s="66"/>
      <c r="AW32" s="13">
        <v>627</v>
      </c>
      <c r="AX32" s="13"/>
      <c r="AY32" s="13"/>
      <c r="AZ32" s="13"/>
      <c r="BA32" s="13">
        <v>1059</v>
      </c>
      <c r="BB32" s="13"/>
      <c r="BC32" s="13"/>
      <c r="BD32" s="13"/>
      <c r="BE32" s="13">
        <v>969</v>
      </c>
      <c r="BF32" s="13"/>
      <c r="BG32" s="13"/>
      <c r="BH32" s="13"/>
      <c r="BI32" s="13">
        <v>936</v>
      </c>
      <c r="BJ32" s="13"/>
      <c r="BK32" s="13"/>
      <c r="BL32" s="13"/>
      <c r="BM32" s="13">
        <v>987</v>
      </c>
      <c r="BN32" s="13"/>
      <c r="BO32" s="13"/>
      <c r="BP32" s="13"/>
      <c r="BQ32" s="13" t="s">
        <v>22</v>
      </c>
      <c r="BR32" s="3"/>
      <c r="BS32" s="14">
        <v>1.8073000000000001</v>
      </c>
      <c r="BT32" s="14">
        <v>1.8003</v>
      </c>
      <c r="BU32" s="14">
        <v>1.9696</v>
      </c>
      <c r="BV32" s="14">
        <v>1.9285999999999999</v>
      </c>
      <c r="BW32" s="14">
        <v>1.8525</v>
      </c>
      <c r="BX32" s="14">
        <v>1.8249</v>
      </c>
      <c r="BY32" s="14">
        <v>2.0379999999999998</v>
      </c>
      <c r="BZ32" s="14">
        <v>2.0432000000000001</v>
      </c>
      <c r="CA32" s="14">
        <v>1.9822</v>
      </c>
      <c r="CB32" s="14">
        <v>1.9976</v>
      </c>
      <c r="CC32" s="14">
        <v>2.1459999999999999</v>
      </c>
      <c r="CD32" s="14">
        <v>1.9586999999999999</v>
      </c>
      <c r="CE32" s="14">
        <v>1.8423</v>
      </c>
      <c r="CF32" s="14">
        <v>1.8275000000000001</v>
      </c>
      <c r="CG32" s="14">
        <v>1.9826999999999999</v>
      </c>
      <c r="CH32" s="14">
        <v>1.8445</v>
      </c>
      <c r="CI32" s="14">
        <v>1.7637</v>
      </c>
      <c r="CJ32" s="14">
        <v>1.7610000000000001</v>
      </c>
      <c r="CK32" s="14">
        <v>1.9957</v>
      </c>
      <c r="CL32" s="14">
        <v>1.8799000000000001</v>
      </c>
      <c r="CM32" s="14" t="s">
        <v>22</v>
      </c>
      <c r="CN32"/>
      <c r="CO32" s="13">
        <v>32197.157299999999</v>
      </c>
      <c r="CP32" s="13">
        <v>35960.455000000002</v>
      </c>
      <c r="CQ32" s="13">
        <v>35354.901599999997</v>
      </c>
      <c r="CR32" s="13">
        <v>36644.554100000001</v>
      </c>
      <c r="CS32" s="13">
        <v>35244.437400000003</v>
      </c>
      <c r="CT32" s="13">
        <v>37280.228999999999</v>
      </c>
      <c r="CU32" s="13">
        <v>36035.248</v>
      </c>
      <c r="CV32" s="13">
        <v>33642.132400000002</v>
      </c>
      <c r="CW32" s="13">
        <v>34184.3773</v>
      </c>
      <c r="CX32" s="13">
        <v>35326.544999999998</v>
      </c>
      <c r="CY32" s="13">
        <v>34006.825400000002</v>
      </c>
      <c r="CZ32" s="13">
        <v>32356.983400000001</v>
      </c>
      <c r="DA32" s="13">
        <v>31543.1757</v>
      </c>
      <c r="DB32" s="13">
        <v>31770.7042</v>
      </c>
      <c r="DC32" s="13">
        <v>32538.785400000001</v>
      </c>
      <c r="DD32" s="13">
        <v>33699.152399999999</v>
      </c>
      <c r="DE32" s="13">
        <v>34422.983899999999</v>
      </c>
      <c r="DF32" s="13">
        <v>32059.427199999998</v>
      </c>
      <c r="DG32" s="13">
        <v>31283.646400000001</v>
      </c>
      <c r="DH32" s="13">
        <v>30900.610799999999</v>
      </c>
      <c r="DI32" s="13" t="s">
        <v>22</v>
      </c>
      <c r="DJ32" s="3"/>
      <c r="DK32" s="14">
        <v>7.4842000000000004</v>
      </c>
      <c r="DL32" s="14">
        <v>8.3010999999999999</v>
      </c>
      <c r="DM32" s="14">
        <v>8.0681999999999992</v>
      </c>
      <c r="DN32" s="14">
        <v>8.2794000000000008</v>
      </c>
      <c r="DO32" s="14">
        <v>7.9865000000000004</v>
      </c>
      <c r="DP32" s="14">
        <v>8.4670000000000005</v>
      </c>
      <c r="DQ32" s="14">
        <v>8.2574000000000005</v>
      </c>
      <c r="DR32" s="14">
        <v>8.1260999999999992</v>
      </c>
      <c r="DS32" s="14">
        <v>8.3416999999999994</v>
      </c>
      <c r="DT32" s="14">
        <v>8.5578000000000003</v>
      </c>
      <c r="DU32" s="14">
        <v>8.1122999999999994</v>
      </c>
      <c r="DV32" s="14">
        <v>7.5144000000000002</v>
      </c>
      <c r="DW32" s="14">
        <v>7.3475999999999999</v>
      </c>
      <c r="DX32" s="14">
        <v>7.4143999999999997</v>
      </c>
      <c r="DY32" s="14">
        <v>7.5217000000000001</v>
      </c>
      <c r="DZ32" s="14">
        <v>7.7648000000000001</v>
      </c>
      <c r="EA32" s="14">
        <v>8.0146999999999995</v>
      </c>
      <c r="EB32" s="14">
        <v>7.4904999999999999</v>
      </c>
      <c r="EC32" s="14">
        <v>7.4877000000000002</v>
      </c>
      <c r="ED32" s="14">
        <v>7.4066999999999998</v>
      </c>
      <c r="EE32" s="14" t="s">
        <v>22</v>
      </c>
      <c r="EF32" s="3"/>
      <c r="EG32" s="14" t="s">
        <v>22</v>
      </c>
      <c r="EH32" s="14">
        <v>16.8843</v>
      </c>
      <c r="EI32" s="14">
        <v>15.9994</v>
      </c>
      <c r="EJ32" s="14">
        <v>15.9794</v>
      </c>
      <c r="EK32" s="14" t="s">
        <v>22</v>
      </c>
      <c r="EL32" s="14">
        <v>17.4481</v>
      </c>
      <c r="EM32" s="14">
        <v>16.166399999999999</v>
      </c>
      <c r="EN32" s="14">
        <v>17.820599999999999</v>
      </c>
      <c r="EO32" s="14" t="s">
        <v>22</v>
      </c>
      <c r="EP32" s="14">
        <v>19.680399999999999</v>
      </c>
      <c r="EQ32" s="14">
        <v>18.298500000000001</v>
      </c>
      <c r="ER32" s="14">
        <v>15.9156</v>
      </c>
      <c r="ES32" s="14" t="s">
        <v>22</v>
      </c>
      <c r="ET32" s="14">
        <v>14.8446</v>
      </c>
      <c r="EU32" s="14">
        <v>14.4779</v>
      </c>
      <c r="EV32" s="14">
        <v>15.5261</v>
      </c>
      <c r="EW32" s="14">
        <v>16.033200000000001</v>
      </c>
      <c r="EX32" s="14">
        <v>15.6241</v>
      </c>
      <c r="EY32" s="14">
        <v>14.5444</v>
      </c>
      <c r="EZ32" s="14">
        <v>15.174300000000001</v>
      </c>
      <c r="FA32" s="6" t="s">
        <v>22</v>
      </c>
      <c r="FB32" s="3"/>
      <c r="FC32" s="14" t="s">
        <v>22</v>
      </c>
      <c r="FD32" s="14">
        <v>4.6249000000000002</v>
      </c>
      <c r="FE32" s="14">
        <v>5.0613999999999999</v>
      </c>
      <c r="FF32" s="14">
        <v>5.3024000000000004</v>
      </c>
      <c r="FG32" s="14" t="s">
        <v>22</v>
      </c>
      <c r="FH32" s="14">
        <v>5.6288999999999998</v>
      </c>
      <c r="FI32" s="14">
        <v>5.5171000000000001</v>
      </c>
      <c r="FJ32" s="14">
        <v>5.0716999999999999</v>
      </c>
      <c r="FK32" s="14" t="s">
        <v>22</v>
      </c>
      <c r="FL32" s="14">
        <v>5.508</v>
      </c>
      <c r="FM32" s="14">
        <v>5.8738000000000001</v>
      </c>
      <c r="FN32" s="14">
        <v>5.2599</v>
      </c>
      <c r="FO32" s="14" t="s">
        <v>22</v>
      </c>
      <c r="FP32" s="14">
        <v>3.4717000000000002</v>
      </c>
      <c r="FQ32" s="14">
        <v>3.6661000000000001</v>
      </c>
      <c r="FR32" s="14">
        <v>3.9314999999999998</v>
      </c>
      <c r="FS32" s="14">
        <v>3.7523999999999997</v>
      </c>
      <c r="FT32" s="14">
        <v>3.2044000000000001</v>
      </c>
      <c r="FU32" s="14">
        <v>2.7298999999999998</v>
      </c>
      <c r="FV32" s="14">
        <v>2.9971999999999999</v>
      </c>
      <c r="FW32" s="6" t="s">
        <v>22</v>
      </c>
      <c r="FX32" s="3"/>
      <c r="FY32" s="13">
        <v>723</v>
      </c>
      <c r="FZ32" s="13">
        <v>814</v>
      </c>
      <c r="GA32" s="13">
        <v>226</v>
      </c>
      <c r="GB32" s="13">
        <v>282</v>
      </c>
      <c r="GC32" s="13">
        <v>302</v>
      </c>
      <c r="GD32" s="13">
        <v>206</v>
      </c>
      <c r="GE32" s="13">
        <v>220</v>
      </c>
      <c r="GF32" s="13">
        <v>196</v>
      </c>
      <c r="GG32" s="13">
        <v>324</v>
      </c>
      <c r="GH32" s="13">
        <v>296</v>
      </c>
      <c r="GI32" s="13">
        <v>394</v>
      </c>
      <c r="GJ32" s="13">
        <v>273</v>
      </c>
      <c r="GK32" s="13">
        <v>329</v>
      </c>
      <c r="GL32" s="13">
        <v>330</v>
      </c>
      <c r="GM32" s="13">
        <v>318</v>
      </c>
      <c r="GN32" s="13">
        <v>338</v>
      </c>
      <c r="GO32" s="13">
        <v>525</v>
      </c>
      <c r="GP32" s="13">
        <v>819</v>
      </c>
      <c r="GQ32" s="13">
        <v>506</v>
      </c>
      <c r="GR32" s="13">
        <v>375</v>
      </c>
      <c r="GS32" s="13" t="s">
        <v>22</v>
      </c>
      <c r="GT32" s="3"/>
      <c r="GU32" s="13">
        <v>6002</v>
      </c>
      <c r="GV32" s="13">
        <v>6115</v>
      </c>
      <c r="GW32" s="13">
        <v>5296</v>
      </c>
      <c r="GX32" s="13">
        <v>5306</v>
      </c>
      <c r="GY32" s="13">
        <v>5486</v>
      </c>
      <c r="GZ32" s="13">
        <v>5198</v>
      </c>
      <c r="HA32" s="13">
        <v>4917</v>
      </c>
      <c r="HB32" s="13">
        <v>4963</v>
      </c>
      <c r="HC32" s="13">
        <v>5242</v>
      </c>
      <c r="HD32" s="13">
        <v>4928</v>
      </c>
      <c r="HE32" s="13">
        <v>4263</v>
      </c>
      <c r="HF32" s="13">
        <v>4553</v>
      </c>
      <c r="HG32" s="13">
        <v>6522</v>
      </c>
      <c r="HH32" s="13">
        <v>6897</v>
      </c>
      <c r="HI32" s="13">
        <v>6531</v>
      </c>
      <c r="HJ32" s="13">
        <v>7148</v>
      </c>
      <c r="HK32" s="13">
        <v>7645</v>
      </c>
      <c r="HL32" s="13">
        <v>8399</v>
      </c>
      <c r="HM32" s="13">
        <v>7685</v>
      </c>
      <c r="HN32" s="13">
        <v>8314</v>
      </c>
      <c r="HO32" s="13" t="s">
        <v>22</v>
      </c>
      <c r="HP32" s="3"/>
      <c r="HQ32" s="13">
        <v>1054</v>
      </c>
      <c r="HR32" s="13">
        <v>1061</v>
      </c>
      <c r="HS32" s="13">
        <v>1121</v>
      </c>
      <c r="HT32" s="13">
        <v>1190</v>
      </c>
      <c r="HU32" s="13">
        <v>1041</v>
      </c>
      <c r="HV32" s="13">
        <v>1051</v>
      </c>
      <c r="HW32" s="13">
        <v>1082</v>
      </c>
      <c r="HX32" s="13">
        <v>966</v>
      </c>
      <c r="HY32" s="13">
        <v>999</v>
      </c>
      <c r="HZ32" s="13">
        <v>1081</v>
      </c>
      <c r="IA32" s="13">
        <v>1146</v>
      </c>
      <c r="IB32" s="13">
        <v>1080</v>
      </c>
      <c r="IC32" s="13">
        <v>986</v>
      </c>
      <c r="ID32" s="13">
        <v>1073</v>
      </c>
      <c r="IE32" s="13">
        <v>1187</v>
      </c>
      <c r="IF32" s="13">
        <v>1094</v>
      </c>
      <c r="IG32" s="13">
        <v>941</v>
      </c>
      <c r="IH32" s="13">
        <v>1058</v>
      </c>
      <c r="II32" s="13">
        <v>1085</v>
      </c>
      <c r="IJ32" s="13">
        <v>1088</v>
      </c>
      <c r="IK32" s="13" t="s">
        <v>22</v>
      </c>
      <c r="IL32" s="3"/>
    </row>
    <row r="33" spans="1:247" s="20" customFormat="1">
      <c r="A33" s="4" t="s">
        <v>73</v>
      </c>
      <c r="B33" s="4" t="s">
        <v>83</v>
      </c>
      <c r="C33" s="15" t="s">
        <v>126</v>
      </c>
      <c r="D33" s="4" t="s">
        <v>95</v>
      </c>
      <c r="E33" s="13"/>
      <c r="F33" s="13"/>
      <c r="G33" s="13"/>
      <c r="H33" s="13"/>
      <c r="I33" s="122">
        <f>J33</f>
        <v>3789</v>
      </c>
      <c r="J33" s="13">
        <v>3789</v>
      </c>
      <c r="K33" s="13">
        <v>3516.75</v>
      </c>
      <c r="L33" s="13">
        <v>2515.5</v>
      </c>
      <c r="M33" s="13">
        <v>2659.5</v>
      </c>
      <c r="N33" s="13">
        <v>2967.75</v>
      </c>
      <c r="O33" s="13">
        <v>2799</v>
      </c>
      <c r="P33" s="13">
        <v>3048.75</v>
      </c>
      <c r="Q33" s="13">
        <v>3015</v>
      </c>
      <c r="R33" s="13">
        <v>3397.5</v>
      </c>
      <c r="S33" s="13">
        <v>3390.75</v>
      </c>
      <c r="T33" s="13">
        <v>3591</v>
      </c>
      <c r="U33" s="13">
        <v>4005</v>
      </c>
      <c r="V33" s="13">
        <v>3607.7757000000001</v>
      </c>
      <c r="W33" s="13">
        <v>3641.5774999999999</v>
      </c>
      <c r="X33" s="13">
        <v>4004.3831</v>
      </c>
      <c r="Y33" s="13" t="s">
        <v>22</v>
      </c>
      <c r="Z33" s="66"/>
      <c r="AA33" s="13">
        <v>2107.8910000000001</v>
      </c>
      <c r="AB33" s="13">
        <v>2146.6260000000002</v>
      </c>
      <c r="AC33" s="13">
        <v>2156.123</v>
      </c>
      <c r="AD33" s="13">
        <v>2093.5039999999999</v>
      </c>
      <c r="AE33" s="13">
        <v>2708.1619999999998</v>
      </c>
      <c r="AF33" s="13">
        <v>1694.011</v>
      </c>
      <c r="AG33" s="13">
        <v>1709.6479999999999</v>
      </c>
      <c r="AH33" s="13">
        <v>1653.297</v>
      </c>
      <c r="AI33" s="13">
        <v>1609.84</v>
      </c>
      <c r="AJ33" s="13">
        <v>1638.441</v>
      </c>
      <c r="AK33" s="13">
        <v>1659.979</v>
      </c>
      <c r="AL33" s="13">
        <v>1692.575</v>
      </c>
      <c r="AM33" s="13">
        <v>1630.9849999999999</v>
      </c>
      <c r="AN33" s="13">
        <v>1602.905</v>
      </c>
      <c r="AO33" s="13">
        <v>1683.778</v>
      </c>
      <c r="AP33" s="13">
        <v>1129.9459999999999</v>
      </c>
      <c r="AQ33" s="13">
        <v>1126.9659999999999</v>
      </c>
      <c r="AR33" s="13">
        <v>1118.509</v>
      </c>
      <c r="AS33" s="13">
        <v>1249.8679999999999</v>
      </c>
      <c r="AT33" s="13">
        <v>1195.443</v>
      </c>
      <c r="AU33" s="13" t="s">
        <v>22</v>
      </c>
      <c r="AV33" s="66"/>
      <c r="AW33" s="13">
        <v>257.34399999999999</v>
      </c>
      <c r="AX33" s="13"/>
      <c r="AY33" s="13"/>
      <c r="AZ33" s="13"/>
      <c r="BA33" s="13">
        <v>243.77199999999999</v>
      </c>
      <c r="BB33" s="13"/>
      <c r="BC33" s="13"/>
      <c r="BD33" s="13"/>
      <c r="BE33" s="13">
        <v>212.53399999999999</v>
      </c>
      <c r="BF33" s="13"/>
      <c r="BG33" s="13"/>
      <c r="BH33" s="13"/>
      <c r="BI33" s="13">
        <v>193.804</v>
      </c>
      <c r="BJ33" s="13"/>
      <c r="BK33" s="13"/>
      <c r="BL33" s="13"/>
      <c r="BM33" s="13">
        <v>208.46199999999999</v>
      </c>
      <c r="BN33" s="13"/>
      <c r="BO33" s="13"/>
      <c r="BP33" s="13"/>
      <c r="BQ33" s="13" t="s">
        <v>22</v>
      </c>
      <c r="BR33" s="3"/>
      <c r="BS33" s="14">
        <v>3.4356</v>
      </c>
      <c r="BT33" s="14">
        <v>3.5550999999999999</v>
      </c>
      <c r="BU33" s="14">
        <v>3.5224000000000002</v>
      </c>
      <c r="BV33" s="14">
        <v>3.3612000000000002</v>
      </c>
      <c r="BW33" s="14">
        <v>4.2381000000000002</v>
      </c>
      <c r="BX33" s="14">
        <v>2.6456</v>
      </c>
      <c r="BY33" s="14">
        <v>2.6936</v>
      </c>
      <c r="BZ33" s="14">
        <v>2.6779999999999999</v>
      </c>
      <c r="CA33" s="14">
        <v>2.613</v>
      </c>
      <c r="CB33" s="14">
        <v>2.6318999999999999</v>
      </c>
      <c r="CC33" s="14">
        <v>2.69</v>
      </c>
      <c r="CD33" s="14">
        <v>2.7766999999999999</v>
      </c>
      <c r="CE33" s="14">
        <v>2.7242999999999999</v>
      </c>
      <c r="CF33" s="14">
        <v>2.6688999999999998</v>
      </c>
      <c r="CG33" s="14">
        <v>2.7984</v>
      </c>
      <c r="CH33" s="14">
        <v>1.8848</v>
      </c>
      <c r="CI33" s="14">
        <v>1.9026000000000001</v>
      </c>
      <c r="CJ33" s="14">
        <v>1.9016</v>
      </c>
      <c r="CK33" s="14">
        <v>2.1326000000000001</v>
      </c>
      <c r="CL33" s="14">
        <v>2.0385</v>
      </c>
      <c r="CM33" s="14" t="s">
        <v>22</v>
      </c>
      <c r="CN33"/>
      <c r="CO33" s="13"/>
      <c r="CP33" s="13"/>
      <c r="CQ33" s="13"/>
      <c r="CR33" s="13"/>
      <c r="CS33" s="13"/>
      <c r="CT33" s="13">
        <v>5483.0110000000004</v>
      </c>
      <c r="CU33" s="13">
        <v>5226.3980000000001</v>
      </c>
      <c r="CV33" s="13">
        <v>4168.7969999999996</v>
      </c>
      <c r="CW33" s="13">
        <v>4269.34</v>
      </c>
      <c r="CX33" s="13">
        <v>4606.1909999999998</v>
      </c>
      <c r="CY33" s="13">
        <v>4458.9790000000003</v>
      </c>
      <c r="CZ33" s="13">
        <v>4741.3249999999998</v>
      </c>
      <c r="DA33" s="13">
        <v>4645.9849999999997</v>
      </c>
      <c r="DB33" s="13">
        <v>5000.4049999999997</v>
      </c>
      <c r="DC33" s="13">
        <v>5074.5280000000002</v>
      </c>
      <c r="DD33" s="13">
        <v>4720.9459999999999</v>
      </c>
      <c r="DE33" s="13">
        <v>5131.9660000000003</v>
      </c>
      <c r="DF33" s="13">
        <v>4726.2847000000002</v>
      </c>
      <c r="DG33" s="13">
        <v>4891.4454999999998</v>
      </c>
      <c r="DH33" s="13">
        <v>5199.8261000000002</v>
      </c>
      <c r="DI33" s="13" t="s">
        <v>22</v>
      </c>
      <c r="DJ33" s="3"/>
      <c r="DK33" s="14"/>
      <c r="DL33" s="14"/>
      <c r="DM33" s="14"/>
      <c r="DN33" s="14"/>
      <c r="DO33" s="14"/>
      <c r="DP33" s="14">
        <v>8.5632000000000001</v>
      </c>
      <c r="DQ33" s="14">
        <v>8.2345000000000006</v>
      </c>
      <c r="DR33" s="14">
        <v>6.7524999999999995</v>
      </c>
      <c r="DS33" s="14">
        <v>6.9295999999999998</v>
      </c>
      <c r="DT33" s="14">
        <v>7.3990999999999998</v>
      </c>
      <c r="DU33" s="14">
        <v>7.2256999999999998</v>
      </c>
      <c r="DV33" s="14">
        <v>7.7782999999999998</v>
      </c>
      <c r="DW33" s="14">
        <v>7.7603</v>
      </c>
      <c r="DX33" s="14">
        <v>8.3257999999999992</v>
      </c>
      <c r="DY33" s="14">
        <v>8.4337</v>
      </c>
      <c r="DZ33" s="14">
        <v>7.8746999999999998</v>
      </c>
      <c r="EA33" s="14">
        <v>8.6639999999999997</v>
      </c>
      <c r="EB33" s="14">
        <v>8.0353999999999992</v>
      </c>
      <c r="EC33" s="14">
        <v>8.3461999999999996</v>
      </c>
      <c r="ED33" s="14">
        <v>8.8670000000000009</v>
      </c>
      <c r="EE33" s="14" t="s">
        <v>22</v>
      </c>
      <c r="EF33" s="3"/>
      <c r="EG33" s="14" t="s">
        <v>22</v>
      </c>
      <c r="EH33" s="14" t="s">
        <v>22</v>
      </c>
      <c r="EI33" s="14" t="s">
        <v>22</v>
      </c>
      <c r="EJ33" s="14" t="s">
        <v>22</v>
      </c>
      <c r="EK33" s="14" t="s">
        <v>22</v>
      </c>
      <c r="EL33" s="14" t="s">
        <v>22</v>
      </c>
      <c r="EM33" s="14" t="s">
        <v>22</v>
      </c>
      <c r="EN33" s="14" t="s">
        <v>22</v>
      </c>
      <c r="EO33" s="14" t="s">
        <v>22</v>
      </c>
      <c r="EP33" s="14">
        <v>48.872</v>
      </c>
      <c r="EQ33" s="14">
        <v>49.7821</v>
      </c>
      <c r="ER33" s="14">
        <v>48.068600000000004</v>
      </c>
      <c r="ES33" s="14" t="s">
        <v>22</v>
      </c>
      <c r="ET33" s="14">
        <v>36.557400000000001</v>
      </c>
      <c r="EU33" s="14">
        <v>30.941500000000001</v>
      </c>
      <c r="EV33" s="14">
        <v>32.768799999999999</v>
      </c>
      <c r="EW33" s="14">
        <v>7.5582000000000003</v>
      </c>
      <c r="EX33" s="14">
        <v>7.1336000000000004</v>
      </c>
      <c r="EY33" s="14">
        <v>7.1494999999999997</v>
      </c>
      <c r="EZ33" s="14">
        <v>7.9036999999999997</v>
      </c>
      <c r="FA33" s="6" t="s">
        <v>22</v>
      </c>
      <c r="FB33" s="3"/>
      <c r="FC33" s="14" t="s">
        <v>22</v>
      </c>
      <c r="FD33" s="14" t="s">
        <v>22</v>
      </c>
      <c r="FE33" s="14" t="s">
        <v>22</v>
      </c>
      <c r="FF33" s="14" t="s">
        <v>22</v>
      </c>
      <c r="FG33" s="14" t="s">
        <v>22</v>
      </c>
      <c r="FH33" s="14">
        <v>3.3837000000000002</v>
      </c>
      <c r="FI33" s="14">
        <v>3.0794999999999999</v>
      </c>
      <c r="FJ33" s="14">
        <v>2.1859000000000002</v>
      </c>
      <c r="FK33" s="14" t="s">
        <v>22</v>
      </c>
      <c r="FL33" s="14">
        <v>2.5796000000000001</v>
      </c>
      <c r="FM33" s="14">
        <v>2.7433000000000001</v>
      </c>
      <c r="FN33" s="14">
        <v>2.9140999999999999</v>
      </c>
      <c r="FO33" s="14" t="s">
        <v>22</v>
      </c>
      <c r="FP33" s="14">
        <v>2.9504000000000001</v>
      </c>
      <c r="FQ33" s="14">
        <v>3.2818000000000001</v>
      </c>
      <c r="FR33" s="14">
        <v>3.4756</v>
      </c>
      <c r="FS33" s="14">
        <v>2.6981000000000002</v>
      </c>
      <c r="FT33" s="14">
        <v>2.3852000000000002</v>
      </c>
      <c r="FU33" s="14">
        <v>2.3256000000000001</v>
      </c>
      <c r="FV33" s="14">
        <v>2.8066</v>
      </c>
      <c r="FW33" s="6" t="s">
        <v>22</v>
      </c>
      <c r="FX33" s="3"/>
      <c r="FY33" s="13">
        <v>149.19800000000001</v>
      </c>
      <c r="FZ33" s="13">
        <v>64.745999999999995</v>
      </c>
      <c r="GA33" s="13">
        <v>52.656999999999996</v>
      </c>
      <c r="GB33" s="13">
        <v>125.2</v>
      </c>
      <c r="GC33" s="13">
        <v>120.185</v>
      </c>
      <c r="GD33" s="13">
        <v>161.31899999999999</v>
      </c>
      <c r="GE33" s="13">
        <v>146.06200000000001</v>
      </c>
      <c r="GF33" s="13">
        <v>201.08600000000001</v>
      </c>
      <c r="GG33" s="13">
        <v>244.38800000000001</v>
      </c>
      <c r="GH33" s="13">
        <v>214.81</v>
      </c>
      <c r="GI33" s="13">
        <v>192.637</v>
      </c>
      <c r="GJ33" s="13">
        <v>160.46199999999999</v>
      </c>
      <c r="GK33" s="13">
        <v>214.17500000000001</v>
      </c>
      <c r="GL33" s="13">
        <v>242.10599999999999</v>
      </c>
      <c r="GM33" s="13">
        <v>159.60599999999999</v>
      </c>
      <c r="GN33" s="13">
        <v>269.59199999999998</v>
      </c>
      <c r="GO33" s="13">
        <v>272.48599999999999</v>
      </c>
      <c r="GP33" s="13">
        <v>280.90899999999999</v>
      </c>
      <c r="GQ33" s="13">
        <v>320.06</v>
      </c>
      <c r="GR33" s="13">
        <v>375.68900000000002</v>
      </c>
      <c r="GS33" s="13" t="s">
        <v>22</v>
      </c>
      <c r="GT33" s="3"/>
      <c r="GU33" s="13">
        <v>697.85900000000004</v>
      </c>
      <c r="GV33" s="13">
        <v>658.62900000000002</v>
      </c>
      <c r="GW33" s="13">
        <v>673.61199999999997</v>
      </c>
      <c r="GX33" s="13">
        <v>675.61400000000003</v>
      </c>
      <c r="GY33" s="13">
        <v>-21.402000000000001</v>
      </c>
      <c r="GZ33" s="13">
        <v>1119.789</v>
      </c>
      <c r="HA33" s="13">
        <v>1141.99</v>
      </c>
      <c r="HB33" s="13">
        <v>1150.7919999999999</v>
      </c>
      <c r="HC33" s="13">
        <v>1168.5360000000001</v>
      </c>
      <c r="HD33" s="13">
        <v>1150.482</v>
      </c>
      <c r="HE33" s="13">
        <v>1020.309</v>
      </c>
      <c r="HF33" s="13">
        <v>1046.22</v>
      </c>
      <c r="HG33" s="13">
        <v>1136.288</v>
      </c>
      <c r="HH33" s="13">
        <v>1151.5219999999999</v>
      </c>
      <c r="HI33" s="13">
        <v>1033.212</v>
      </c>
      <c r="HJ33" s="13">
        <v>1484.3630000000001</v>
      </c>
      <c r="HK33" s="13">
        <v>1510.2809999999999</v>
      </c>
      <c r="HL33" s="13">
        <v>1565.8579999999999</v>
      </c>
      <c r="HM33" s="13">
        <v>1426.769</v>
      </c>
      <c r="HN33" s="13">
        <v>1466.116</v>
      </c>
      <c r="HO33" s="13" t="s">
        <v>22</v>
      </c>
      <c r="HP33" s="3"/>
      <c r="HQ33" s="13">
        <v>151.06299999999999</v>
      </c>
      <c r="HR33" s="13">
        <v>131.51</v>
      </c>
      <c r="HS33" s="13">
        <v>159.09899999999999</v>
      </c>
      <c r="HT33" s="13">
        <v>181.17599999999999</v>
      </c>
      <c r="HU33" s="13">
        <v>167.21199999999999</v>
      </c>
      <c r="HV33" s="13">
        <v>132.81399999999999</v>
      </c>
      <c r="HW33" s="13">
        <v>153.494</v>
      </c>
      <c r="HX33" s="13">
        <v>163.85400000000001</v>
      </c>
      <c r="HY33" s="13">
        <v>165.93700000000001</v>
      </c>
      <c r="HZ33" s="13">
        <v>139.24799999999999</v>
      </c>
      <c r="IA33" s="13">
        <v>148.05699999999999</v>
      </c>
      <c r="IB33" s="13">
        <v>156.31700000000001</v>
      </c>
      <c r="IC33" s="13">
        <v>155.066</v>
      </c>
      <c r="ID33" s="13">
        <v>141.154</v>
      </c>
      <c r="IE33" s="13">
        <v>149.15600000000001</v>
      </c>
      <c r="IF33" s="13">
        <v>154.13200000000001</v>
      </c>
      <c r="IG33" s="13">
        <v>147.89099999999999</v>
      </c>
      <c r="IH33" s="13">
        <v>137.006</v>
      </c>
      <c r="II33" s="13">
        <v>147.042</v>
      </c>
      <c r="IJ33" s="13">
        <v>154.48400000000001</v>
      </c>
      <c r="IK33" s="13" t="s">
        <v>22</v>
      </c>
      <c r="IL33" s="3"/>
      <c r="IM33" s="21"/>
    </row>
    <row r="34" spans="1:247" s="21" customFormat="1">
      <c r="A34" s="4" t="s">
        <v>16</v>
      </c>
      <c r="B34" s="4" t="s">
        <v>8</v>
      </c>
      <c r="C34" s="15"/>
      <c r="D34" s="4"/>
      <c r="E34" s="13">
        <v>30012.8164</v>
      </c>
      <c r="F34" s="13">
        <v>30933.906599999998</v>
      </c>
      <c r="G34" s="13">
        <v>30418.750899999999</v>
      </c>
      <c r="H34" s="13">
        <v>30917.015500000001</v>
      </c>
      <c r="I34" s="13">
        <v>32685.874100000001</v>
      </c>
      <c r="J34" s="13">
        <v>36670.311900000001</v>
      </c>
      <c r="K34" s="13">
        <v>37535.924700000003</v>
      </c>
      <c r="L34" s="13">
        <v>35128.416899999997</v>
      </c>
      <c r="M34" s="13">
        <v>39463.723899999997</v>
      </c>
      <c r="N34" s="13">
        <v>43873.609700000001</v>
      </c>
      <c r="O34" s="13">
        <v>40702.016100000001</v>
      </c>
      <c r="P34" s="13">
        <v>38735.136899999998</v>
      </c>
      <c r="Q34" s="13">
        <v>36538.716099999998</v>
      </c>
      <c r="R34" s="13">
        <v>31694.112400000002</v>
      </c>
      <c r="S34" s="13">
        <v>29230.944100000001</v>
      </c>
      <c r="T34" s="13">
        <v>28156.568899999998</v>
      </c>
      <c r="U34" s="13">
        <v>26957.804400000001</v>
      </c>
      <c r="V34" s="13">
        <v>22572.328699999998</v>
      </c>
      <c r="W34" s="13">
        <v>21609.904699999999</v>
      </c>
      <c r="X34" s="324">
        <f>W34*225.3/217.8</f>
        <v>22354.047423829201</v>
      </c>
      <c r="Y34" s="13" t="s">
        <v>22</v>
      </c>
      <c r="Z34" s="13"/>
      <c r="AA34" s="13">
        <v>7881</v>
      </c>
      <c r="AB34" s="13">
        <v>7345</v>
      </c>
      <c r="AC34" s="13">
        <v>7218</v>
      </c>
      <c r="AD34" s="13">
        <v>7441</v>
      </c>
      <c r="AE34" s="13">
        <v>6711</v>
      </c>
      <c r="AF34" s="13">
        <v>5811</v>
      </c>
      <c r="AG34" s="13">
        <v>6183</v>
      </c>
      <c r="AH34" s="13">
        <v>6569</v>
      </c>
      <c r="AI34" s="13">
        <v>5692</v>
      </c>
      <c r="AJ34" s="13">
        <v>10847</v>
      </c>
      <c r="AK34" s="13">
        <v>11004</v>
      </c>
      <c r="AL34" s="13">
        <v>11398</v>
      </c>
      <c r="AM34" s="13">
        <v>10877</v>
      </c>
      <c r="AN34" s="13">
        <v>10665</v>
      </c>
      <c r="AO34" s="13">
        <v>10460</v>
      </c>
      <c r="AP34" s="13">
        <v>11140</v>
      </c>
      <c r="AQ34" s="13">
        <v>10537</v>
      </c>
      <c r="AR34" s="13">
        <v>10725</v>
      </c>
      <c r="AS34" s="13" t="s">
        <v>22</v>
      </c>
      <c r="AT34" s="13" t="s">
        <v>22</v>
      </c>
      <c r="AU34" s="13" t="s">
        <v>22</v>
      </c>
      <c r="AV34" s="13"/>
      <c r="AW34" s="13" t="s">
        <v>22</v>
      </c>
      <c r="AX34" s="13">
        <v>6838</v>
      </c>
      <c r="AY34" s="13"/>
      <c r="AZ34" s="13"/>
      <c r="BA34" s="13"/>
      <c r="BB34" s="13">
        <v>6524</v>
      </c>
      <c r="BC34" s="13"/>
      <c r="BD34" s="13"/>
      <c r="BE34" s="13"/>
      <c r="BF34" s="13">
        <v>7471</v>
      </c>
      <c r="BG34" s="13"/>
      <c r="BH34" s="13"/>
      <c r="BI34" s="13"/>
      <c r="BJ34" s="13">
        <v>7160</v>
      </c>
      <c r="BK34" s="13"/>
      <c r="BL34" s="13"/>
      <c r="BM34" s="13"/>
      <c r="BN34" s="13">
        <v>6597</v>
      </c>
      <c r="BO34" s="13"/>
      <c r="BP34" s="13"/>
      <c r="BQ34" s="13" t="s">
        <v>22</v>
      </c>
      <c r="BR34" s="4"/>
      <c r="BS34" s="14">
        <v>1.3736999999999999</v>
      </c>
      <c r="BT34" s="14">
        <v>1.2577</v>
      </c>
      <c r="BU34" s="14">
        <v>1.2285999999999999</v>
      </c>
      <c r="BV34" s="14">
        <v>1.2635000000000001</v>
      </c>
      <c r="BW34" s="14">
        <v>1.1342000000000001</v>
      </c>
      <c r="BX34" s="14">
        <v>0.96560000000000001</v>
      </c>
      <c r="BY34" s="14">
        <v>1.0187999999999999</v>
      </c>
      <c r="BZ34" s="14">
        <v>1.0752999999999999</v>
      </c>
      <c r="CA34" s="14">
        <v>0.9234</v>
      </c>
      <c r="CB34" s="14">
        <v>1.712</v>
      </c>
      <c r="CC34" s="14">
        <v>1.6476</v>
      </c>
      <c r="CD34" s="14">
        <v>1.6324999999999998</v>
      </c>
      <c r="CE34" s="14">
        <v>1.5468</v>
      </c>
      <c r="CF34" s="14">
        <v>1.5826</v>
      </c>
      <c r="CG34" s="14">
        <v>1.629</v>
      </c>
      <c r="CH34" s="14">
        <v>1.7341</v>
      </c>
      <c r="CI34" s="14">
        <v>1.6156000000000001</v>
      </c>
      <c r="CJ34" s="14">
        <v>1.5554999999999999</v>
      </c>
      <c r="CK34" s="14" t="s">
        <v>22</v>
      </c>
      <c r="CL34" s="14" t="s">
        <v>22</v>
      </c>
      <c r="CM34" s="14" t="s">
        <v>22</v>
      </c>
      <c r="CN34" s="1"/>
      <c r="CO34" s="13">
        <v>37893.816400000003</v>
      </c>
      <c r="CP34" s="13">
        <v>38278.906600000002</v>
      </c>
      <c r="CQ34" s="13">
        <v>37636.750899999999</v>
      </c>
      <c r="CR34" s="13">
        <v>38358.015500000001</v>
      </c>
      <c r="CS34" s="13">
        <v>39396.874100000001</v>
      </c>
      <c r="CT34" s="13">
        <v>42481.311900000001</v>
      </c>
      <c r="CU34" s="13">
        <v>43718.924700000003</v>
      </c>
      <c r="CV34" s="13">
        <v>41697.416899999997</v>
      </c>
      <c r="CW34" s="13">
        <v>45155.723899999997</v>
      </c>
      <c r="CX34" s="13">
        <v>54720.609700000001</v>
      </c>
      <c r="CY34" s="13">
        <v>51706.016100000001</v>
      </c>
      <c r="CZ34" s="13">
        <v>50133.136899999998</v>
      </c>
      <c r="DA34" s="13">
        <v>47415.716099999998</v>
      </c>
      <c r="DB34" s="13">
        <v>42359.112399999998</v>
      </c>
      <c r="DC34" s="13">
        <v>39690.944100000001</v>
      </c>
      <c r="DD34" s="13">
        <v>39296.568899999998</v>
      </c>
      <c r="DE34" s="13">
        <v>37494.804400000001</v>
      </c>
      <c r="DF34" s="13">
        <v>33297.328699999998</v>
      </c>
      <c r="DG34" s="392">
        <f>DF34+('Clean data, inputs, calc.'!AG34-'Clean data, inputs, calc.'!AF34)+('Clean data, inputs, calc.'!CN34-'Clean data, inputs, calc.'!CM34)+('Clean data, inputs, calc.'!HH34-'Clean data, inputs, calc.'!HG34)</f>
        <v>33270.96562042</v>
      </c>
      <c r="DH34" s="393">
        <f>DF34+('Clean data, inputs, calc.'!AH34-'Clean data, inputs, calc.'!AF34)+('Clean data, inputs, calc.'!CO34-'Clean data, inputs, calc.'!CM34)+('Clean data, inputs, calc.'!HI34-'Clean data, inputs, calc.'!HG34)</f>
        <v>35170.679380743051</v>
      </c>
      <c r="DI34" s="13" t="s">
        <v>22</v>
      </c>
      <c r="DJ34" s="4"/>
      <c r="DK34" s="14">
        <v>6.6052</v>
      </c>
      <c r="DL34" s="14">
        <v>6.5545999999999998</v>
      </c>
      <c r="DM34" s="14">
        <v>6.4062999999999999</v>
      </c>
      <c r="DN34" s="14">
        <v>6.5134999999999996</v>
      </c>
      <c r="DO34" s="14">
        <v>6.6582999999999997</v>
      </c>
      <c r="DP34" s="14">
        <v>7.0590000000000002</v>
      </c>
      <c r="DQ34" s="14">
        <v>7.2035999999999998</v>
      </c>
      <c r="DR34" s="14">
        <v>6.8255999999999997</v>
      </c>
      <c r="DS34" s="14">
        <v>7.3257000000000003</v>
      </c>
      <c r="DT34" s="14">
        <v>8.6364999999999998</v>
      </c>
      <c r="DU34" s="14">
        <v>7.7416</v>
      </c>
      <c r="DV34" s="14">
        <v>7.1802999999999999</v>
      </c>
      <c r="DW34" s="14">
        <v>6.7427999999999999</v>
      </c>
      <c r="DX34" s="14">
        <v>6.2857000000000003</v>
      </c>
      <c r="DY34" s="14">
        <v>6.1814</v>
      </c>
      <c r="DZ34" s="14">
        <v>6.1170999999999998</v>
      </c>
      <c r="EA34" s="14">
        <v>5.7489999999999997</v>
      </c>
      <c r="EB34" s="14">
        <v>4.8292000000000002</v>
      </c>
      <c r="EC34" s="14" t="s">
        <v>22</v>
      </c>
      <c r="ED34" s="14" t="s">
        <v>22</v>
      </c>
      <c r="EE34" s="14" t="s">
        <v>22</v>
      </c>
      <c r="EF34" s="4"/>
      <c r="EG34" s="14">
        <v>14.8217</v>
      </c>
      <c r="EH34" s="14">
        <v>14.766500000000001</v>
      </c>
      <c r="EI34" s="14">
        <v>14.3086</v>
      </c>
      <c r="EJ34" s="14">
        <v>15.368399999999999</v>
      </c>
      <c r="EK34" s="14">
        <v>15.8696</v>
      </c>
      <c r="EL34" s="14">
        <v>16.528300000000002</v>
      </c>
      <c r="EM34" s="14">
        <v>16.674099999999999</v>
      </c>
      <c r="EN34" s="14">
        <v>15.148</v>
      </c>
      <c r="EO34" s="14">
        <v>15.7233</v>
      </c>
      <c r="EP34" s="14">
        <v>14.8818</v>
      </c>
      <c r="EQ34" s="14">
        <v>13.945600000000001</v>
      </c>
      <c r="ER34" s="14">
        <v>13.508699999999999</v>
      </c>
      <c r="ES34" s="14" t="s">
        <v>22</v>
      </c>
      <c r="ET34" s="14">
        <v>16.572900000000001</v>
      </c>
      <c r="EU34" s="14">
        <v>18.194400000000002</v>
      </c>
      <c r="EV34" s="14">
        <v>17.524699999999999</v>
      </c>
      <c r="EW34" s="14">
        <v>17.196200000000001</v>
      </c>
      <c r="EX34" s="14">
        <v>13.382400000000001</v>
      </c>
      <c r="EY34" s="14">
        <v>10.6244</v>
      </c>
      <c r="EZ34" s="14" t="s">
        <v>22</v>
      </c>
      <c r="FA34" s="14" t="s">
        <v>22</v>
      </c>
      <c r="FB34" s="4"/>
      <c r="FC34" s="14" t="s">
        <v>22</v>
      </c>
      <c r="FD34" s="14" t="s">
        <v>22</v>
      </c>
      <c r="FE34" s="14" t="s">
        <v>22</v>
      </c>
      <c r="FF34" s="14" t="s">
        <v>22</v>
      </c>
      <c r="FG34" s="14" t="s">
        <v>22</v>
      </c>
      <c r="FH34" s="14">
        <v>45.384</v>
      </c>
      <c r="FI34" s="14">
        <v>43.545200000000001</v>
      </c>
      <c r="FJ34" s="14">
        <v>31.761700000000001</v>
      </c>
      <c r="FK34" s="14">
        <v>15.1434</v>
      </c>
      <c r="FL34" s="14">
        <v>4.3388</v>
      </c>
      <c r="FM34" s="14">
        <v>4.1250999999999998</v>
      </c>
      <c r="FN34" s="14">
        <v>6.1086999999999998</v>
      </c>
      <c r="FO34" s="14" t="s">
        <v>22</v>
      </c>
      <c r="FP34" s="14">
        <v>3.8025000000000002</v>
      </c>
      <c r="FQ34" s="14">
        <v>3.6249000000000002</v>
      </c>
      <c r="FR34" s="14">
        <v>3.4914000000000001</v>
      </c>
      <c r="FS34" s="14">
        <v>3.4153000000000002</v>
      </c>
      <c r="FT34" s="14">
        <v>2.7627999999999999</v>
      </c>
      <c r="FU34" s="14">
        <v>2.0972</v>
      </c>
      <c r="FV34" s="14" t="s">
        <v>22</v>
      </c>
      <c r="FW34" s="14" t="s">
        <v>22</v>
      </c>
      <c r="FX34" s="4"/>
      <c r="FY34" s="13">
        <v>454</v>
      </c>
      <c r="FZ34" s="13">
        <v>695</v>
      </c>
      <c r="GA34" s="13">
        <v>613</v>
      </c>
      <c r="GB34" s="13">
        <v>648</v>
      </c>
      <c r="GC34" s="13">
        <v>593</v>
      </c>
      <c r="GD34" s="13">
        <v>434</v>
      </c>
      <c r="GE34" s="13">
        <v>1263</v>
      </c>
      <c r="GF34" s="13">
        <v>996</v>
      </c>
      <c r="GG34" s="13">
        <v>945</v>
      </c>
      <c r="GH34" s="13">
        <v>996</v>
      </c>
      <c r="GI34" s="13">
        <v>487</v>
      </c>
      <c r="GJ34" s="13">
        <v>573</v>
      </c>
      <c r="GK34" s="13">
        <v>435</v>
      </c>
      <c r="GL34" s="13">
        <v>528</v>
      </c>
      <c r="GM34" s="13">
        <v>479</v>
      </c>
      <c r="GN34" s="13">
        <v>353</v>
      </c>
      <c r="GO34" s="13">
        <v>948</v>
      </c>
      <c r="GP34" s="13">
        <v>528</v>
      </c>
      <c r="GQ34" s="13" t="s">
        <v>22</v>
      </c>
      <c r="GR34" s="13" t="s">
        <v>22</v>
      </c>
      <c r="GS34" s="13" t="s">
        <v>22</v>
      </c>
      <c r="GT34" s="4"/>
      <c r="GU34" s="13">
        <v>-950</v>
      </c>
      <c r="GV34" s="13">
        <v>-592</v>
      </c>
      <c r="GW34" s="13">
        <v>-359</v>
      </c>
      <c r="GX34" s="13">
        <v>-365</v>
      </c>
      <c r="GY34" s="13">
        <v>-241</v>
      </c>
      <c r="GZ34" s="13">
        <v>808</v>
      </c>
      <c r="HA34" s="13">
        <v>862</v>
      </c>
      <c r="HB34" s="13">
        <v>1106</v>
      </c>
      <c r="HC34" s="13">
        <v>2606</v>
      </c>
      <c r="HD34" s="13">
        <v>10112</v>
      </c>
      <c r="HE34" s="13">
        <v>9867</v>
      </c>
      <c r="HF34" s="13">
        <v>6341</v>
      </c>
      <c r="HG34" s="13">
        <v>7127</v>
      </c>
      <c r="HH34" s="13">
        <v>8335</v>
      </c>
      <c r="HI34" s="13">
        <v>8064</v>
      </c>
      <c r="HJ34" s="13">
        <v>7890</v>
      </c>
      <c r="HK34" s="13">
        <v>8170</v>
      </c>
      <c r="HL34" s="13">
        <v>10304</v>
      </c>
      <c r="HM34" s="13" t="s">
        <v>22</v>
      </c>
      <c r="HN34" s="13" t="s">
        <v>22</v>
      </c>
      <c r="HO34" s="13" t="s">
        <v>22</v>
      </c>
      <c r="HP34" s="4"/>
      <c r="HQ34" s="13">
        <v>1491</v>
      </c>
      <c r="HR34" s="13">
        <v>1611</v>
      </c>
      <c r="HS34" s="13">
        <v>1391</v>
      </c>
      <c r="HT34" s="13">
        <v>1396</v>
      </c>
      <c r="HU34" s="13">
        <v>1519</v>
      </c>
      <c r="HV34" s="13">
        <v>1712</v>
      </c>
      <c r="HW34" s="13">
        <v>1442</v>
      </c>
      <c r="HX34" s="13">
        <v>1436</v>
      </c>
      <c r="HY34" s="13">
        <v>1574</v>
      </c>
      <c r="HZ34" s="13">
        <v>1884</v>
      </c>
      <c r="IA34" s="13">
        <v>1785</v>
      </c>
      <c r="IB34" s="13">
        <v>1739</v>
      </c>
      <c r="IC34" s="13">
        <v>1624</v>
      </c>
      <c r="ID34" s="13">
        <v>1591</v>
      </c>
      <c r="IE34" s="13">
        <v>1467</v>
      </c>
      <c r="IF34" s="13">
        <v>1742</v>
      </c>
      <c r="IG34" s="13">
        <v>1722</v>
      </c>
      <c r="IH34" s="13">
        <v>1964</v>
      </c>
      <c r="II34" s="13"/>
      <c r="IJ34" s="324">
        <v>3428</v>
      </c>
      <c r="IK34" s="13" t="s">
        <v>22</v>
      </c>
      <c r="IL34" s="4"/>
      <c r="IM34" s="20"/>
    </row>
    <row r="35" spans="1:247" s="21" customFormat="1">
      <c r="A35" s="4" t="s">
        <v>16</v>
      </c>
      <c r="B35" s="4" t="s">
        <v>84</v>
      </c>
      <c r="C35" s="15" t="s">
        <v>126</v>
      </c>
      <c r="D35" s="4" t="s">
        <v>97</v>
      </c>
      <c r="E35" s="13"/>
      <c r="F35" s="13">
        <v>3058.8649999999998</v>
      </c>
      <c r="G35" s="122">
        <f>AVERAGE(F35,H35)</f>
        <v>2957.1574999999998</v>
      </c>
      <c r="H35" s="13">
        <v>2855.45</v>
      </c>
      <c r="I35" s="122">
        <f>AVERAGE(H35,J35)</f>
        <v>3070.8024999999998</v>
      </c>
      <c r="J35" s="13">
        <v>3286.1550000000002</v>
      </c>
      <c r="K35" s="122">
        <f>AVERAGE(J35,L35)</f>
        <v>3144.8150000000001</v>
      </c>
      <c r="L35" s="13">
        <v>3003.4749999999999</v>
      </c>
      <c r="M35" s="122">
        <f>AVERAGE(L35,N35)</f>
        <v>2633.89</v>
      </c>
      <c r="N35" s="13">
        <v>2264.3049999999998</v>
      </c>
      <c r="O35" s="122">
        <f>AVERAGE(N35,P35)</f>
        <v>2096.7024999999999</v>
      </c>
      <c r="P35" s="13">
        <v>1929.1</v>
      </c>
      <c r="Q35" s="122">
        <f>AVERAGE(P35,R35)</f>
        <v>1869.4124999999999</v>
      </c>
      <c r="R35" s="13">
        <v>1809.7249999999999</v>
      </c>
      <c r="S35" s="122">
        <f>AVERAGE(R35,T35)</f>
        <v>1906.1799999999998</v>
      </c>
      <c r="T35" s="13">
        <v>2002.635</v>
      </c>
      <c r="U35" s="122">
        <f>AVERAGE(T35,V35)</f>
        <v>1568.1585</v>
      </c>
      <c r="V35" s="13">
        <v>1133.682</v>
      </c>
      <c r="W35" s="122">
        <f>AVERAGE(V35,X35)</f>
        <v>1273.3499999999999</v>
      </c>
      <c r="X35" s="13">
        <v>1413.018</v>
      </c>
      <c r="Y35" s="13" t="s">
        <v>22</v>
      </c>
      <c r="Z35" s="66"/>
      <c r="AA35" s="13"/>
      <c r="AB35" s="13">
        <v>497</v>
      </c>
      <c r="AC35" s="13"/>
      <c r="AD35" s="13">
        <v>560</v>
      </c>
      <c r="AE35" s="13"/>
      <c r="AF35" s="13">
        <v>605</v>
      </c>
      <c r="AG35" s="13"/>
      <c r="AH35" s="13">
        <v>644</v>
      </c>
      <c r="AI35" s="13"/>
      <c r="AJ35" s="13">
        <v>699</v>
      </c>
      <c r="AK35" s="13"/>
      <c r="AL35" s="13">
        <v>880</v>
      </c>
      <c r="AM35" s="13"/>
      <c r="AN35" s="13">
        <v>821</v>
      </c>
      <c r="AO35" s="13"/>
      <c r="AP35" s="13">
        <v>855</v>
      </c>
      <c r="AQ35" s="13"/>
      <c r="AR35" s="13">
        <v>755</v>
      </c>
      <c r="AS35" s="13"/>
      <c r="AT35" s="13">
        <v>800</v>
      </c>
      <c r="AU35" s="13" t="s">
        <v>22</v>
      </c>
      <c r="AV35" s="66"/>
      <c r="AW35" s="13" t="s">
        <v>22</v>
      </c>
      <c r="AX35" s="13">
        <v>155</v>
      </c>
      <c r="AY35" s="13"/>
      <c r="AZ35" s="13"/>
      <c r="BA35" s="13"/>
      <c r="BB35" s="13">
        <v>160</v>
      </c>
      <c r="BC35" s="13"/>
      <c r="BD35" s="13"/>
      <c r="BE35" s="13"/>
      <c r="BF35" s="13">
        <v>175</v>
      </c>
      <c r="BG35" s="13"/>
      <c r="BH35" s="13"/>
      <c r="BI35" s="13"/>
      <c r="BJ35" s="13">
        <v>201</v>
      </c>
      <c r="BK35" s="13"/>
      <c r="BL35" s="13"/>
      <c r="BM35" s="13"/>
      <c r="BN35" s="13">
        <v>136</v>
      </c>
      <c r="BO35" s="13"/>
      <c r="BP35" s="13"/>
      <c r="BQ35" s="13" t="s">
        <v>22</v>
      </c>
      <c r="BR35" s="3"/>
      <c r="BS35" s="14" t="s">
        <v>22</v>
      </c>
      <c r="BT35" s="14">
        <v>2.6021000000000001</v>
      </c>
      <c r="BU35" s="14" t="s">
        <v>22</v>
      </c>
      <c r="BV35" s="14">
        <v>2.5</v>
      </c>
      <c r="BW35" s="14" t="s">
        <v>22</v>
      </c>
      <c r="BX35" s="14">
        <v>3.0402</v>
      </c>
      <c r="BY35" s="14" t="s">
        <v>22</v>
      </c>
      <c r="BZ35" s="14">
        <v>3.7660999999999998</v>
      </c>
      <c r="CA35" s="14" t="s">
        <v>22</v>
      </c>
      <c r="CB35" s="14">
        <v>3.9492000000000003</v>
      </c>
      <c r="CC35" s="14" t="s">
        <v>22</v>
      </c>
      <c r="CD35" s="14">
        <v>3.9462000000000002</v>
      </c>
      <c r="CE35" s="14" t="s">
        <v>22</v>
      </c>
      <c r="CF35" s="14">
        <v>3.3239000000000001</v>
      </c>
      <c r="CG35" s="14" t="s">
        <v>22</v>
      </c>
      <c r="CH35" s="14">
        <v>5.4459</v>
      </c>
      <c r="CI35" s="14" t="s">
        <v>22</v>
      </c>
      <c r="CJ35" s="14">
        <v>6.5086000000000004</v>
      </c>
      <c r="CK35" s="14" t="s">
        <v>22</v>
      </c>
      <c r="CL35" s="14">
        <v>3.9603999999999999</v>
      </c>
      <c r="CM35" s="14" t="s">
        <v>22</v>
      </c>
      <c r="CN35"/>
      <c r="CO35" s="13"/>
      <c r="CP35" s="13">
        <v>3555.8649999999998</v>
      </c>
      <c r="CQ35" s="392">
        <f>CP35+('Clean data, inputs, calc.'!Q35-'Clean data, inputs, calc.'!P35)+('Clean data, inputs, calc.'!BX35-'Clean data, inputs, calc.'!BW35)+('Clean data, inputs, calc.'!GR35-'Clean data, inputs, calc.'!GQ35)</f>
        <v>3438.9030107901367</v>
      </c>
      <c r="CR35" s="13">
        <v>3415.45</v>
      </c>
      <c r="CS35" s="392">
        <f>CR35+('Clean data, inputs, calc.'!S35-'Clean data, inputs, calc.'!R35)+('Clean data, inputs, calc.'!BZ35-'Clean data, inputs, calc.'!BY35)+('Clean data, inputs, calc.'!GT35-'Clean data, inputs, calc.'!GS35)</f>
        <v>3724.6596789999999</v>
      </c>
      <c r="CT35" s="13">
        <v>3891.1550000000002</v>
      </c>
      <c r="CU35" s="392">
        <f>CT35+('Clean data, inputs, calc.'!U35-'Clean data, inputs, calc.'!T35)+('Clean data, inputs, calc.'!CB35-'Clean data, inputs, calc.'!CA35)+('Clean data, inputs, calc.'!GV35-'Clean data, inputs, calc.'!GU35)</f>
        <v>3815.093386</v>
      </c>
      <c r="CV35" s="13">
        <v>3647.4749999999999</v>
      </c>
      <c r="CW35" s="392">
        <f>CV35+('Clean data, inputs, calc.'!W35-'Clean data, inputs, calc.'!V35)+('Clean data, inputs, calc.'!CD35-'Clean data, inputs, calc.'!CC35)+('Clean data, inputs, calc.'!GX35-'Clean data, inputs, calc.'!GW35)</f>
        <v>3178.6247489999996</v>
      </c>
      <c r="CX35" s="13">
        <v>2963.3049999999998</v>
      </c>
      <c r="CY35" s="392">
        <f>CX35+('Clean data, inputs, calc.'!Y35-'Clean data, inputs, calc.'!X35)+('Clean data, inputs, calc.'!CF35-'Clean data, inputs, calc.'!CE35)+('Clean data, inputs, calc.'!GZ35-'Clean data, inputs, calc.'!GY35)</f>
        <v>2704.1667964999997</v>
      </c>
      <c r="CZ35" s="13">
        <v>2809.1</v>
      </c>
      <c r="DA35" s="392">
        <f>CZ35+('Clean data, inputs, calc.'!AA35-'Clean data, inputs, calc.'!Z35)+('Clean data, inputs, calc.'!CH35-'Clean data, inputs, calc.'!CG35)+('Clean data, inputs, calc.'!HB35-'Clean data, inputs, calc.'!HA35)</f>
        <v>2770.8476737499996</v>
      </c>
      <c r="DB35" s="13">
        <v>2630.7249999999999</v>
      </c>
      <c r="DC35" s="392">
        <f>DB35+('Clean data, inputs, calc.'!AC35-'Clean data, inputs, calc.'!AB35)+('Clean data, inputs, calc.'!CJ35-'Clean data, inputs, calc.'!CI35)+('Clean data, inputs, calc.'!HD35-'Clean data, inputs, calc.'!HC35)</f>
        <v>2691.894859</v>
      </c>
      <c r="DD35" s="13">
        <v>2857.6350000000002</v>
      </c>
      <c r="DE35" s="392">
        <f>DD35+('Clean data, inputs, calc.'!AE35-'Clean data, inputs, calc.'!AD35)+('Clean data, inputs, calc.'!CL35-'Clean data, inputs, calc.'!CK35)+('Clean data, inputs, calc.'!HF35-'Clean data, inputs, calc.'!HE35)</f>
        <v>2295.6931175</v>
      </c>
      <c r="DF35" s="13">
        <v>1888.682</v>
      </c>
      <c r="DG35" s="392">
        <f>DF35+('Clean data, inputs, calc.'!AG35-'Clean data, inputs, calc.'!AF35)+('Clean data, inputs, calc.'!CN35-'Clean data, inputs, calc.'!CM35)+('Clean data, inputs, calc.'!HH35-'Clean data, inputs, calc.'!HG35)</f>
        <v>2057.6594936000001</v>
      </c>
      <c r="DH35" s="13">
        <v>2213.018</v>
      </c>
      <c r="DI35" s="13" t="s">
        <v>22</v>
      </c>
      <c r="DJ35" s="3"/>
      <c r="DK35" s="14"/>
      <c r="DL35" s="14">
        <v>18.617100000000001</v>
      </c>
      <c r="DM35" s="132">
        <f>AVERAGE(DL35,DN35)</f>
        <v>16.932300000000001</v>
      </c>
      <c r="DN35" s="14">
        <v>15.2475</v>
      </c>
      <c r="DO35" s="132">
        <f>AVERAGE(DN35,DP35)</f>
        <v>17.400500000000001</v>
      </c>
      <c r="DP35" s="14">
        <v>19.5535</v>
      </c>
      <c r="DQ35" s="132">
        <f>AVERAGE(DP35,DR35)</f>
        <v>20.4419</v>
      </c>
      <c r="DR35" s="14">
        <v>21.330300000000001</v>
      </c>
      <c r="DS35" s="132">
        <f>AVERAGE(DR35,DT35)</f>
        <v>19.036050000000003</v>
      </c>
      <c r="DT35" s="14">
        <v>16.741800000000001</v>
      </c>
      <c r="DU35" s="132">
        <f>AVERAGE(DT35,DV35)</f>
        <v>14.669350000000001</v>
      </c>
      <c r="DV35" s="14">
        <v>12.5969</v>
      </c>
      <c r="DW35" s="132">
        <f>AVERAGE(DV35,DX35)</f>
        <v>11.623799999999999</v>
      </c>
      <c r="DX35" s="14">
        <v>10.650700000000001</v>
      </c>
      <c r="DY35" s="132">
        <f>AVERAGE(DX35,DZ35)</f>
        <v>14.4261</v>
      </c>
      <c r="DZ35" s="14">
        <v>18.201499999999999</v>
      </c>
      <c r="EA35" s="132">
        <f>AVERAGE(DZ35,EB35)</f>
        <v>17.241599999999998</v>
      </c>
      <c r="EB35" s="14">
        <v>16.281700000000001</v>
      </c>
      <c r="EC35" s="132">
        <f>AVERAGE(EB35,ED35)</f>
        <v>13.618600000000001</v>
      </c>
      <c r="ED35" s="14">
        <v>10.955500000000001</v>
      </c>
      <c r="EE35" s="14" t="s">
        <v>22</v>
      </c>
      <c r="EF35" s="3"/>
      <c r="EG35" s="14">
        <v>49.876899999999999</v>
      </c>
      <c r="EH35" s="14">
        <v>105.29600000000001</v>
      </c>
      <c r="EI35" s="14">
        <v>107.0055</v>
      </c>
      <c r="EJ35" s="14">
        <v>54.944000000000003</v>
      </c>
      <c r="EK35" s="14">
        <v>55.8812</v>
      </c>
      <c r="EL35" s="14">
        <v>44.254399999999997</v>
      </c>
      <c r="EM35" s="14">
        <v>49.192999999999998</v>
      </c>
      <c r="EN35" s="14">
        <v>57.4377</v>
      </c>
      <c r="EO35" s="14">
        <v>39.704099999999997</v>
      </c>
      <c r="EP35" s="14">
        <v>939.38189999999997</v>
      </c>
      <c r="EQ35" s="14">
        <v>868.46280000000002</v>
      </c>
      <c r="ER35" s="14">
        <v>64.078199999999995</v>
      </c>
      <c r="ES35" s="14" t="s">
        <v>22</v>
      </c>
      <c r="ET35" s="14">
        <v>31.0717</v>
      </c>
      <c r="EU35" s="14">
        <v>29.596</v>
      </c>
      <c r="EV35" s="14">
        <v>34.383800000000001</v>
      </c>
      <c r="EW35" s="14" t="s">
        <v>22</v>
      </c>
      <c r="EX35" s="14" t="s">
        <v>22</v>
      </c>
      <c r="EY35" s="14" t="s">
        <v>22</v>
      </c>
      <c r="EZ35" s="14" t="s">
        <v>22</v>
      </c>
      <c r="FA35" s="6" t="s">
        <v>22</v>
      </c>
      <c r="FB35" s="3"/>
      <c r="FC35" s="14">
        <v>8.0023999999999997</v>
      </c>
      <c r="FD35" s="14">
        <v>8.8152000000000008</v>
      </c>
      <c r="FE35" s="14">
        <v>8.9582999999999995</v>
      </c>
      <c r="FF35" s="14">
        <v>9.9840999999999998</v>
      </c>
      <c r="FG35" s="14">
        <v>10.154400000000001</v>
      </c>
      <c r="FH35" s="14">
        <v>11.064500000000001</v>
      </c>
      <c r="FI35" s="14">
        <v>12.299200000000001</v>
      </c>
      <c r="FJ35" s="14">
        <v>10.961600000000001</v>
      </c>
      <c r="FK35" s="14">
        <v>7.5773000000000001</v>
      </c>
      <c r="FL35" s="14">
        <v>9.8021999999999991</v>
      </c>
      <c r="FM35" s="14">
        <v>9.0622000000000007</v>
      </c>
      <c r="FN35" s="14">
        <v>12.2873</v>
      </c>
      <c r="FO35" s="14" t="s">
        <v>22</v>
      </c>
      <c r="FP35" s="14">
        <v>12.926600000000001</v>
      </c>
      <c r="FQ35" s="14">
        <v>12.3127</v>
      </c>
      <c r="FR35" s="14">
        <v>14.304500000000001</v>
      </c>
      <c r="FS35" s="14">
        <v>13.557399999999999</v>
      </c>
      <c r="FT35" s="14">
        <v>10.3354</v>
      </c>
      <c r="FU35" s="14">
        <v>4.8487999999999998</v>
      </c>
      <c r="FV35" s="14">
        <v>5.6939000000000002</v>
      </c>
      <c r="FW35" s="6" t="s">
        <v>22</v>
      </c>
      <c r="FX35" s="3"/>
      <c r="FY35" s="13" t="s">
        <v>22</v>
      </c>
      <c r="FZ35" s="13">
        <v>0</v>
      </c>
      <c r="GA35" s="13" t="s">
        <v>22</v>
      </c>
      <c r="GB35" s="13">
        <v>14</v>
      </c>
      <c r="GC35" s="13" t="s">
        <v>22</v>
      </c>
      <c r="GD35" s="13">
        <v>10</v>
      </c>
      <c r="GE35" s="13" t="s">
        <v>22</v>
      </c>
      <c r="GF35" s="13">
        <v>23</v>
      </c>
      <c r="GG35" s="13" t="s">
        <v>22</v>
      </c>
      <c r="GH35" s="13">
        <v>10</v>
      </c>
      <c r="GI35" s="13" t="s">
        <v>22</v>
      </c>
      <c r="GJ35" s="13">
        <v>0</v>
      </c>
      <c r="GK35" s="13" t="s">
        <v>22</v>
      </c>
      <c r="GL35" s="13">
        <v>50</v>
      </c>
      <c r="GM35" s="13" t="s">
        <v>22</v>
      </c>
      <c r="GN35" s="13">
        <v>56</v>
      </c>
      <c r="GO35" s="13" t="s">
        <v>22</v>
      </c>
      <c r="GP35" s="13">
        <v>43</v>
      </c>
      <c r="GQ35" s="13" t="s">
        <v>22</v>
      </c>
      <c r="GR35" s="13">
        <v>37</v>
      </c>
      <c r="GS35" s="13" t="s">
        <v>22</v>
      </c>
      <c r="GT35" s="3"/>
      <c r="GU35" s="13" t="s">
        <v>22</v>
      </c>
      <c r="GV35" s="13">
        <v>347</v>
      </c>
      <c r="GW35" s="13" t="s">
        <v>22</v>
      </c>
      <c r="GX35" s="13">
        <v>286</v>
      </c>
      <c r="GY35" s="13" t="s">
        <v>22</v>
      </c>
      <c r="GZ35" s="13">
        <v>297</v>
      </c>
      <c r="HA35" s="13" t="s">
        <v>22</v>
      </c>
      <c r="HB35" s="13">
        <v>274</v>
      </c>
      <c r="HC35" s="13" t="s">
        <v>22</v>
      </c>
      <c r="HD35" s="13">
        <v>231</v>
      </c>
      <c r="HE35" s="13" t="s">
        <v>22</v>
      </c>
      <c r="HF35" s="13">
        <v>157</v>
      </c>
      <c r="HG35" s="13" t="s">
        <v>22</v>
      </c>
      <c r="HH35" s="13">
        <v>140</v>
      </c>
      <c r="HI35" s="13" t="s">
        <v>22</v>
      </c>
      <c r="HJ35" s="13">
        <v>39</v>
      </c>
      <c r="HK35" s="13" t="s">
        <v>22</v>
      </c>
      <c r="HL35" s="13">
        <v>212</v>
      </c>
      <c r="HM35" s="13" t="s">
        <v>22</v>
      </c>
      <c r="HN35" s="13">
        <v>252</v>
      </c>
      <c r="HO35" s="13" t="s">
        <v>22</v>
      </c>
      <c r="HP35" s="3"/>
      <c r="HQ35" s="13"/>
      <c r="HR35" s="13">
        <v>123</v>
      </c>
      <c r="HS35" s="122"/>
      <c r="HT35" s="13">
        <v>101</v>
      </c>
      <c r="HU35" s="122"/>
      <c r="HV35" s="13">
        <v>98</v>
      </c>
      <c r="HW35" s="122"/>
      <c r="HX35" s="13">
        <v>73</v>
      </c>
      <c r="HY35" s="122"/>
      <c r="HZ35" s="13">
        <v>104</v>
      </c>
      <c r="IA35" s="122"/>
      <c r="IB35" s="13">
        <v>119</v>
      </c>
      <c r="IC35" s="122"/>
      <c r="ID35" s="13">
        <v>128</v>
      </c>
      <c r="IE35" s="122"/>
      <c r="IF35" s="13">
        <v>29</v>
      </c>
      <c r="IG35" s="122"/>
      <c r="IH35" s="13">
        <v>107</v>
      </c>
      <c r="II35" s="13"/>
      <c r="IJ35" s="13">
        <v>95</v>
      </c>
      <c r="IK35" s="13" t="s">
        <v>22</v>
      </c>
      <c r="IL35" s="3"/>
    </row>
    <row r="36" spans="1:247" s="21" customFormat="1">
      <c r="A36" s="4" t="s">
        <v>16</v>
      </c>
      <c r="B36" s="4" t="s">
        <v>82</v>
      </c>
      <c r="C36" s="15" t="s">
        <v>126</v>
      </c>
      <c r="D36" s="4" t="s">
        <v>96</v>
      </c>
      <c r="E36" s="13"/>
      <c r="F36" s="13">
        <v>1431.4504999999999</v>
      </c>
      <c r="G36" s="122">
        <f>AVERAGE(F36,H36)</f>
        <v>1250.346</v>
      </c>
      <c r="H36" s="13">
        <v>1069.2415000000001</v>
      </c>
      <c r="I36" s="122">
        <f>AVERAGE(H36,J36)</f>
        <v>883.32110000000011</v>
      </c>
      <c r="J36" s="13">
        <v>697.40070000000003</v>
      </c>
      <c r="K36" s="122">
        <f>AVERAGE(J36,L36)</f>
        <v>793.91980000000001</v>
      </c>
      <c r="L36" s="13">
        <v>890.43889999999999</v>
      </c>
      <c r="M36" s="122">
        <f>AVERAGE(L36,N36)</f>
        <v>814.87844999999993</v>
      </c>
      <c r="N36" s="13">
        <v>739.31799999999998</v>
      </c>
      <c r="O36" s="122">
        <f>AVERAGE(N36,P36)</f>
        <v>813.83965000000001</v>
      </c>
      <c r="P36" s="13">
        <v>888.36130000000003</v>
      </c>
      <c r="Q36" s="122">
        <f>AVERAGE(P36,R36)</f>
        <v>925.90070000000003</v>
      </c>
      <c r="R36" s="13">
        <v>963.44010000000003</v>
      </c>
      <c r="S36" s="122">
        <f>AVERAGE(R36,T36)</f>
        <v>907.22385000000008</v>
      </c>
      <c r="T36" s="13">
        <v>851.00760000000002</v>
      </c>
      <c r="U36" s="122">
        <f>AVERAGE(T36,V36)</f>
        <v>904.90025000000003</v>
      </c>
      <c r="V36" s="13">
        <v>958.79290000000003</v>
      </c>
      <c r="W36" s="122">
        <f>AVERAGE(V36,X36)</f>
        <v>884.68650000000002</v>
      </c>
      <c r="X36" s="13">
        <v>810.58010000000002</v>
      </c>
      <c r="Y36" s="13" t="s">
        <v>22</v>
      </c>
      <c r="Z36" s="66"/>
      <c r="AA36" s="13"/>
      <c r="AB36" s="13">
        <v>53.631</v>
      </c>
      <c r="AC36" s="13"/>
      <c r="AD36" s="13">
        <v>63.308999999999997</v>
      </c>
      <c r="AE36" s="13"/>
      <c r="AF36" s="13">
        <v>52.536999999999999</v>
      </c>
      <c r="AG36" s="13"/>
      <c r="AH36" s="13">
        <v>45.744</v>
      </c>
      <c r="AI36" s="13"/>
      <c r="AJ36" s="13">
        <v>34.808999999999997</v>
      </c>
      <c r="AK36" s="13"/>
      <c r="AL36" s="13">
        <v>36.198999999999998</v>
      </c>
      <c r="AM36" s="13"/>
      <c r="AN36" s="13">
        <v>-18.731999999999999</v>
      </c>
      <c r="AO36" s="13"/>
      <c r="AP36" s="13">
        <v>20.396999999999998</v>
      </c>
      <c r="AQ36" s="13"/>
      <c r="AR36" s="13">
        <v>11.218</v>
      </c>
      <c r="AS36" s="13"/>
      <c r="AT36" s="13">
        <v>16.901</v>
      </c>
      <c r="AU36" s="13" t="s">
        <v>22</v>
      </c>
      <c r="AV36" s="66"/>
      <c r="AW36" s="13" t="s">
        <v>22</v>
      </c>
      <c r="AX36" s="13">
        <v>0.434</v>
      </c>
      <c r="AY36" s="13"/>
      <c r="AZ36" s="13"/>
      <c r="BA36" s="13"/>
      <c r="BB36" s="13">
        <v>0.33900000000000002</v>
      </c>
      <c r="BC36" s="13"/>
      <c r="BD36" s="13"/>
      <c r="BE36" s="13"/>
      <c r="BF36" s="13">
        <v>0.31</v>
      </c>
      <c r="BG36" s="13"/>
      <c r="BH36" s="13"/>
      <c r="BI36" s="13"/>
      <c r="BJ36" s="13">
        <v>0.17100000000000001</v>
      </c>
      <c r="BK36" s="13"/>
      <c r="BL36" s="13"/>
      <c r="BM36" s="13"/>
      <c r="BN36" s="13">
        <v>8.3000000000000004E-2</v>
      </c>
      <c r="BO36" s="13"/>
      <c r="BP36" s="13"/>
      <c r="BQ36" s="13" t="s">
        <v>22</v>
      </c>
      <c r="BR36" s="3"/>
      <c r="BS36" s="14" t="s">
        <v>22</v>
      </c>
      <c r="BT36" s="14">
        <v>1.4910999999999999</v>
      </c>
      <c r="BU36" s="14" t="s">
        <v>22</v>
      </c>
      <c r="BV36" s="14">
        <v>1.4222000000000001</v>
      </c>
      <c r="BW36" s="14" t="s">
        <v>22</v>
      </c>
      <c r="BX36" s="14">
        <v>1.0402</v>
      </c>
      <c r="BY36" s="14" t="s">
        <v>22</v>
      </c>
      <c r="BZ36" s="14">
        <v>0.88080000000000003</v>
      </c>
      <c r="CA36" s="14" t="s">
        <v>22</v>
      </c>
      <c r="CB36" s="14">
        <v>0.67490000000000006</v>
      </c>
      <c r="CC36" s="14" t="s">
        <v>22</v>
      </c>
      <c r="CD36" s="14">
        <v>0.64700000000000002</v>
      </c>
      <c r="CE36" s="14" t="s">
        <v>22</v>
      </c>
      <c r="CF36" s="14">
        <v>-0.3261</v>
      </c>
      <c r="CG36" s="14" t="s">
        <v>22</v>
      </c>
      <c r="CH36" s="14">
        <v>0.3478</v>
      </c>
      <c r="CI36" s="14" t="s">
        <v>22</v>
      </c>
      <c r="CJ36" s="14">
        <v>0.1951</v>
      </c>
      <c r="CK36" s="14" t="s">
        <v>22</v>
      </c>
      <c r="CL36" s="14">
        <v>0.29239999999999999</v>
      </c>
      <c r="CM36" s="14" t="s">
        <v>22</v>
      </c>
      <c r="CN36"/>
      <c r="CO36" s="13"/>
      <c r="CP36" s="13">
        <v>1485.0815</v>
      </c>
      <c r="CQ36" s="392">
        <f>CP36+('Clean data, inputs, calc.'!Q36-'Clean data, inputs, calc.'!P36)+('Clean data, inputs, calc.'!BX36-'Clean data, inputs, calc.'!BW36)+('Clean data, inputs, calc.'!GR36-'Clean data, inputs, calc.'!GQ36)</f>
        <v>1315.1508376012657</v>
      </c>
      <c r="CR36" s="13">
        <v>1132.5505000000001</v>
      </c>
      <c r="CS36" s="392">
        <f>CR36+('Clean data, inputs, calc.'!S36-'Clean data, inputs, calc.'!R36)+('Clean data, inputs, calc.'!BZ36-'Clean data, inputs, calc.'!BY36)+('Clean data, inputs, calc.'!GT36-'Clean data, inputs, calc.'!GS36)</f>
        <v>897.53435896000008</v>
      </c>
      <c r="CT36" s="13">
        <v>749.93769999999995</v>
      </c>
      <c r="CU36" s="392">
        <f>CT36+('Clean data, inputs, calc.'!U36-'Clean data, inputs, calc.'!T36)+('Clean data, inputs, calc.'!CB36-'Clean data, inputs, calc.'!CA36)+('Clean data, inputs, calc.'!GV36-'Clean data, inputs, calc.'!GU36)</f>
        <v>906.79714744999978</v>
      </c>
      <c r="CV36" s="13">
        <v>936.18290000000002</v>
      </c>
      <c r="CW36" s="392">
        <f>CV36+('Clean data, inputs, calc.'!W36-'Clean data, inputs, calc.'!V36)+('Clean data, inputs, calc.'!CD36-'Clean data, inputs, calc.'!CC36)+('Clean data, inputs, calc.'!GX36-'Clean data, inputs, calc.'!GW36)</f>
        <v>837.55652501499992</v>
      </c>
      <c r="CX36" s="13">
        <v>774.12699999999995</v>
      </c>
      <c r="CY36" s="392">
        <f>CX36+('Clean data, inputs, calc.'!Y36-'Clean data, inputs, calc.'!X36)+('Clean data, inputs, calc.'!CF36-'Clean data, inputs, calc.'!CE36)+('Clean data, inputs, calc.'!GZ36-'Clean data, inputs, calc.'!GY36)</f>
        <v>807.17355235999992</v>
      </c>
      <c r="CZ36" s="13">
        <v>924.56029999999998</v>
      </c>
      <c r="DA36" s="392">
        <f>CZ36+('Clean data, inputs, calc.'!AA36-'Clean data, inputs, calc.'!Z36)+('Clean data, inputs, calc.'!CH36-'Clean data, inputs, calc.'!CG36)+('Clean data, inputs, calc.'!HB36-'Clean data, inputs, calc.'!HA36)</f>
        <v>959.53646257999992</v>
      </c>
      <c r="DB36" s="13">
        <v>944.70809999999994</v>
      </c>
      <c r="DC36" s="392">
        <f>DB36+('Clean data, inputs, calc.'!AC36-'Clean data, inputs, calc.'!AB36)+('Clean data, inputs, calc.'!CJ36-'Clean data, inputs, calc.'!CI36)+('Clean data, inputs, calc.'!HD36-'Clean data, inputs, calc.'!HC36)</f>
        <v>866.14959445</v>
      </c>
      <c r="DD36" s="13">
        <v>871.40459999999996</v>
      </c>
      <c r="DE36" s="392">
        <f>DD36+('Clean data, inputs, calc.'!AE36-'Clean data, inputs, calc.'!AD36)+('Clean data, inputs, calc.'!CL36-'Clean data, inputs, calc.'!CK36)+('Clean data, inputs, calc.'!HF36-'Clean data, inputs, calc.'!HE36)</f>
        <v>922.75156233999974</v>
      </c>
      <c r="DF36" s="13">
        <v>970.01089999999999</v>
      </c>
      <c r="DG36" s="392">
        <f>DF36+('Clean data, inputs, calc.'!AG36-'Clean data, inputs, calc.'!AF36)+('Clean data, inputs, calc.'!CN36-'Clean data, inputs, calc.'!CM36)+('Clean data, inputs, calc.'!HH36-'Clean data, inputs, calc.'!HG36)</f>
        <v>884.30486861999998</v>
      </c>
      <c r="DH36" s="13">
        <v>827.37509999999997</v>
      </c>
      <c r="DI36" s="13" t="s">
        <v>22</v>
      </c>
      <c r="DJ36" s="3"/>
      <c r="DK36" s="14"/>
      <c r="DL36" s="14">
        <v>41.289000000000001</v>
      </c>
      <c r="DM36" s="132">
        <f t="shared" ref="DM36:DO37" si="0">AVERAGE(DL36,DN36)</f>
        <v>33.365200000000002</v>
      </c>
      <c r="DN36" s="14">
        <v>25.441400000000002</v>
      </c>
      <c r="DO36" s="132">
        <f t="shared" si="0"/>
        <v>20.145099999999999</v>
      </c>
      <c r="DP36" s="14">
        <v>14.848800000000001</v>
      </c>
      <c r="DQ36" s="132">
        <f t="shared" ref="DQ36" si="1">AVERAGE(DP36,DR36)</f>
        <v>16.437950000000001</v>
      </c>
      <c r="DR36" s="14">
        <v>18.027100000000001</v>
      </c>
      <c r="DS36" s="132">
        <f t="shared" ref="DS36" si="2">AVERAGE(DR36,DT36)</f>
        <v>16.518700000000003</v>
      </c>
      <c r="DT36" s="14">
        <v>15.010300000000001</v>
      </c>
      <c r="DU36" s="132">
        <f t="shared" ref="DU36" si="3">AVERAGE(DT36,DV36)</f>
        <v>15.767250000000001</v>
      </c>
      <c r="DV36" s="14">
        <v>16.5242</v>
      </c>
      <c r="DW36" s="132">
        <f t="shared" ref="DW36" si="4">AVERAGE(DV36,DX36)</f>
        <v>16.484549999999999</v>
      </c>
      <c r="DX36" s="14">
        <v>16.444900000000001</v>
      </c>
      <c r="DY36" s="132">
        <f t="shared" ref="DY36" si="5">AVERAGE(DX36,DZ36)</f>
        <v>15.651800000000001</v>
      </c>
      <c r="DZ36" s="14">
        <v>14.858700000000001</v>
      </c>
      <c r="EA36" s="132">
        <f>AVERAGE(DZ36,EB36)</f>
        <v>15.862750000000002</v>
      </c>
      <c r="EB36" s="14">
        <v>16.866800000000001</v>
      </c>
      <c r="EC36" s="132">
        <f>AVERAGE(EB36,ED36)</f>
        <v>15.5906</v>
      </c>
      <c r="ED36" s="14">
        <v>14.314399999999999</v>
      </c>
      <c r="EE36" s="14" t="s">
        <v>22</v>
      </c>
      <c r="EF36" s="3"/>
      <c r="EG36" s="14">
        <v>44.7851</v>
      </c>
      <c r="EH36" s="14">
        <v>47.833599999999997</v>
      </c>
      <c r="EI36" s="14">
        <v>35.748199999999997</v>
      </c>
      <c r="EJ36" s="14">
        <v>36.466500000000003</v>
      </c>
      <c r="EK36" s="14">
        <v>34.472499999999997</v>
      </c>
      <c r="EL36" s="14">
        <v>21.939</v>
      </c>
      <c r="EM36" s="14">
        <v>24.9651</v>
      </c>
      <c r="EN36" s="14">
        <v>27.610700000000001</v>
      </c>
      <c r="EO36" s="14">
        <v>26.473600000000001</v>
      </c>
      <c r="EP36" s="14">
        <v>23.129799999999999</v>
      </c>
      <c r="EQ36" s="14">
        <v>26.182700000000001</v>
      </c>
      <c r="ER36" s="14">
        <v>25.5444</v>
      </c>
      <c r="ES36" s="14" t="s">
        <v>22</v>
      </c>
      <c r="ET36" s="14">
        <v>31.4603</v>
      </c>
      <c r="EU36" s="14">
        <v>30.3565</v>
      </c>
      <c r="EV36" s="14">
        <v>28.542999999999999</v>
      </c>
      <c r="EW36" s="14">
        <v>31.648700000000002</v>
      </c>
      <c r="EX36" s="14">
        <v>32.201999999999998</v>
      </c>
      <c r="EY36" s="14">
        <v>29.037299999999998</v>
      </c>
      <c r="EZ36" s="14">
        <v>26.871099999999998</v>
      </c>
      <c r="FA36" s="6" t="s">
        <v>22</v>
      </c>
      <c r="FB36" s="3"/>
      <c r="FC36" s="14">
        <v>18.1252</v>
      </c>
      <c r="FD36" s="14">
        <v>7.3513000000000002</v>
      </c>
      <c r="FE36" s="14">
        <v>5.4939</v>
      </c>
      <c r="FF36" s="14">
        <v>5.6548999999999996</v>
      </c>
      <c r="FG36" s="14">
        <v>5.3456999999999999</v>
      </c>
      <c r="FH36" s="14">
        <v>3.5524</v>
      </c>
      <c r="FI36" s="14">
        <v>4.0423</v>
      </c>
      <c r="FJ36" s="14">
        <v>4.6383000000000001</v>
      </c>
      <c r="FK36" s="14">
        <v>4.4473000000000003</v>
      </c>
      <c r="FL36" s="14">
        <v>3.7286000000000001</v>
      </c>
      <c r="FM36" s="14">
        <v>4.2207999999999997</v>
      </c>
      <c r="FN36" s="14">
        <v>4.5670999999999999</v>
      </c>
      <c r="FO36" s="14" t="s">
        <v>22</v>
      </c>
      <c r="FP36" s="14">
        <v>3.7383999999999999</v>
      </c>
      <c r="FQ36" s="14">
        <v>3.6071999999999997</v>
      </c>
      <c r="FR36" s="14">
        <v>3.3917000000000002</v>
      </c>
      <c r="FS36" s="14">
        <v>4.1260000000000003</v>
      </c>
      <c r="FT36" s="14">
        <v>4.1981000000000002</v>
      </c>
      <c r="FU36" s="14">
        <v>3.8917000000000002</v>
      </c>
      <c r="FV36" s="14">
        <v>3.6013999999999999</v>
      </c>
      <c r="FW36" s="6" t="s">
        <v>22</v>
      </c>
      <c r="FX36" s="3"/>
      <c r="FY36" s="13" t="s">
        <v>22</v>
      </c>
      <c r="FZ36" s="13">
        <v>45.389000000000003</v>
      </c>
      <c r="GA36" s="13" t="s">
        <v>22</v>
      </c>
      <c r="GB36" s="13">
        <v>5.5679999999999996</v>
      </c>
      <c r="GC36" s="13" t="s">
        <v>22</v>
      </c>
      <c r="GD36" s="13">
        <v>16.536000000000001</v>
      </c>
      <c r="GE36" s="13" t="s">
        <v>22</v>
      </c>
      <c r="GF36" s="13">
        <v>23.52</v>
      </c>
      <c r="GG36" s="13" t="s">
        <v>22</v>
      </c>
      <c r="GH36" s="13">
        <v>35.343000000000004</v>
      </c>
      <c r="GI36" s="13" t="s">
        <v>22</v>
      </c>
      <c r="GJ36" s="13">
        <v>15.326000000000001</v>
      </c>
      <c r="GK36" s="13" t="s">
        <v>22</v>
      </c>
      <c r="GL36" s="13">
        <v>18.731999999999999</v>
      </c>
      <c r="GM36" s="13" t="s">
        <v>22</v>
      </c>
      <c r="GN36" s="13">
        <v>23.858000000000001</v>
      </c>
      <c r="GO36" s="13" t="s">
        <v>22</v>
      </c>
      <c r="GP36" s="13">
        <v>28.151</v>
      </c>
      <c r="GQ36" s="13" t="s">
        <v>22</v>
      </c>
      <c r="GR36" s="13">
        <v>32.771000000000001</v>
      </c>
      <c r="GS36" s="13" t="s">
        <v>22</v>
      </c>
      <c r="GT36" s="3"/>
      <c r="GU36" s="13" t="s">
        <v>22</v>
      </c>
      <c r="GV36" s="13">
        <v>194.721</v>
      </c>
      <c r="GW36" s="13" t="s">
        <v>22</v>
      </c>
      <c r="GX36" s="13">
        <v>189.08099999999999</v>
      </c>
      <c r="GY36" s="13" t="s">
        <v>22</v>
      </c>
      <c r="GZ36" s="13">
        <v>196.32</v>
      </c>
      <c r="HA36" s="13" t="s">
        <v>22</v>
      </c>
      <c r="HB36" s="13">
        <v>191.97399999999999</v>
      </c>
      <c r="HC36" s="13" t="s">
        <v>22</v>
      </c>
      <c r="HD36" s="13">
        <v>198.28100000000001</v>
      </c>
      <c r="HE36" s="13" t="s">
        <v>22</v>
      </c>
      <c r="HF36" s="13">
        <v>194.51400000000001</v>
      </c>
      <c r="HG36" s="13" t="s">
        <v>22</v>
      </c>
      <c r="HH36" s="13">
        <v>257.714</v>
      </c>
      <c r="HI36" s="13" t="s">
        <v>22</v>
      </c>
      <c r="HJ36" s="13">
        <v>228.096</v>
      </c>
      <c r="HK36" s="13" t="s">
        <v>22</v>
      </c>
      <c r="HL36" s="13">
        <v>227.01499999999999</v>
      </c>
      <c r="HM36" s="13" t="s">
        <v>22</v>
      </c>
      <c r="HN36" s="13">
        <v>222.51599999999999</v>
      </c>
      <c r="HO36" s="13" t="s">
        <v>22</v>
      </c>
      <c r="HP36" s="3"/>
      <c r="HQ36" s="13"/>
      <c r="HR36" s="13">
        <v>24.254000000000001</v>
      </c>
      <c r="HS36" s="122"/>
      <c r="HT36" s="13">
        <v>20.262</v>
      </c>
      <c r="HU36" s="122"/>
      <c r="HV36" s="13">
        <v>30.242999999999999</v>
      </c>
      <c r="HW36" s="122"/>
      <c r="HX36" s="13">
        <v>21.689</v>
      </c>
      <c r="HY36" s="122"/>
      <c r="HZ36" s="13">
        <v>29.884</v>
      </c>
      <c r="IA36" s="122"/>
      <c r="IB36" s="13">
        <v>26.068000000000001</v>
      </c>
      <c r="IC36" s="122"/>
      <c r="ID36" s="13">
        <v>31.379000000000001</v>
      </c>
      <c r="IE36" s="122"/>
      <c r="IF36" s="13">
        <v>27.266999999999999</v>
      </c>
      <c r="IG36" s="122"/>
      <c r="IH36" s="13">
        <v>30.242999999999999</v>
      </c>
      <c r="II36" s="13"/>
      <c r="IJ36" s="13">
        <v>27.556999999999999</v>
      </c>
      <c r="IK36" s="13" t="s">
        <v>22</v>
      </c>
      <c r="IL36" s="3"/>
    </row>
    <row r="37" spans="1:247" s="21" customFormat="1">
      <c r="A37" s="4" t="s">
        <v>16</v>
      </c>
      <c r="B37" s="4" t="s">
        <v>12</v>
      </c>
      <c r="C37" s="15"/>
      <c r="D37" s="4"/>
      <c r="E37" s="13"/>
      <c r="F37" s="13">
        <v>70550.539099999995</v>
      </c>
      <c r="G37" s="122">
        <f>AVERAGE(F37,H37)</f>
        <v>69978.259350000008</v>
      </c>
      <c r="H37" s="13">
        <v>69405.979600000006</v>
      </c>
      <c r="I37" s="122">
        <f>AVERAGE(H37,J37)</f>
        <v>75135.080700000006</v>
      </c>
      <c r="J37" s="13">
        <v>80864.181800000006</v>
      </c>
      <c r="K37" s="122">
        <f>AVERAGE(J37,L37)</f>
        <v>77875.233949999994</v>
      </c>
      <c r="L37" s="13">
        <v>74886.286099999998</v>
      </c>
      <c r="M37" s="122">
        <f>AVERAGE(L37,N37)</f>
        <v>74593.324300000007</v>
      </c>
      <c r="N37" s="13">
        <v>74300.362500000003</v>
      </c>
      <c r="O37" s="122">
        <f>AVERAGE(N37,P37)</f>
        <v>71231.843649999995</v>
      </c>
      <c r="P37" s="13">
        <v>68163.324800000002</v>
      </c>
      <c r="Q37" s="122">
        <f>AVERAGE(P37,R37)</f>
        <v>66559.626499999998</v>
      </c>
      <c r="R37" s="13">
        <v>64955.928200000002</v>
      </c>
      <c r="S37" s="122">
        <f>AVERAGE(R37,T37)</f>
        <v>64110.383100000006</v>
      </c>
      <c r="T37" s="13">
        <v>63264.838000000003</v>
      </c>
      <c r="U37" s="122">
        <f>AVERAGE(T37,V37)</f>
        <v>61175.015450000006</v>
      </c>
      <c r="V37" s="13">
        <v>59085.192900000002</v>
      </c>
      <c r="W37" s="122">
        <f>AVERAGE(V37,X37)</f>
        <v>54219.195550000004</v>
      </c>
      <c r="X37" s="13">
        <v>49353.198199999999</v>
      </c>
      <c r="Y37" s="13" t="s">
        <v>22</v>
      </c>
      <c r="Z37" s="13"/>
      <c r="AA37" s="13"/>
      <c r="AB37" s="13">
        <v>17742.0337</v>
      </c>
      <c r="AC37" s="13"/>
      <c r="AD37" s="13">
        <v>29816.812300000001</v>
      </c>
      <c r="AE37" s="13"/>
      <c r="AF37" s="13">
        <v>28451.8505</v>
      </c>
      <c r="AG37" s="13"/>
      <c r="AH37" s="13">
        <v>41880.262999999999</v>
      </c>
      <c r="AI37" s="13"/>
      <c r="AJ37" s="13">
        <v>33319</v>
      </c>
      <c r="AK37" s="13"/>
      <c r="AL37" s="13">
        <v>41915</v>
      </c>
      <c r="AM37" s="13"/>
      <c r="AN37" s="13">
        <v>26682</v>
      </c>
      <c r="AO37" s="13"/>
      <c r="AP37" s="13">
        <v>31956</v>
      </c>
      <c r="AQ37" s="13"/>
      <c r="AR37" s="13">
        <v>26509</v>
      </c>
      <c r="AS37" s="13"/>
      <c r="AT37" s="13">
        <v>30241</v>
      </c>
      <c r="AU37" s="13" t="s">
        <v>22</v>
      </c>
      <c r="AV37" s="13"/>
      <c r="AW37" s="13" t="s">
        <v>22</v>
      </c>
      <c r="AX37" s="13">
        <v>6942.7456000000002</v>
      </c>
      <c r="AY37" s="13"/>
      <c r="AZ37" s="13"/>
      <c r="BA37" s="13"/>
      <c r="BB37" s="13">
        <v>9103.9279999999999</v>
      </c>
      <c r="BC37" s="13"/>
      <c r="BD37" s="13"/>
      <c r="BE37" s="13"/>
      <c r="BF37" s="13">
        <v>9943</v>
      </c>
      <c r="BG37" s="13"/>
      <c r="BH37" s="13"/>
      <c r="BI37" s="13"/>
      <c r="BJ37" s="13">
        <v>9429</v>
      </c>
      <c r="BK37" s="13"/>
      <c r="BL37" s="13"/>
      <c r="BM37" s="13"/>
      <c r="BN37" s="13">
        <v>9694</v>
      </c>
      <c r="BO37" s="13"/>
      <c r="BP37" s="13"/>
      <c r="BQ37" s="13" t="s">
        <v>22</v>
      </c>
      <c r="BR37" s="4"/>
      <c r="BS37" s="14" t="s">
        <v>22</v>
      </c>
      <c r="BT37" s="14">
        <v>4.3273000000000001</v>
      </c>
      <c r="BU37" s="14" t="s">
        <v>22</v>
      </c>
      <c r="BV37" s="14">
        <v>6.3748000000000005</v>
      </c>
      <c r="BW37" s="14" t="s">
        <v>22</v>
      </c>
      <c r="BX37" s="14">
        <v>1.7723</v>
      </c>
      <c r="BY37" s="14" t="s">
        <v>22</v>
      </c>
      <c r="BZ37" s="14">
        <v>2.7335000000000003</v>
      </c>
      <c r="CA37" s="14" t="s">
        <v>22</v>
      </c>
      <c r="CB37" s="14">
        <v>2.5762999999999998</v>
      </c>
      <c r="CC37" s="14" t="s">
        <v>22</v>
      </c>
      <c r="CD37" s="14">
        <v>3.3944999999999999</v>
      </c>
      <c r="CE37" s="14" t="s">
        <v>22</v>
      </c>
      <c r="CF37" s="14">
        <v>1.7911000000000001</v>
      </c>
      <c r="CG37" s="14" t="s">
        <v>22</v>
      </c>
      <c r="CH37" s="14">
        <v>2.1021999999999998</v>
      </c>
      <c r="CI37" s="14" t="s">
        <v>22</v>
      </c>
      <c r="CJ37" s="14">
        <v>1.8031000000000001</v>
      </c>
      <c r="CK37" s="14" t="s">
        <v>22</v>
      </c>
      <c r="CL37" s="14">
        <v>2.8433000000000002</v>
      </c>
      <c r="CM37" s="14" t="s">
        <v>22</v>
      </c>
      <c r="CN37" s="1"/>
      <c r="CO37" s="13"/>
      <c r="CP37" s="13">
        <v>89478.362699999998</v>
      </c>
      <c r="CQ37" s="392">
        <f>CP37+('Clean data, inputs, calc.'!Q37-'Clean data, inputs, calc.'!P37)+('Clean data, inputs, calc.'!BX37-'Clean data, inputs, calc.'!BW37)+('Clean data, inputs, calc.'!GR37-'Clean data, inputs, calc.'!GQ37)</f>
        <v>82794.240357449977</v>
      </c>
      <c r="CR37" s="13">
        <v>101209.552</v>
      </c>
      <c r="CS37" s="392">
        <f>CR37+('Clean data, inputs, calc.'!S37-'Clean data, inputs, calc.'!R37)+('Clean data, inputs, calc.'!BZ37-'Clean data, inputs, calc.'!BY37)+('Clean data, inputs, calc.'!GT37-'Clean data, inputs, calc.'!GS37)</f>
        <v>109159.56294475999</v>
      </c>
      <c r="CT37" s="13">
        <v>111513.1505</v>
      </c>
      <c r="CU37" s="392">
        <f>CT37+('Clean data, inputs, calc.'!U37-'Clean data, inputs, calc.'!T37)+('Clean data, inputs, calc.'!CB37-'Clean data, inputs, calc.'!CA37)+('Clean data, inputs, calc.'!GV37-'Clean data, inputs, calc.'!GU37)</f>
        <v>114513.62142842497</v>
      </c>
      <c r="CV37" s="13">
        <v>118700.33809999999</v>
      </c>
      <c r="CW37" s="392">
        <f>CV37+('Clean data, inputs, calc.'!W37-'Clean data, inputs, calc.'!V37)+('Clean data, inputs, calc.'!CD37-'Clean data, inputs, calc.'!CC37)+('Clean data, inputs, calc.'!GX37-'Clean data, inputs, calc.'!GW37)</f>
        <v>117906.30265701002</v>
      </c>
      <c r="CX37" s="13">
        <v>109430.3625</v>
      </c>
      <c r="CY37" s="392">
        <f>CX37+('Clean data, inputs, calc.'!Y37-'Clean data, inputs, calc.'!X37)+('Clean data, inputs, calc.'!CF37-'Clean data, inputs, calc.'!CE37)+('Clean data, inputs, calc.'!GZ37-'Clean data, inputs, calc.'!GY37)</f>
        <v>103163.97649140999</v>
      </c>
      <c r="CZ37" s="13">
        <v>111797.3248</v>
      </c>
      <c r="DA37" s="392">
        <f>CZ37+('Clean data, inputs, calc.'!AA37-'Clean data, inputs, calc.'!Z37)+('Clean data, inputs, calc.'!CH37-'Clean data, inputs, calc.'!CG37)+('Clean data, inputs, calc.'!HB37-'Clean data, inputs, calc.'!HA37)</f>
        <v>103706.49683050999</v>
      </c>
      <c r="DB37" s="13">
        <v>93156.928199999995</v>
      </c>
      <c r="DC37" s="392">
        <f>DB37+('Clean data, inputs, calc.'!AC37-'Clean data, inputs, calc.'!AB37)+('Clean data, inputs, calc.'!CJ37-'Clean data, inputs, calc.'!CI37)+('Clean data, inputs, calc.'!HD37-'Clean data, inputs, calc.'!HC37)</f>
        <v>90623.350623420003</v>
      </c>
      <c r="DD37" s="13">
        <v>96863.838000000003</v>
      </c>
      <c r="DE37" s="392">
        <f>DD37+('Clean data, inputs, calc.'!AE37-'Clean data, inputs, calc.'!AD37)+('Clean data, inputs, calc.'!CL37-'Clean data, inputs, calc.'!CK37)+('Clean data, inputs, calc.'!HF37-'Clean data, inputs, calc.'!HE37)</f>
        <v>90932.752620899992</v>
      </c>
      <c r="DF37" s="13">
        <v>86561.192899999995</v>
      </c>
      <c r="DG37" s="392">
        <f>DF37+('Clean data, inputs, calc.'!AG37-'Clean data, inputs, calc.'!AF37)+('Clean data, inputs, calc.'!CN37-'Clean data, inputs, calc.'!CM37)+('Clean data, inputs, calc.'!HH37-'Clean data, inputs, calc.'!HG37)</f>
        <v>83633.925667835007</v>
      </c>
      <c r="DH37" s="13">
        <v>80521.198199999999</v>
      </c>
      <c r="DI37" s="13" t="s">
        <v>22</v>
      </c>
      <c r="DJ37" s="4"/>
      <c r="DK37" s="14"/>
      <c r="DL37" s="14">
        <v>21.824000000000002</v>
      </c>
      <c r="DM37" s="132">
        <f t="shared" si="0"/>
        <v>21.731250000000003</v>
      </c>
      <c r="DN37" s="14">
        <v>21.638500000000001</v>
      </c>
      <c r="DO37" s="132">
        <f t="shared" si="0"/>
        <v>14.292400000000001</v>
      </c>
      <c r="DP37" s="14">
        <v>6.9462999999999999</v>
      </c>
      <c r="DQ37" s="132">
        <f t="shared" ref="DQ37" si="6">AVERAGE(DP37,DR37)</f>
        <v>7.3468499999999999</v>
      </c>
      <c r="DR37" s="14">
        <v>7.7473999999999998</v>
      </c>
      <c r="DS37" s="132">
        <f t="shared" ref="DS37" si="7">AVERAGE(DR37,DT37)</f>
        <v>8.1043500000000002</v>
      </c>
      <c r="DT37" s="14">
        <v>8.4612999999999996</v>
      </c>
      <c r="DU37" s="132">
        <f t="shared" ref="DU37" si="8">AVERAGE(DT37,DV37)</f>
        <v>8.7576000000000001</v>
      </c>
      <c r="DV37" s="14">
        <v>9.0539000000000005</v>
      </c>
      <c r="DW37" s="132">
        <f t="shared" ref="DW37" si="9">AVERAGE(DV37,DX37)</f>
        <v>7.6536500000000007</v>
      </c>
      <c r="DX37" s="14">
        <v>6.2534000000000001</v>
      </c>
      <c r="DY37" s="132">
        <f t="shared" ref="DY37" si="10">AVERAGE(DX37,DZ37)</f>
        <v>6.3128000000000002</v>
      </c>
      <c r="DZ37" s="14">
        <v>6.3722000000000003</v>
      </c>
      <c r="EA37" s="132">
        <f>AVERAGE(DZ37,EB37)</f>
        <v>6.12995</v>
      </c>
      <c r="EB37" s="14">
        <v>5.8876999999999997</v>
      </c>
      <c r="EC37" s="132">
        <f>AVERAGE(EB37,ED37)</f>
        <v>6.7291499999999997</v>
      </c>
      <c r="ED37" s="14">
        <v>7.5705999999999998</v>
      </c>
      <c r="EE37" s="14" t="s">
        <v>22</v>
      </c>
      <c r="EF37" s="4"/>
      <c r="EG37" s="14">
        <v>5.0198999999999998</v>
      </c>
      <c r="EH37" s="14">
        <v>5.3582999999999998</v>
      </c>
      <c r="EI37" s="14">
        <v>4.8917999999999999</v>
      </c>
      <c r="EJ37" s="14">
        <v>59.252800000000001</v>
      </c>
      <c r="EK37" s="14">
        <v>64.715100000000007</v>
      </c>
      <c r="EL37" s="14">
        <v>10.997</v>
      </c>
      <c r="EM37" s="14">
        <v>11.6843</v>
      </c>
      <c r="EN37" s="14" t="s">
        <v>22</v>
      </c>
      <c r="EO37" s="14" t="s">
        <v>22</v>
      </c>
      <c r="EP37" s="14" t="s">
        <v>22</v>
      </c>
      <c r="EQ37" s="14" t="s">
        <v>22</v>
      </c>
      <c r="ER37" s="14" t="s">
        <v>22</v>
      </c>
      <c r="ES37" s="14" t="s">
        <v>22</v>
      </c>
      <c r="ET37" s="14" t="s">
        <v>22</v>
      </c>
      <c r="EU37" s="14" t="s">
        <v>22</v>
      </c>
      <c r="EV37" s="14" t="s">
        <v>22</v>
      </c>
      <c r="EW37" s="14" t="s">
        <v>22</v>
      </c>
      <c r="EX37" s="14" t="s">
        <v>22</v>
      </c>
      <c r="EY37" s="14">
        <v>13.0365</v>
      </c>
      <c r="EZ37" s="14">
        <v>11.5944</v>
      </c>
      <c r="FA37" s="14" t="s">
        <v>22</v>
      </c>
      <c r="FB37" s="4"/>
      <c r="FC37" s="14">
        <v>0.94130000000000003</v>
      </c>
      <c r="FD37" s="14">
        <v>0.82269999999999999</v>
      </c>
      <c r="FE37" s="14">
        <v>0.751</v>
      </c>
      <c r="FF37" s="14">
        <v>0.7681</v>
      </c>
      <c r="FG37" s="14">
        <v>0.83889999999999998</v>
      </c>
      <c r="FH37" s="14">
        <v>0.88360000000000005</v>
      </c>
      <c r="FI37" s="14">
        <v>0.93879999999999997</v>
      </c>
      <c r="FJ37" s="14">
        <v>0.87690000000000001</v>
      </c>
      <c r="FK37" s="14">
        <v>0.93149999999999999</v>
      </c>
      <c r="FL37" s="14">
        <v>0.89170000000000005</v>
      </c>
      <c r="FM37" s="14">
        <v>0.86939999999999995</v>
      </c>
      <c r="FN37" s="14">
        <v>0.9234</v>
      </c>
      <c r="FO37" s="14" t="s">
        <v>22</v>
      </c>
      <c r="FP37" s="14">
        <v>0.89970000000000006</v>
      </c>
      <c r="FQ37" s="14">
        <v>0.91510000000000002</v>
      </c>
      <c r="FR37" s="14">
        <v>0.87370000000000003</v>
      </c>
      <c r="FS37" s="14">
        <v>1.0373000000000001</v>
      </c>
      <c r="FT37" s="14">
        <v>0.86909999999999998</v>
      </c>
      <c r="FU37" s="14">
        <v>0.81910000000000005</v>
      </c>
      <c r="FV37" s="14">
        <v>0.72850000000000004</v>
      </c>
      <c r="FW37" s="14" t="s">
        <v>22</v>
      </c>
      <c r="FX37" s="4"/>
      <c r="FY37" s="13" t="s">
        <v>22</v>
      </c>
      <c r="FZ37" s="13">
        <v>12274.561</v>
      </c>
      <c r="GA37" s="13" t="s">
        <v>22</v>
      </c>
      <c r="GB37" s="13">
        <v>7565.6131999999998</v>
      </c>
      <c r="GC37" s="13" t="s">
        <v>22</v>
      </c>
      <c r="GD37" s="13">
        <v>9521.7679000000007</v>
      </c>
      <c r="GE37" s="13" t="s">
        <v>22</v>
      </c>
      <c r="GF37" s="13">
        <v>5737.7640000000001</v>
      </c>
      <c r="GG37" s="13" t="s">
        <v>22</v>
      </c>
      <c r="GH37" s="13">
        <v>12922</v>
      </c>
      <c r="GI37" s="13" t="s">
        <v>22</v>
      </c>
      <c r="GJ37" s="13">
        <v>8584</v>
      </c>
      <c r="GK37" s="13" t="s">
        <v>22</v>
      </c>
      <c r="GL37" s="13">
        <v>8835</v>
      </c>
      <c r="GM37" s="13" t="s">
        <v>22</v>
      </c>
      <c r="GN37" s="13">
        <v>5358</v>
      </c>
      <c r="GO37" s="13" t="s">
        <v>22</v>
      </c>
      <c r="GP37" s="13">
        <v>4674</v>
      </c>
      <c r="GQ37" s="13" t="s">
        <v>22</v>
      </c>
      <c r="GR37" s="13">
        <v>6962</v>
      </c>
      <c r="GS37" s="13" t="s">
        <v>22</v>
      </c>
      <c r="GT37" s="4"/>
      <c r="GU37" s="13" t="s">
        <v>22</v>
      </c>
      <c r="GV37" s="13">
        <v>86942.9902</v>
      </c>
      <c r="GW37" s="13" t="s">
        <v>22</v>
      </c>
      <c r="GX37" s="13">
        <v>92352.879000000001</v>
      </c>
      <c r="GY37" s="13" t="s">
        <v>22</v>
      </c>
      <c r="GZ37" s="13">
        <v>93713.732199999999</v>
      </c>
      <c r="HA37" s="13" t="s">
        <v>22</v>
      </c>
      <c r="HB37" s="13">
        <v>87337.157000000007</v>
      </c>
      <c r="HC37" s="13" t="s">
        <v>22</v>
      </c>
      <c r="HD37" s="13">
        <v>85136</v>
      </c>
      <c r="HE37" s="13" t="s">
        <v>22</v>
      </c>
      <c r="HF37" s="13">
        <v>75535</v>
      </c>
      <c r="HG37" s="13" t="s">
        <v>22</v>
      </c>
      <c r="HH37" s="13">
        <v>73719</v>
      </c>
      <c r="HI37" s="13" t="s">
        <v>22</v>
      </c>
      <c r="HJ37" s="13">
        <v>69686</v>
      </c>
      <c r="HK37" s="13" t="s">
        <v>22</v>
      </c>
      <c r="HL37" s="13">
        <v>68607</v>
      </c>
      <c r="HM37" s="13" t="s">
        <v>22</v>
      </c>
      <c r="HN37" s="13">
        <v>61376</v>
      </c>
      <c r="HO37" s="13" t="s">
        <v>22</v>
      </c>
      <c r="HP37" s="4"/>
      <c r="HQ37" s="13"/>
      <c r="HR37" s="13">
        <v>-2432.7163</v>
      </c>
      <c r="HS37" s="122"/>
      <c r="HT37" s="13">
        <v>7054.2550000000001</v>
      </c>
      <c r="HU37" s="122"/>
      <c r="HV37" s="13">
        <v>7745.3455000000004</v>
      </c>
      <c r="HW37" s="122"/>
      <c r="HX37" s="13">
        <v>7577</v>
      </c>
      <c r="HY37" s="122"/>
      <c r="HZ37" s="13">
        <v>5356</v>
      </c>
      <c r="IA37" s="122"/>
      <c r="IB37" s="13">
        <v>6992</v>
      </c>
      <c r="IC37" s="122"/>
      <c r="ID37" s="13">
        <v>7905</v>
      </c>
      <c r="IE37" s="122"/>
      <c r="IF37" s="13">
        <v>7296</v>
      </c>
      <c r="IG37" s="122"/>
      <c r="IH37" s="13">
        <v>7406</v>
      </c>
      <c r="II37" s="13"/>
      <c r="IJ37" s="13">
        <v>3230</v>
      </c>
      <c r="IK37" s="13" t="s">
        <v>22</v>
      </c>
      <c r="IL37" s="4"/>
      <c r="IM37" s="20"/>
    </row>
    <row r="38" spans="1:247" s="21" customFormat="1">
      <c r="A38" s="4"/>
      <c r="B38" s="4"/>
      <c r="C38" s="15"/>
      <c r="D38" s="4"/>
      <c r="E38" s="4"/>
      <c r="F38" s="4"/>
      <c r="G38" s="4"/>
      <c r="H38" s="4"/>
      <c r="I38" s="4"/>
      <c r="J38" s="4"/>
      <c r="K38" s="4"/>
      <c r="L38" s="4"/>
      <c r="M38" s="4"/>
      <c r="N38" s="4"/>
      <c r="O38" s="4"/>
      <c r="P38" s="4"/>
      <c r="Q38" s="4"/>
      <c r="R38" s="4"/>
      <c r="S38" s="4"/>
      <c r="T38" s="4"/>
      <c r="U38" s="4"/>
      <c r="V38" s="4"/>
      <c r="W38" s="4"/>
      <c r="X38" s="11" t="s">
        <v>447</v>
      </c>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14"/>
      <c r="BT38" s="14"/>
      <c r="BU38" s="14"/>
      <c r="BV38" s="14"/>
      <c r="BW38" s="14"/>
      <c r="BX38" s="14"/>
      <c r="BY38" s="14"/>
      <c r="BZ38" s="14"/>
      <c r="CA38" s="14"/>
      <c r="CB38" s="14"/>
      <c r="CC38" s="14"/>
      <c r="CD38" s="14"/>
      <c r="CE38" s="14"/>
      <c r="CF38" s="14"/>
      <c r="CG38" s="14"/>
      <c r="CH38" s="14"/>
      <c r="CI38" s="14"/>
      <c r="CJ38" s="14"/>
      <c r="CK38" s="14"/>
      <c r="CL38" s="14"/>
      <c r="CM38" s="14"/>
      <c r="CN38" s="1"/>
      <c r="CO38" s="13"/>
      <c r="CP38" s="13"/>
      <c r="CQ38" s="13"/>
      <c r="CR38" s="13"/>
      <c r="CS38" s="13"/>
      <c r="CT38" s="13"/>
      <c r="CU38" s="13"/>
      <c r="CV38" s="13"/>
      <c r="CW38" s="13"/>
      <c r="CX38" s="13"/>
      <c r="CY38" s="13"/>
      <c r="CZ38" s="13"/>
      <c r="DA38" s="13"/>
      <c r="DB38" s="13"/>
      <c r="DC38" s="13"/>
      <c r="DD38" s="13"/>
      <c r="DE38" s="13"/>
      <c r="DF38" s="13"/>
      <c r="DG38" s="13"/>
      <c r="DH38" s="13"/>
      <c r="DI38" s="13"/>
      <c r="DJ38" s="4"/>
      <c r="DK38" s="14"/>
      <c r="DL38" s="14"/>
      <c r="DM38" s="14"/>
      <c r="DN38" s="14"/>
      <c r="DO38" s="14"/>
      <c r="DP38" s="14"/>
      <c r="DQ38" s="14"/>
      <c r="DR38" s="14"/>
      <c r="DS38" s="14"/>
      <c r="DT38" s="14"/>
      <c r="DU38" s="14"/>
      <c r="DV38" s="14"/>
      <c r="DW38" s="14"/>
      <c r="DX38" s="14"/>
      <c r="DY38" s="14"/>
      <c r="DZ38" s="14"/>
      <c r="EA38" s="14"/>
      <c r="EB38" s="14"/>
      <c r="EC38" s="14"/>
      <c r="ED38" s="14"/>
      <c r="EE38" s="14"/>
      <c r="EF38" s="4"/>
      <c r="EG38" s="14"/>
      <c r="EH38" s="14"/>
      <c r="EI38" s="14"/>
      <c r="EJ38" s="14"/>
      <c r="EK38" s="14"/>
      <c r="EL38" s="14"/>
      <c r="EM38" s="14"/>
      <c r="EN38" s="14"/>
      <c r="EO38" s="14"/>
      <c r="EP38" s="14"/>
      <c r="EQ38" s="14"/>
      <c r="ER38" s="14"/>
      <c r="ES38" s="14"/>
      <c r="ET38" s="14"/>
      <c r="EU38" s="14"/>
      <c r="EV38" s="14"/>
      <c r="EW38" s="14"/>
      <c r="EX38" s="14"/>
      <c r="EY38" s="14"/>
      <c r="EZ38" s="14"/>
      <c r="FA38" s="14"/>
      <c r="FB38" s="4"/>
      <c r="FC38" s="14"/>
      <c r="FD38" s="14"/>
      <c r="FE38" s="14"/>
      <c r="FF38" s="14"/>
      <c r="FG38" s="14"/>
      <c r="FH38" s="14"/>
      <c r="FI38" s="14"/>
      <c r="FJ38" s="14"/>
      <c r="FK38" s="14"/>
      <c r="FL38" s="14"/>
      <c r="FM38" s="14"/>
      <c r="FN38" s="14"/>
      <c r="FO38" s="14"/>
      <c r="FP38" s="14"/>
      <c r="FQ38" s="14"/>
      <c r="FR38" s="14"/>
      <c r="FS38" s="14"/>
      <c r="FT38" s="14"/>
      <c r="FU38" s="14"/>
      <c r="FV38" s="14"/>
      <c r="FW38" s="14"/>
      <c r="FX38" s="4"/>
      <c r="FY38" s="13"/>
      <c r="FZ38" s="13"/>
      <c r="GA38" s="13"/>
      <c r="GB38" s="13"/>
      <c r="GC38" s="13"/>
      <c r="GD38" s="13"/>
      <c r="GE38" s="13"/>
      <c r="GF38" s="13"/>
      <c r="GG38" s="13"/>
      <c r="GH38" s="13"/>
      <c r="GI38" s="13"/>
      <c r="GJ38" s="13"/>
      <c r="GK38" s="13"/>
      <c r="GL38" s="13"/>
      <c r="GM38" s="13"/>
      <c r="GN38" s="13"/>
      <c r="GO38" s="13"/>
      <c r="GP38" s="13"/>
      <c r="GQ38" s="13"/>
      <c r="GR38" s="13"/>
      <c r="GS38" s="13"/>
      <c r="GT38" s="4"/>
      <c r="GU38" s="13"/>
      <c r="GV38" s="13"/>
      <c r="GW38" s="13"/>
      <c r="GX38" s="13"/>
      <c r="GY38" s="13"/>
      <c r="GZ38" s="13"/>
      <c r="HA38" s="13"/>
      <c r="HB38" s="13"/>
      <c r="HC38" s="13"/>
      <c r="HD38" s="13"/>
      <c r="HE38" s="13"/>
      <c r="HF38" s="13"/>
      <c r="HG38" s="13"/>
      <c r="HH38" s="13"/>
      <c r="HI38" s="13"/>
      <c r="HJ38" s="13"/>
      <c r="HK38" s="13"/>
      <c r="HL38" s="13"/>
      <c r="HM38" s="13"/>
      <c r="HN38" s="13"/>
      <c r="HO38" s="13"/>
      <c r="HP38" s="4"/>
      <c r="HQ38" s="13"/>
      <c r="HR38" s="13"/>
      <c r="HS38" s="13"/>
      <c r="HT38" s="13"/>
      <c r="HU38" s="13"/>
      <c r="HV38" s="13"/>
      <c r="HW38" s="13"/>
      <c r="HX38" s="13"/>
      <c r="HY38" s="13"/>
      <c r="HZ38" s="13"/>
      <c r="IA38" s="13"/>
      <c r="IB38" s="13"/>
      <c r="IC38" s="13"/>
      <c r="ID38" s="13"/>
      <c r="IE38" s="13"/>
      <c r="IF38" s="13"/>
      <c r="IG38" s="13"/>
      <c r="IH38" s="13"/>
      <c r="II38" s="13"/>
      <c r="IJ38" s="13"/>
      <c r="IK38" s="13"/>
      <c r="IL38" s="4"/>
      <c r="IM38" s="20"/>
    </row>
    <row r="39" spans="1:247" s="21" customFormat="1">
      <c r="A39" s="10" t="s">
        <v>131</v>
      </c>
      <c r="B39" s="3"/>
      <c r="C39" s="15"/>
      <c r="D39" s="3"/>
      <c r="E39" s="4"/>
      <c r="F39" s="4"/>
      <c r="G39" s="4"/>
      <c r="H39" s="4"/>
      <c r="I39" s="4"/>
      <c r="J39" s="4"/>
      <c r="K39" s="4"/>
      <c r="L39" s="4"/>
      <c r="M39" s="4"/>
      <c r="N39" s="4"/>
      <c r="O39" s="4"/>
      <c r="P39" s="4"/>
      <c r="Q39" s="4"/>
      <c r="R39" s="4"/>
      <c r="S39" s="4"/>
      <c r="T39" s="4"/>
      <c r="U39" s="4"/>
      <c r="V39" s="4"/>
      <c r="W39" s="4"/>
      <c r="X39" s="4"/>
      <c r="Y39" s="4"/>
      <c r="Z39" s="3"/>
      <c r="AA39" s="4"/>
      <c r="AB39" s="4"/>
      <c r="AC39" s="4"/>
      <c r="AD39" s="4"/>
      <c r="AE39" s="4"/>
      <c r="AF39" s="4"/>
      <c r="AG39" s="4"/>
      <c r="AH39" s="4"/>
      <c r="AI39" s="4"/>
      <c r="AJ39" s="4"/>
      <c r="AK39" s="4"/>
      <c r="AL39" s="4"/>
      <c r="AM39" s="4"/>
      <c r="AN39" s="4"/>
      <c r="AO39" s="4"/>
      <c r="AP39" s="4"/>
      <c r="AQ39" s="4"/>
      <c r="AR39" s="4"/>
      <c r="AS39" s="4"/>
      <c r="AT39" s="4"/>
      <c r="AU39" s="4"/>
      <c r="AV39" s="3"/>
      <c r="AW39" s="4"/>
      <c r="AX39" s="4"/>
      <c r="AY39" s="4"/>
      <c r="AZ39" s="4"/>
      <c r="BA39" s="4"/>
      <c r="BB39" s="4"/>
      <c r="BC39" s="4"/>
      <c r="BD39" s="4"/>
      <c r="BE39" s="4"/>
      <c r="BF39" s="4"/>
      <c r="BG39" s="4"/>
      <c r="BH39" s="4"/>
      <c r="BI39" s="4"/>
      <c r="BJ39" s="4"/>
      <c r="BK39" s="4"/>
      <c r="BL39" s="4"/>
      <c r="BM39" s="4"/>
      <c r="BN39" s="4"/>
      <c r="BO39" s="4"/>
      <c r="BP39" s="4"/>
      <c r="BQ39" s="4"/>
      <c r="BR39" s="3"/>
      <c r="BS39" s="14"/>
      <c r="BT39" s="14"/>
      <c r="BU39" s="14"/>
      <c r="BV39" s="14"/>
      <c r="BW39" s="14"/>
      <c r="BX39" s="14"/>
      <c r="BY39" s="14"/>
      <c r="BZ39" s="14"/>
      <c r="CA39" s="14"/>
      <c r="CB39" s="14"/>
      <c r="CC39" s="14"/>
      <c r="CD39" s="14"/>
      <c r="CE39" s="14"/>
      <c r="CF39" s="14"/>
      <c r="CG39" s="14"/>
      <c r="CH39" s="14"/>
      <c r="CI39" s="14"/>
      <c r="CJ39" s="14"/>
      <c r="CK39" s="14"/>
      <c r="CL39" s="14"/>
      <c r="CM39" s="14"/>
      <c r="CN39"/>
      <c r="CO39" s="13"/>
      <c r="CP39" s="13"/>
      <c r="CQ39" s="13"/>
      <c r="CR39" s="13"/>
      <c r="CS39" s="13"/>
      <c r="CT39" s="13"/>
      <c r="CU39" s="13"/>
      <c r="CV39" s="13"/>
      <c r="CW39" s="13"/>
      <c r="CX39" s="13"/>
      <c r="CY39" s="13"/>
      <c r="CZ39" s="13"/>
      <c r="DA39" s="13"/>
      <c r="DB39" s="13"/>
      <c r="DC39" s="13"/>
      <c r="DD39" s="13"/>
      <c r="DE39" s="13"/>
      <c r="DF39" s="13"/>
      <c r="DG39" s="13"/>
      <c r="DH39" s="13"/>
      <c r="DI39" s="13"/>
      <c r="DJ39" s="3"/>
      <c r="DK39" s="14"/>
      <c r="DL39" s="14"/>
      <c r="DM39" s="14"/>
      <c r="DN39" s="14"/>
      <c r="DO39" s="14"/>
      <c r="DP39" s="14"/>
      <c r="DQ39" s="14"/>
      <c r="DR39" s="14"/>
      <c r="DS39" s="14"/>
      <c r="DT39" s="14"/>
      <c r="DU39" s="14"/>
      <c r="DV39" s="14"/>
      <c r="DW39" s="14"/>
      <c r="DX39" s="14"/>
      <c r="DY39" s="14"/>
      <c r="DZ39" s="14"/>
      <c r="EA39" s="14"/>
      <c r="EB39" s="14"/>
      <c r="EC39" s="14"/>
      <c r="ED39" s="14"/>
      <c r="EE39" s="14"/>
      <c r="EF39" s="3"/>
      <c r="EG39" s="14"/>
      <c r="EH39" s="14"/>
      <c r="EI39" s="14"/>
      <c r="EJ39" s="14"/>
      <c r="EK39" s="14"/>
      <c r="EL39" s="14"/>
      <c r="EM39" s="14"/>
      <c r="EN39" s="14"/>
      <c r="EO39" s="14"/>
      <c r="EP39" s="14"/>
      <c r="EQ39" s="14"/>
      <c r="ER39" s="14"/>
      <c r="ES39" s="14"/>
      <c r="ET39" s="14"/>
      <c r="EU39" s="14"/>
      <c r="EV39" s="14"/>
      <c r="EW39" s="14"/>
      <c r="EX39" s="14"/>
      <c r="EY39" s="14"/>
      <c r="EZ39" s="14"/>
      <c r="FA39" s="14"/>
      <c r="FB39" s="3"/>
      <c r="FC39" s="14"/>
      <c r="FD39" s="14"/>
      <c r="FE39" s="14"/>
      <c r="FF39" s="14"/>
      <c r="FG39" s="14"/>
      <c r="FH39" s="14"/>
      <c r="FI39" s="14"/>
      <c r="FJ39" s="14"/>
      <c r="FK39" s="14"/>
      <c r="FL39" s="14"/>
      <c r="FM39" s="14"/>
      <c r="FN39" s="14"/>
      <c r="FO39" s="14"/>
      <c r="FP39" s="14"/>
      <c r="FQ39" s="14"/>
      <c r="FR39" s="14"/>
      <c r="FS39" s="14"/>
      <c r="FT39" s="14"/>
      <c r="FU39" s="14"/>
      <c r="FV39" s="14"/>
      <c r="FW39" s="14"/>
      <c r="FX39" s="3"/>
      <c r="FY39" s="13"/>
      <c r="FZ39" s="13"/>
      <c r="GA39" s="13"/>
      <c r="GB39" s="13"/>
      <c r="GC39" s="13"/>
      <c r="GD39" s="13"/>
      <c r="GE39" s="13"/>
      <c r="GF39" s="13"/>
      <c r="GG39" s="13"/>
      <c r="GH39" s="13"/>
      <c r="GI39" s="13"/>
      <c r="GJ39" s="13"/>
      <c r="GK39" s="13"/>
      <c r="GL39" s="13"/>
      <c r="GM39" s="13"/>
      <c r="GN39" s="13"/>
      <c r="GO39" s="13"/>
      <c r="GP39" s="13"/>
      <c r="GQ39" s="13"/>
      <c r="GR39" s="13"/>
      <c r="GS39" s="13"/>
      <c r="GT39" s="3"/>
      <c r="GU39" s="13"/>
      <c r="GV39" s="13"/>
      <c r="GW39" s="13"/>
      <c r="GX39" s="13"/>
      <c r="GY39" s="13"/>
      <c r="GZ39" s="13"/>
      <c r="HA39" s="13"/>
      <c r="HB39" s="13"/>
      <c r="HC39" s="13"/>
      <c r="HD39" s="13"/>
      <c r="HE39" s="13"/>
      <c r="HF39" s="13"/>
      <c r="HG39" s="13"/>
      <c r="HH39" s="13"/>
      <c r="HI39" s="13"/>
      <c r="HJ39" s="13"/>
      <c r="HK39" s="13"/>
      <c r="HL39" s="13"/>
      <c r="HM39" s="13"/>
      <c r="HN39" s="13"/>
      <c r="HO39" s="13"/>
      <c r="HP39" s="3"/>
      <c r="HQ39" s="13"/>
      <c r="HR39" s="13"/>
      <c r="HS39" s="13"/>
      <c r="HT39" s="13"/>
      <c r="HU39" s="13"/>
      <c r="HV39" s="13"/>
      <c r="HW39" s="13"/>
      <c r="HX39" s="13"/>
      <c r="HY39" s="13"/>
      <c r="HZ39" s="3"/>
      <c r="IA39" s="396" t="s">
        <v>471</v>
      </c>
      <c r="IB39" s="13"/>
      <c r="IC39" s="13"/>
      <c r="ID39" s="3"/>
      <c r="IE39" s="396"/>
      <c r="IF39" s="396"/>
      <c r="IG39" s="396"/>
      <c r="IH39" s="13"/>
      <c r="II39" s="13"/>
      <c r="IJ39" s="13"/>
      <c r="IK39" s="13"/>
      <c r="IL39" s="3"/>
    </row>
    <row r="40" spans="1:247" s="21" customFormat="1">
      <c r="A40" s="4" t="s">
        <v>127</v>
      </c>
      <c r="B40" s="3" t="s">
        <v>124</v>
      </c>
      <c r="C40" s="15"/>
      <c r="D40" s="4" t="s">
        <v>128</v>
      </c>
      <c r="E40" s="16">
        <v>3.6600000000000001E-2</v>
      </c>
      <c r="F40" s="16">
        <v>3.6400000000000002E-2</v>
      </c>
      <c r="G40" s="16">
        <v>3.6400000000000002E-2</v>
      </c>
      <c r="H40" s="16">
        <v>3.6400000000000002E-2</v>
      </c>
      <c r="I40" s="16">
        <v>3.61E-2</v>
      </c>
      <c r="J40" s="16">
        <v>3.6299999999999999E-2</v>
      </c>
      <c r="K40" s="16">
        <v>3.6700000000000003E-2</v>
      </c>
      <c r="L40" s="16">
        <v>3.6799999999999999E-2</v>
      </c>
      <c r="M40" s="16">
        <v>3.6999999999999998E-2</v>
      </c>
      <c r="N40" s="16">
        <v>3.6999999999999998E-2</v>
      </c>
      <c r="O40" s="16">
        <v>3.6900000000000002E-2</v>
      </c>
      <c r="P40" s="16">
        <v>3.6999999999999998E-2</v>
      </c>
      <c r="Q40" s="16">
        <v>3.6999999999999998E-2</v>
      </c>
      <c r="R40" s="16">
        <v>3.6999999999999998E-2</v>
      </c>
      <c r="S40" s="16">
        <v>3.8300000000000001E-2</v>
      </c>
      <c r="T40" s="16">
        <v>3.85E-2</v>
      </c>
      <c r="U40" s="16">
        <v>3.9199999999999999E-2</v>
      </c>
      <c r="V40" s="16">
        <v>3.95E-2</v>
      </c>
      <c r="W40" s="16">
        <v>3.85E-2</v>
      </c>
      <c r="X40" s="16">
        <v>3.8800000000000001E-2</v>
      </c>
      <c r="Y40" s="16" t="s">
        <v>22</v>
      </c>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6"/>
      <c r="BT40" s="6"/>
      <c r="BU40" s="6"/>
      <c r="BV40" s="6"/>
      <c r="BW40" s="6"/>
      <c r="BX40" s="6"/>
      <c r="BY40" s="6"/>
      <c r="BZ40" s="6"/>
      <c r="CA40" s="6"/>
      <c r="CB40" s="6"/>
      <c r="CC40" s="6"/>
      <c r="CD40" s="6"/>
      <c r="CE40" s="6"/>
      <c r="CF40" s="6"/>
      <c r="CG40" s="6"/>
      <c r="CH40" s="6"/>
      <c r="CI40" s="23"/>
      <c r="CJ40" s="23"/>
      <c r="CK40" s="23"/>
      <c r="CL40" s="23"/>
      <c r="CM40" s="23"/>
      <c r="CN40"/>
      <c r="CO40" s="66"/>
      <c r="CP40" s="66"/>
      <c r="CQ40" s="66"/>
      <c r="CR40" s="66"/>
      <c r="CS40" s="66"/>
      <c r="CT40" s="66"/>
      <c r="CU40" s="66"/>
      <c r="CV40" s="66"/>
      <c r="CW40" s="66"/>
      <c r="CX40" s="66"/>
      <c r="CY40" s="66"/>
      <c r="CZ40" s="66"/>
      <c r="DA40" s="66"/>
      <c r="DB40" s="66"/>
      <c r="DC40" s="66"/>
      <c r="DD40" s="66"/>
      <c r="DE40" s="66"/>
      <c r="DF40" s="66"/>
      <c r="DG40" s="66"/>
      <c r="DH40" s="66"/>
      <c r="DI40" s="66"/>
      <c r="DJ40" s="3"/>
      <c r="DK40" s="6"/>
      <c r="DL40" s="6"/>
      <c r="DM40" s="6"/>
      <c r="DN40" s="6"/>
      <c r="DO40" s="6"/>
      <c r="DP40" s="6"/>
      <c r="DQ40" s="6"/>
      <c r="DR40" s="6"/>
      <c r="DS40" s="6"/>
      <c r="DT40" s="6"/>
      <c r="DU40" s="6"/>
      <c r="DV40" s="6"/>
      <c r="DW40" s="6"/>
      <c r="DX40" s="6"/>
      <c r="DY40" s="6"/>
      <c r="DZ40" s="6"/>
      <c r="EA40" s="6"/>
      <c r="EB40" s="6"/>
      <c r="EC40" s="6"/>
      <c r="ED40" s="6"/>
      <c r="EE40" s="6"/>
      <c r="EF40" s="3"/>
      <c r="EG40" s="6"/>
      <c r="EH40" s="6"/>
      <c r="EI40" s="6"/>
      <c r="EJ40" s="6"/>
      <c r="EK40" s="6"/>
      <c r="EL40" s="6"/>
      <c r="EM40" s="6"/>
      <c r="EN40" s="6"/>
      <c r="EO40" s="6"/>
      <c r="EP40" s="6"/>
      <c r="EQ40" s="6"/>
      <c r="ER40" s="6"/>
      <c r="ES40" s="6"/>
      <c r="ET40" s="6"/>
      <c r="EU40" s="6"/>
      <c r="EV40" s="6"/>
      <c r="EW40" s="6"/>
      <c r="EX40" s="6"/>
      <c r="EY40" s="6"/>
      <c r="EZ40" s="6"/>
      <c r="FA40" s="6"/>
      <c r="FB40" s="3"/>
      <c r="FC40" s="6"/>
      <c r="FD40" s="6"/>
      <c r="FE40" s="6"/>
      <c r="FF40" s="6"/>
      <c r="FG40" s="6"/>
      <c r="FH40" s="6"/>
      <c r="FI40" s="6"/>
      <c r="FJ40" s="6"/>
      <c r="FK40" s="6"/>
      <c r="FL40" s="6"/>
      <c r="FM40" s="6"/>
      <c r="FN40" s="6"/>
      <c r="FO40" s="6"/>
      <c r="FP40" s="6"/>
      <c r="FQ40" s="6"/>
      <c r="FR40" s="6"/>
      <c r="FS40" s="6"/>
      <c r="FT40" s="6"/>
      <c r="FU40" s="6"/>
      <c r="FV40" s="6"/>
      <c r="FW40" s="6"/>
      <c r="FX40" s="3"/>
      <c r="FY40" s="66"/>
      <c r="FZ40" s="66"/>
      <c r="GA40" s="66"/>
      <c r="GB40" s="66"/>
      <c r="GC40" s="66"/>
      <c r="GD40" s="66"/>
      <c r="GE40" s="66"/>
      <c r="GF40" s="66"/>
      <c r="GG40" s="66"/>
      <c r="GH40" s="66"/>
      <c r="GI40" s="66"/>
      <c r="GJ40" s="66"/>
      <c r="GK40" s="66"/>
      <c r="GL40" s="66"/>
      <c r="GM40" s="66"/>
      <c r="GN40" s="66"/>
      <c r="GO40" s="66"/>
      <c r="GP40" s="66"/>
      <c r="GQ40" s="66"/>
      <c r="GR40" s="66"/>
      <c r="GS40" s="66"/>
      <c r="GT40" s="3"/>
      <c r="GU40" s="66"/>
      <c r="GV40" s="66"/>
      <c r="GW40" s="66"/>
      <c r="GX40" s="66"/>
      <c r="GY40" s="66"/>
      <c r="GZ40" s="66"/>
      <c r="HA40" s="66"/>
      <c r="HB40" s="66"/>
      <c r="HC40" s="66"/>
      <c r="HD40" s="66"/>
      <c r="HE40" s="66"/>
      <c r="HF40" s="66"/>
      <c r="HG40" s="66"/>
      <c r="HH40" s="66"/>
      <c r="HI40" s="66"/>
      <c r="HJ40" s="66"/>
      <c r="HK40" s="66"/>
      <c r="HL40" s="66"/>
      <c r="HM40" s="66"/>
      <c r="HN40" s="66"/>
      <c r="HO40" s="66"/>
      <c r="HP40" s="3"/>
      <c r="HQ40" s="66"/>
      <c r="HR40" s="66"/>
      <c r="HS40" s="66"/>
      <c r="HT40" s="66"/>
      <c r="HU40" s="66"/>
      <c r="HV40" s="66"/>
      <c r="HW40" s="66"/>
      <c r="HX40" s="66"/>
      <c r="HY40" s="66"/>
      <c r="HZ40" s="66"/>
      <c r="IA40" s="66"/>
      <c r="IB40" s="66"/>
      <c r="IC40" s="66"/>
      <c r="ID40" s="396"/>
      <c r="IE40" s="396"/>
      <c r="IF40" s="396"/>
      <c r="IG40" s="396"/>
      <c r="IH40" s="66"/>
      <c r="II40" s="66"/>
      <c r="IJ40" s="66"/>
      <c r="IK40" s="66"/>
      <c r="IL40" s="3"/>
    </row>
    <row r="41" spans="1:247" s="21" customFormat="1">
      <c r="A41" s="4" t="s">
        <v>74</v>
      </c>
      <c r="B41" s="4" t="s">
        <v>36</v>
      </c>
      <c r="C41" s="15"/>
      <c r="D41" s="4" t="s">
        <v>129</v>
      </c>
      <c r="E41" s="72">
        <v>0.13400000000000001</v>
      </c>
      <c r="F41" s="72">
        <v>0.13389999999999999</v>
      </c>
      <c r="G41" s="72">
        <v>0.1341</v>
      </c>
      <c r="H41" s="72">
        <v>0.1343</v>
      </c>
      <c r="I41" s="72">
        <v>0.1343</v>
      </c>
      <c r="J41" s="72">
        <v>0.1338</v>
      </c>
      <c r="K41" s="72">
        <v>0.13400000000000001</v>
      </c>
      <c r="L41" s="72">
        <v>0.13400000000000001</v>
      </c>
      <c r="M41" s="72">
        <v>0.13400000000000001</v>
      </c>
      <c r="N41" s="72">
        <v>0.13420000000000001</v>
      </c>
      <c r="O41" s="72">
        <v>0.13450000000000001</v>
      </c>
      <c r="P41" s="72">
        <v>0.1343</v>
      </c>
      <c r="Q41" s="72">
        <v>0.13450000000000001</v>
      </c>
      <c r="R41" s="72">
        <v>0.13439999999999999</v>
      </c>
      <c r="S41" s="72">
        <v>0.13450000000000001</v>
      </c>
      <c r="T41" s="72">
        <v>0.13439999999999999</v>
      </c>
      <c r="U41" s="72">
        <v>0.13420000000000001</v>
      </c>
      <c r="V41" s="72">
        <v>0.13420000000000001</v>
      </c>
      <c r="W41" s="16">
        <v>0.13420000000000001</v>
      </c>
      <c r="X41" s="16">
        <v>0.1341</v>
      </c>
      <c r="Y41" s="72" t="s">
        <v>22</v>
      </c>
      <c r="Z41" s="4"/>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6"/>
      <c r="BT41" s="6"/>
      <c r="BU41" s="6"/>
      <c r="BV41" s="6"/>
      <c r="BW41" s="6"/>
      <c r="BX41" s="6"/>
      <c r="BY41" s="6"/>
      <c r="BZ41" s="6"/>
      <c r="CA41" s="6"/>
      <c r="CB41" s="6"/>
      <c r="CC41" s="6"/>
      <c r="CD41" s="6"/>
      <c r="CE41" s="6"/>
      <c r="CF41" s="6"/>
      <c r="CG41" s="6"/>
      <c r="CH41" s="6"/>
      <c r="CI41" s="23"/>
      <c r="CJ41" s="23"/>
      <c r="CK41" s="23"/>
      <c r="CL41" s="23"/>
      <c r="CM41" s="23"/>
      <c r="CN41"/>
      <c r="CO41" s="66"/>
      <c r="CP41" s="66"/>
      <c r="CQ41" s="66"/>
      <c r="CR41" s="66"/>
      <c r="CS41" s="66"/>
      <c r="CT41" s="66"/>
      <c r="CU41" s="66"/>
      <c r="CV41" s="66"/>
      <c r="CW41" s="66"/>
      <c r="CX41" s="66"/>
      <c r="CY41" s="66"/>
      <c r="CZ41" s="66"/>
      <c r="DA41" s="66"/>
      <c r="DB41" s="66"/>
      <c r="DC41" s="66"/>
      <c r="DD41" s="66"/>
      <c r="DE41" s="66"/>
      <c r="DF41" s="66"/>
      <c r="DG41" s="66"/>
      <c r="DH41" s="66"/>
      <c r="DI41" s="66"/>
      <c r="DJ41" s="3"/>
      <c r="DK41" s="6"/>
      <c r="DL41" s="6"/>
      <c r="DM41" s="6"/>
      <c r="DN41" s="6"/>
      <c r="DO41" s="6"/>
      <c r="DP41" s="6"/>
      <c r="DQ41" s="6"/>
      <c r="DR41" s="6"/>
      <c r="DS41" s="6"/>
      <c r="DT41" s="6"/>
      <c r="DU41" s="6"/>
      <c r="DV41" s="6"/>
      <c r="DW41" s="6"/>
      <c r="DX41" s="6"/>
      <c r="DY41" s="6"/>
      <c r="DZ41" s="6"/>
      <c r="EA41" s="6"/>
      <c r="EB41" s="6"/>
      <c r="EC41" s="6"/>
      <c r="ED41" s="6"/>
      <c r="EE41" s="6"/>
      <c r="EF41" s="3"/>
      <c r="EG41" s="6"/>
      <c r="EH41" s="6"/>
      <c r="EI41" s="6"/>
      <c r="EJ41" s="6"/>
      <c r="EK41" s="6"/>
      <c r="EL41" s="6"/>
      <c r="EM41" s="6"/>
      <c r="EN41" s="6"/>
      <c r="EO41" s="6"/>
      <c r="EP41" s="6"/>
      <c r="EQ41" s="6"/>
      <c r="ER41" s="6"/>
      <c r="ES41" s="6"/>
      <c r="ET41" s="6"/>
      <c r="EU41" s="6"/>
      <c r="EV41" s="6"/>
      <c r="EW41" s="6"/>
      <c r="EX41" s="6"/>
      <c r="EY41" s="6"/>
      <c r="EZ41" s="6"/>
      <c r="FA41" s="6"/>
      <c r="FB41" s="3"/>
      <c r="FC41" s="6"/>
      <c r="FD41" s="6"/>
      <c r="FE41" s="6"/>
      <c r="FF41" s="6"/>
      <c r="FG41" s="6"/>
      <c r="FH41" s="6"/>
      <c r="FI41" s="6"/>
      <c r="FJ41" s="6"/>
      <c r="FK41" s="6"/>
      <c r="FL41" s="6"/>
      <c r="FM41" s="6"/>
      <c r="FN41" s="6"/>
      <c r="FO41" s="6"/>
      <c r="FP41" s="6"/>
      <c r="FQ41" s="6"/>
      <c r="FR41" s="6"/>
      <c r="FS41" s="6"/>
      <c r="FT41" s="6"/>
      <c r="FU41" s="6"/>
      <c r="FV41" s="6"/>
      <c r="FW41" s="6"/>
      <c r="FX41" s="3"/>
      <c r="FY41" s="66"/>
      <c r="FZ41" s="66"/>
      <c r="GA41" s="66"/>
      <c r="GB41" s="66"/>
      <c r="GC41" s="66"/>
      <c r="GD41" s="66"/>
      <c r="GE41" s="66"/>
      <c r="GF41" s="66"/>
      <c r="GG41" s="66"/>
      <c r="GH41" s="66"/>
      <c r="GI41" s="66"/>
      <c r="GJ41" s="66"/>
      <c r="GK41" s="66"/>
      <c r="GL41" s="66"/>
      <c r="GM41" s="66"/>
      <c r="GN41" s="66"/>
      <c r="GO41" s="66"/>
      <c r="GP41" s="66"/>
      <c r="GQ41" s="66"/>
      <c r="GR41" s="66"/>
      <c r="GS41" s="66"/>
      <c r="GT41" s="3"/>
      <c r="GU41" s="66"/>
      <c r="GV41" s="66"/>
      <c r="GW41" s="66"/>
      <c r="GX41" s="66"/>
      <c r="GY41" s="66"/>
      <c r="GZ41" s="66"/>
      <c r="HA41" s="66"/>
      <c r="HB41" s="66"/>
      <c r="HC41" s="66"/>
      <c r="HD41" s="66"/>
      <c r="HE41" s="66"/>
      <c r="HF41" s="66"/>
      <c r="HG41" s="66"/>
      <c r="HH41" s="66"/>
      <c r="HI41" s="66"/>
      <c r="HJ41" s="66"/>
      <c r="HK41" s="66"/>
      <c r="HL41" s="66"/>
      <c r="HM41" s="66"/>
      <c r="HN41" s="66"/>
      <c r="HO41" s="66"/>
      <c r="HP41" s="3"/>
      <c r="HQ41" s="66"/>
      <c r="HR41" s="66"/>
      <c r="HS41" s="66"/>
      <c r="HT41" s="66"/>
      <c r="HU41" s="66"/>
      <c r="HV41" s="66"/>
      <c r="HW41" s="66"/>
      <c r="HX41" s="66"/>
      <c r="HY41" s="66"/>
      <c r="HZ41" s="66"/>
      <c r="IA41" s="66"/>
      <c r="IB41" s="66"/>
      <c r="IC41" s="66"/>
      <c r="ID41" s="66"/>
      <c r="IE41" s="66"/>
      <c r="IF41" s="66"/>
      <c r="IG41" s="66"/>
      <c r="IH41" s="66"/>
      <c r="II41" s="66"/>
      <c r="IJ41" s="66"/>
      <c r="IK41" s="66"/>
      <c r="IL41" s="3"/>
    </row>
    <row r="42" spans="1:247" s="21" customFormat="1">
      <c r="A42" s="4" t="s">
        <v>69</v>
      </c>
      <c r="B42" s="3" t="s">
        <v>37</v>
      </c>
      <c r="C42" s="15"/>
      <c r="D42" s="4" t="s">
        <v>25</v>
      </c>
      <c r="E42" s="72">
        <v>0.1198</v>
      </c>
      <c r="F42" s="72">
        <v>0.12130000000000001</v>
      </c>
      <c r="G42" s="72">
        <v>0.1191</v>
      </c>
      <c r="H42" s="72">
        <v>0.12330000000000001</v>
      </c>
      <c r="I42" s="72">
        <v>0.1109</v>
      </c>
      <c r="J42" s="72">
        <v>0.11559999999999999</v>
      </c>
      <c r="K42" s="72">
        <v>0.1143</v>
      </c>
      <c r="L42" s="72">
        <v>0.1051</v>
      </c>
      <c r="M42" s="72">
        <v>0.1041</v>
      </c>
      <c r="N42" s="72">
        <v>0.10630000000000001</v>
      </c>
      <c r="O42" s="72">
        <v>0.1077</v>
      </c>
      <c r="P42" s="72">
        <v>0.1115</v>
      </c>
      <c r="Q42" s="72">
        <v>0.11</v>
      </c>
      <c r="R42" s="72">
        <v>0.10920000000000001</v>
      </c>
      <c r="S42" s="72">
        <v>0.1048</v>
      </c>
      <c r="T42" s="72">
        <v>0.10630000000000001</v>
      </c>
      <c r="U42" s="72">
        <v>0.10150000000000001</v>
      </c>
      <c r="V42" s="72">
        <v>0.10349999999999999</v>
      </c>
      <c r="W42" s="16">
        <v>0.105</v>
      </c>
      <c r="X42" s="16">
        <v>0.1057</v>
      </c>
      <c r="Y42" s="72" t="s">
        <v>22</v>
      </c>
      <c r="Z42" s="4"/>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6"/>
      <c r="BT42" s="6"/>
      <c r="BU42" s="6"/>
      <c r="BV42" s="6"/>
      <c r="BW42" s="6"/>
      <c r="BX42" s="6"/>
      <c r="BY42" s="6"/>
      <c r="BZ42" s="6"/>
      <c r="CA42" s="6"/>
      <c r="CB42" s="6"/>
      <c r="CC42" s="6"/>
      <c r="CD42" s="6"/>
      <c r="CE42" s="6"/>
      <c r="CF42" s="6"/>
      <c r="CG42" s="6"/>
      <c r="CH42" s="6"/>
      <c r="CI42" s="23"/>
      <c r="CJ42" s="23"/>
      <c r="CK42" s="23"/>
      <c r="CL42" s="23"/>
      <c r="CM42" s="23"/>
      <c r="CN42"/>
      <c r="CO42" s="66"/>
      <c r="CP42" s="66"/>
      <c r="CQ42" s="66"/>
      <c r="CR42" s="66"/>
      <c r="CS42" s="66"/>
      <c r="CT42" s="66"/>
      <c r="CU42" s="66"/>
      <c r="CV42" s="66"/>
      <c r="CW42" s="66"/>
      <c r="CX42" s="66"/>
      <c r="CY42" s="66"/>
      <c r="CZ42" s="66"/>
      <c r="DA42" s="66"/>
      <c r="DB42" s="66"/>
      <c r="DC42" s="66"/>
      <c r="DD42" s="66"/>
      <c r="DE42" s="66"/>
      <c r="DF42" s="66"/>
      <c r="DG42" s="66"/>
      <c r="DH42" s="66"/>
      <c r="DI42" s="66"/>
      <c r="DJ42" s="3"/>
      <c r="DK42" s="6"/>
      <c r="DL42" s="6"/>
      <c r="DM42" s="6"/>
      <c r="DN42" s="6"/>
      <c r="DO42" s="6"/>
      <c r="DP42" s="6"/>
      <c r="DQ42" s="6"/>
      <c r="DR42" s="6"/>
      <c r="DS42" s="6"/>
      <c r="DT42" s="6"/>
      <c r="DU42" s="6"/>
      <c r="DV42" s="6"/>
      <c r="DW42" s="6"/>
      <c r="DX42" s="6"/>
      <c r="DY42" s="6"/>
      <c r="DZ42" s="6"/>
      <c r="EA42" s="6"/>
      <c r="EB42" s="6"/>
      <c r="EC42" s="6"/>
      <c r="ED42" s="6"/>
      <c r="EE42" s="6"/>
      <c r="EF42" s="3"/>
      <c r="EG42" s="6"/>
      <c r="EH42" s="6"/>
      <c r="EI42" s="6"/>
      <c r="EJ42" s="6"/>
      <c r="EK42" s="6"/>
      <c r="EL42" s="6"/>
      <c r="EM42" s="6"/>
      <c r="EN42" s="6"/>
      <c r="EO42" s="6"/>
      <c r="EP42" s="6"/>
      <c r="EQ42" s="6"/>
      <c r="ER42" s="6"/>
      <c r="ES42" s="6"/>
      <c r="ET42" s="6"/>
      <c r="EU42" s="6"/>
      <c r="EV42" s="6"/>
      <c r="EW42" s="6"/>
      <c r="EX42" s="6"/>
      <c r="EY42" s="6"/>
      <c r="EZ42" s="6"/>
      <c r="FA42" s="6"/>
      <c r="FB42" s="3"/>
      <c r="FC42" s="6"/>
      <c r="FD42" s="6"/>
      <c r="FE42" s="6"/>
      <c r="FF42" s="6"/>
      <c r="FG42" s="6"/>
      <c r="FH42" s="6"/>
      <c r="FI42" s="6"/>
      <c r="FJ42" s="6"/>
      <c r="FK42" s="6"/>
      <c r="FL42" s="6"/>
      <c r="FM42" s="6"/>
      <c r="FN42" s="6"/>
      <c r="FO42" s="6"/>
      <c r="FP42" s="6"/>
      <c r="FQ42" s="6"/>
      <c r="FR42" s="6"/>
      <c r="FS42" s="6"/>
      <c r="FT42" s="6"/>
      <c r="FU42" s="6"/>
      <c r="FV42" s="6"/>
      <c r="FW42" s="6"/>
      <c r="FX42" s="3"/>
      <c r="FY42" s="66"/>
      <c r="FZ42" s="66"/>
      <c r="GA42" s="66"/>
      <c r="GB42" s="66"/>
      <c r="GC42" s="66"/>
      <c r="GD42" s="66"/>
      <c r="GE42" s="66"/>
      <c r="GF42" s="66"/>
      <c r="GG42" s="66"/>
      <c r="GH42" s="66"/>
      <c r="GI42" s="66"/>
      <c r="GJ42" s="66"/>
      <c r="GK42" s="66"/>
      <c r="GL42" s="66"/>
      <c r="GM42" s="66"/>
      <c r="GN42" s="66"/>
      <c r="GO42" s="66"/>
      <c r="GP42" s="66"/>
      <c r="GQ42" s="66"/>
      <c r="GR42" s="66"/>
      <c r="GS42" s="66"/>
      <c r="GT42" s="3"/>
      <c r="GU42" s="66"/>
      <c r="GV42" s="66"/>
      <c r="GW42" s="66"/>
      <c r="GX42" s="66"/>
      <c r="GY42" s="66"/>
      <c r="GZ42" s="66"/>
      <c r="HA42" s="66"/>
      <c r="HB42" s="66"/>
      <c r="HC42" s="66"/>
      <c r="HD42" s="66"/>
      <c r="HE42" s="66"/>
      <c r="HF42" s="66"/>
      <c r="HG42" s="66"/>
      <c r="HH42" s="66"/>
      <c r="HI42" s="66"/>
      <c r="HJ42" s="66"/>
      <c r="HK42" s="66"/>
      <c r="HL42" s="66"/>
      <c r="HM42" s="66"/>
      <c r="HN42" s="66"/>
      <c r="HO42" s="66"/>
      <c r="HP42" s="3"/>
      <c r="HQ42" s="66"/>
      <c r="HR42" s="66"/>
      <c r="HS42" s="66"/>
      <c r="HT42" s="66"/>
      <c r="HU42" s="66"/>
      <c r="HV42" s="66"/>
      <c r="HW42" s="66"/>
      <c r="HX42" s="66"/>
      <c r="HY42" s="66"/>
      <c r="HZ42" s="66"/>
      <c r="IA42" s="66"/>
      <c r="IB42" s="66"/>
      <c r="IC42" s="66"/>
      <c r="ID42" s="66"/>
      <c r="IE42" s="66"/>
      <c r="IF42" s="66"/>
      <c r="IG42" s="66"/>
      <c r="IH42" s="66"/>
      <c r="II42" s="66"/>
      <c r="IJ42" s="66"/>
      <c r="IK42" s="66"/>
      <c r="IL42" s="3"/>
    </row>
    <row r="43" spans="1:247" s="21" customFormat="1">
      <c r="A43" s="4" t="s">
        <v>71</v>
      </c>
      <c r="B43" s="3" t="s">
        <v>38</v>
      </c>
      <c r="C43" s="15"/>
      <c r="D43" s="4" t="s">
        <v>26</v>
      </c>
      <c r="E43" s="72">
        <v>0.24071000000000001</v>
      </c>
      <c r="F43" s="72">
        <v>0.24007000000000001</v>
      </c>
      <c r="G43" s="72">
        <v>0.24043999999999999</v>
      </c>
      <c r="H43" s="72">
        <v>0.23923</v>
      </c>
      <c r="I43" s="72">
        <v>0.23329</v>
      </c>
      <c r="J43" s="72">
        <v>0.24545</v>
      </c>
      <c r="K43" s="72">
        <v>0.23857999999999999</v>
      </c>
      <c r="L43" s="72">
        <v>0.23549999999999999</v>
      </c>
      <c r="M43" s="72">
        <v>0.23469999999999999</v>
      </c>
      <c r="N43" s="72">
        <v>0.23562</v>
      </c>
      <c r="O43" s="72">
        <v>0.22842000000000001</v>
      </c>
      <c r="P43" s="72">
        <v>0.23275000000000001</v>
      </c>
      <c r="Q43" s="72">
        <v>0.22700999999999999</v>
      </c>
      <c r="R43" s="72">
        <v>0.23627999999999999</v>
      </c>
      <c r="S43" s="72">
        <v>0.23635</v>
      </c>
      <c r="T43" s="72">
        <v>0.23186999999999999</v>
      </c>
      <c r="U43" s="72">
        <v>0.23935000000000001</v>
      </c>
      <c r="V43" s="72">
        <v>0.23744000000000001</v>
      </c>
      <c r="W43" s="16">
        <v>0.22872999999999999</v>
      </c>
      <c r="X43" s="16">
        <v>0.23366000000000001</v>
      </c>
      <c r="Y43" s="72" t="s">
        <v>22</v>
      </c>
      <c r="Z43" s="4"/>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6"/>
      <c r="BT43" s="6"/>
      <c r="BU43" s="6"/>
      <c r="BV43" s="6"/>
      <c r="BW43" s="6"/>
      <c r="BX43" s="6"/>
      <c r="BY43" s="6"/>
      <c r="BZ43" s="6"/>
      <c r="CA43" s="6"/>
      <c r="CB43" s="6"/>
      <c r="CC43" s="6"/>
      <c r="CD43" s="6"/>
      <c r="CE43" s="6"/>
      <c r="CF43" s="6"/>
      <c r="CG43" s="6"/>
      <c r="CH43" s="6"/>
      <c r="CI43" s="23"/>
      <c r="CJ43" s="23"/>
      <c r="CK43" s="23"/>
      <c r="CL43" s="23"/>
      <c r="CM43" s="23"/>
      <c r="CN43"/>
      <c r="CO43" s="66"/>
      <c r="CP43" s="66"/>
      <c r="CQ43" s="66"/>
      <c r="CR43" s="66"/>
      <c r="CS43" s="66"/>
      <c r="CT43" s="66"/>
      <c r="CU43" s="66"/>
      <c r="CV43" s="66"/>
      <c r="CW43" s="66"/>
      <c r="CX43" s="66"/>
      <c r="CY43" s="66"/>
      <c r="CZ43" s="66"/>
      <c r="DA43" s="66"/>
      <c r="DB43" s="66"/>
      <c r="DC43" s="66"/>
      <c r="DD43" s="66"/>
      <c r="DE43" s="66"/>
      <c r="DF43" s="66"/>
      <c r="DG43" s="66"/>
      <c r="DH43" s="66"/>
      <c r="DI43" s="66"/>
      <c r="DJ43" s="3"/>
      <c r="DK43" s="6"/>
      <c r="DL43" s="6"/>
      <c r="DM43" s="6"/>
      <c r="DN43" s="6"/>
      <c r="DO43" s="6"/>
      <c r="DP43" s="6"/>
      <c r="DQ43" s="6"/>
      <c r="DR43" s="6"/>
      <c r="DS43" s="6"/>
      <c r="DT43" s="6"/>
      <c r="DU43" s="6"/>
      <c r="DV43" s="6"/>
      <c r="DW43" s="6"/>
      <c r="DX43" s="6"/>
      <c r="DY43" s="6"/>
      <c r="DZ43" s="6"/>
      <c r="EA43" s="6"/>
      <c r="EB43" s="6"/>
      <c r="EC43" s="6"/>
      <c r="ED43" s="6"/>
      <c r="EE43" s="6"/>
      <c r="EF43" s="3"/>
      <c r="EG43" s="6"/>
      <c r="EH43" s="6"/>
      <c r="EI43" s="6"/>
      <c r="EJ43" s="6"/>
      <c r="EK43" s="6"/>
      <c r="EL43" s="6"/>
      <c r="EM43" s="6"/>
      <c r="EN43" s="6"/>
      <c r="EO43" s="6"/>
      <c r="EP43" s="6"/>
      <c r="EQ43" s="6"/>
      <c r="ER43" s="6"/>
      <c r="ES43" s="6"/>
      <c r="ET43" s="6"/>
      <c r="EU43" s="6"/>
      <c r="EV43" s="6"/>
      <c r="EW43" s="6"/>
      <c r="EX43" s="6"/>
      <c r="EY43" s="6"/>
      <c r="EZ43" s="6"/>
      <c r="FA43" s="6"/>
      <c r="FB43" s="3"/>
      <c r="FC43" s="6"/>
      <c r="FD43" s="6"/>
      <c r="FE43" s="6"/>
      <c r="FF43" s="6"/>
      <c r="FG43" s="6"/>
      <c r="FH43" s="6"/>
      <c r="FI43" s="6"/>
      <c r="FJ43" s="6"/>
      <c r="FK43" s="6"/>
      <c r="FL43" s="6"/>
      <c r="FM43" s="6"/>
      <c r="FN43" s="6"/>
      <c r="FO43" s="6"/>
      <c r="FP43" s="6"/>
      <c r="FQ43" s="6"/>
      <c r="FR43" s="6"/>
      <c r="FS43" s="6"/>
      <c r="FT43" s="6"/>
      <c r="FU43" s="6"/>
      <c r="FV43" s="6"/>
      <c r="FW43" s="6"/>
      <c r="FX43" s="3"/>
      <c r="FY43" s="66"/>
      <c r="FZ43" s="66"/>
      <c r="GA43" s="66"/>
      <c r="GB43" s="66"/>
      <c r="GC43" s="66"/>
      <c r="GD43" s="66"/>
      <c r="GE43" s="66"/>
      <c r="GF43" s="66"/>
      <c r="GG43" s="66"/>
      <c r="GH43" s="66"/>
      <c r="GI43" s="66"/>
      <c r="GJ43" s="66"/>
      <c r="GK43" s="66"/>
      <c r="GL43" s="66"/>
      <c r="GM43" s="66"/>
      <c r="GN43" s="66"/>
      <c r="GO43" s="66"/>
      <c r="GP43" s="66"/>
      <c r="GQ43" s="66"/>
      <c r="GR43" s="66"/>
      <c r="GS43" s="66"/>
      <c r="GT43" s="3"/>
      <c r="GU43" s="66"/>
      <c r="GV43" s="66"/>
      <c r="GW43" s="66"/>
      <c r="GX43" s="66"/>
      <c r="GY43" s="66"/>
      <c r="GZ43" s="66"/>
      <c r="HA43" s="66"/>
      <c r="HB43" s="66"/>
      <c r="HC43" s="66"/>
      <c r="HD43" s="66"/>
      <c r="HE43" s="66"/>
      <c r="HF43" s="66"/>
      <c r="HG43" s="66"/>
      <c r="HH43" s="66"/>
      <c r="HI43" s="66"/>
      <c r="HJ43" s="66"/>
      <c r="HK43" s="66"/>
      <c r="HL43" s="66"/>
      <c r="HM43" s="66"/>
      <c r="HN43" s="66"/>
      <c r="HO43" s="66"/>
      <c r="HP43" s="3"/>
      <c r="HQ43" s="66"/>
      <c r="HR43" s="66"/>
      <c r="HS43" s="66"/>
      <c r="HT43" s="66"/>
      <c r="HU43" s="66"/>
      <c r="HV43" s="66"/>
      <c r="HW43" s="66"/>
      <c r="HX43" s="66"/>
      <c r="HY43" s="66"/>
      <c r="HZ43" s="66"/>
      <c r="IA43" s="66"/>
      <c r="IB43" s="66"/>
      <c r="IC43" s="66"/>
      <c r="ID43" s="66"/>
      <c r="IE43" s="66"/>
      <c r="IF43" s="66"/>
      <c r="IG43" s="66"/>
      <c r="IH43" s="66"/>
      <c r="II43" s="66"/>
      <c r="IJ43" s="66"/>
      <c r="IK43" s="66"/>
      <c r="IL43" s="3"/>
    </row>
    <row r="44" spans="1:247" s="21" customFormat="1">
      <c r="A44" s="4" t="s">
        <v>72</v>
      </c>
      <c r="B44" s="3" t="s">
        <v>40</v>
      </c>
      <c r="C44" s="15"/>
      <c r="D44" s="4" t="s">
        <v>28</v>
      </c>
      <c r="E44" s="72">
        <v>0.11302</v>
      </c>
      <c r="F44" s="72">
        <v>0.11226999999999999</v>
      </c>
      <c r="G44" s="72">
        <v>0.10928</v>
      </c>
      <c r="H44" s="72">
        <v>0.10975</v>
      </c>
      <c r="I44" s="72">
        <v>0.10587000000000001</v>
      </c>
      <c r="J44" s="72">
        <v>0.10796</v>
      </c>
      <c r="K44" s="72">
        <v>0.10829</v>
      </c>
      <c r="L44" s="72">
        <v>0.10691000000000001</v>
      </c>
      <c r="M44" s="72">
        <v>0.10903</v>
      </c>
      <c r="N44" s="72">
        <v>0.10826</v>
      </c>
      <c r="O44" s="72">
        <v>0.10644000000000001</v>
      </c>
      <c r="P44" s="72">
        <v>0.10381</v>
      </c>
      <c r="Q44" s="72">
        <v>0.10442</v>
      </c>
      <c r="R44" s="72">
        <v>0.10465000000000001</v>
      </c>
      <c r="S44" s="72">
        <v>0.1038</v>
      </c>
      <c r="T44" s="72">
        <v>0.10389</v>
      </c>
      <c r="U44" s="72">
        <v>0.10178</v>
      </c>
      <c r="V44" s="72">
        <v>9.7269999999999995E-2</v>
      </c>
      <c r="W44" s="16">
        <v>9.5680000000000001E-2</v>
      </c>
      <c r="X44" s="16">
        <v>9.6920000000000006E-2</v>
      </c>
      <c r="Y44" s="72" t="s">
        <v>22</v>
      </c>
      <c r="Z44" s="4"/>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6"/>
      <c r="BT44" s="6"/>
      <c r="BU44" s="6"/>
      <c r="BV44" s="6"/>
      <c r="BW44" s="6"/>
      <c r="BX44" s="6"/>
      <c r="BY44" s="6"/>
      <c r="BZ44" s="6"/>
      <c r="CA44" s="6"/>
      <c r="CB44" s="6"/>
      <c r="CC44" s="6"/>
      <c r="CD44" s="6"/>
      <c r="CE44" s="6"/>
      <c r="CF44" s="6"/>
      <c r="CG44" s="6"/>
      <c r="CH44" s="6"/>
      <c r="CI44" s="23"/>
      <c r="CJ44" s="23"/>
      <c r="CK44" s="23"/>
      <c r="CL44" s="23"/>
      <c r="CM44" s="23"/>
      <c r="CN44"/>
      <c r="CO44" s="66"/>
      <c r="CP44" s="66"/>
      <c r="CQ44" s="66"/>
      <c r="CR44" s="66"/>
      <c r="CS44" s="66"/>
      <c r="CT44" s="66"/>
      <c r="CU44" s="66"/>
      <c r="CV44" s="66"/>
      <c r="CW44" s="66"/>
      <c r="CX44" s="66"/>
      <c r="CY44" s="66"/>
      <c r="CZ44" s="66"/>
      <c r="DA44" s="66"/>
      <c r="DB44" s="66"/>
      <c r="DC44" s="66"/>
      <c r="DD44" s="66"/>
      <c r="DE44" s="66"/>
      <c r="DF44" s="66"/>
      <c r="DG44" s="66"/>
      <c r="DH44" s="66"/>
      <c r="DI44" s="66"/>
      <c r="DJ44" s="3"/>
      <c r="DK44" s="6"/>
      <c r="DL44" s="6"/>
      <c r="DM44" s="6"/>
      <c r="DN44" s="6"/>
      <c r="DO44" s="6"/>
      <c r="DP44" s="6"/>
      <c r="DQ44" s="6"/>
      <c r="DR44" s="6"/>
      <c r="DS44" s="6"/>
      <c r="DT44" s="6"/>
      <c r="DU44" s="6"/>
      <c r="DV44" s="6"/>
      <c r="DW44" s="6"/>
      <c r="DX44" s="6"/>
      <c r="DY44" s="6"/>
      <c r="DZ44" s="6"/>
      <c r="EA44" s="6"/>
      <c r="EB44" s="6"/>
      <c r="EC44" s="6"/>
      <c r="ED44" s="6"/>
      <c r="EE44" s="6"/>
      <c r="EF44" s="3"/>
      <c r="EG44" s="6"/>
      <c r="EH44" s="6"/>
      <c r="EI44" s="6"/>
      <c r="EJ44" s="6"/>
      <c r="EK44" s="6"/>
      <c r="EL44" s="6"/>
      <c r="EM44" s="6"/>
      <c r="EN44" s="6"/>
      <c r="EO44" s="6"/>
      <c r="EP44" s="6"/>
      <c r="EQ44" s="6"/>
      <c r="ER44" s="6"/>
      <c r="ES44" s="6"/>
      <c r="ET44" s="6"/>
      <c r="EU44" s="6"/>
      <c r="EV44" s="6"/>
      <c r="EW44" s="6"/>
      <c r="EX44" s="6"/>
      <c r="EY44" s="6"/>
      <c r="EZ44" s="6"/>
      <c r="FA44" s="6"/>
      <c r="FB44" s="3"/>
      <c r="FC44" s="6"/>
      <c r="FD44" s="6"/>
      <c r="FE44" s="6"/>
      <c r="FF44" s="6"/>
      <c r="FG44" s="6"/>
      <c r="FH44" s="6"/>
      <c r="FI44" s="6"/>
      <c r="FJ44" s="6"/>
      <c r="FK44" s="6"/>
      <c r="FL44" s="6"/>
      <c r="FM44" s="6"/>
      <c r="FN44" s="6"/>
      <c r="FO44" s="6"/>
      <c r="FP44" s="6"/>
      <c r="FQ44" s="6"/>
      <c r="FR44" s="6"/>
      <c r="FS44" s="6"/>
      <c r="FT44" s="6"/>
      <c r="FU44" s="6"/>
      <c r="FV44" s="6"/>
      <c r="FW44" s="6"/>
      <c r="FX44" s="3"/>
      <c r="FY44" s="66"/>
      <c r="FZ44" s="66"/>
      <c r="GA44" s="66"/>
      <c r="GB44" s="66"/>
      <c r="GC44" s="66"/>
      <c r="GD44" s="66"/>
      <c r="GE44" s="66"/>
      <c r="GF44" s="66"/>
      <c r="GG44" s="66"/>
      <c r="GH44" s="66"/>
      <c r="GI44" s="66"/>
      <c r="GJ44" s="66"/>
      <c r="GK44" s="66"/>
      <c r="GL44" s="66"/>
      <c r="GM44" s="66"/>
      <c r="GN44" s="66"/>
      <c r="GO44" s="66"/>
      <c r="GP44" s="66"/>
      <c r="GQ44" s="66"/>
      <c r="GR44" s="66"/>
      <c r="GS44" s="66"/>
      <c r="GT44" s="3"/>
      <c r="GU44" s="66"/>
      <c r="GV44" s="66"/>
      <c r="GW44" s="66"/>
      <c r="GX44" s="66"/>
      <c r="GY44" s="66"/>
      <c r="GZ44" s="66"/>
      <c r="HA44" s="66"/>
      <c r="HB44" s="66"/>
      <c r="HC44" s="66"/>
      <c r="HD44" s="66"/>
      <c r="HE44" s="66"/>
      <c r="HF44" s="66"/>
      <c r="HG44" s="66"/>
      <c r="HH44" s="66"/>
      <c r="HI44" s="66"/>
      <c r="HJ44" s="66"/>
      <c r="HK44" s="66"/>
      <c r="HL44" s="66"/>
      <c r="HM44" s="66"/>
      <c r="HN44" s="66"/>
      <c r="HO44" s="66"/>
      <c r="HP44" s="3"/>
      <c r="HQ44" s="66"/>
      <c r="HR44" s="66"/>
      <c r="HS44" s="66"/>
      <c r="HT44" s="66"/>
      <c r="HU44" s="66"/>
      <c r="HV44" s="66"/>
      <c r="HW44" s="66"/>
      <c r="HX44" s="66"/>
      <c r="HY44" s="66"/>
      <c r="HZ44" s="66"/>
      <c r="IA44" s="66"/>
      <c r="IB44" s="66"/>
      <c r="IC44" s="66"/>
      <c r="ID44" s="66"/>
      <c r="IE44" s="66"/>
      <c r="IF44" s="66"/>
      <c r="IG44" s="66"/>
      <c r="IH44" s="66"/>
      <c r="II44" s="66"/>
      <c r="IJ44" s="66"/>
      <c r="IK44" s="66"/>
      <c r="IL44" s="3"/>
    </row>
    <row r="45" spans="1:247" s="21" customFormat="1">
      <c r="A45" s="4" t="s">
        <v>73</v>
      </c>
      <c r="B45" s="3" t="s">
        <v>41</v>
      </c>
      <c r="C45" s="15"/>
      <c r="D45" s="4" t="s">
        <v>29</v>
      </c>
      <c r="E45" s="72">
        <v>0.81479999999999997</v>
      </c>
      <c r="F45" s="72">
        <v>0.82110000000000005</v>
      </c>
      <c r="G45" s="72">
        <v>0.82350000000000001</v>
      </c>
      <c r="H45" s="72">
        <v>0.82889999999999997</v>
      </c>
      <c r="I45" s="72">
        <v>0.83240000000000003</v>
      </c>
      <c r="J45" s="72">
        <v>0.95809999999999995</v>
      </c>
      <c r="K45" s="72">
        <v>0.95940000000000003</v>
      </c>
      <c r="L45" s="72">
        <v>0.91910000000000003</v>
      </c>
      <c r="M45" s="72">
        <v>0.91879999999999995</v>
      </c>
      <c r="N45" s="72">
        <v>0.91359999999999997</v>
      </c>
      <c r="O45" s="72">
        <v>0.92249999999999999</v>
      </c>
      <c r="P45" s="72">
        <v>0.91559999999999997</v>
      </c>
      <c r="Q45" s="72">
        <v>0.93310000000000004</v>
      </c>
      <c r="R45" s="72">
        <v>0.93589999999999995</v>
      </c>
      <c r="S45" s="72">
        <v>0.91320000000000001</v>
      </c>
      <c r="T45" s="72">
        <v>0.87409999999999999</v>
      </c>
      <c r="U45" s="72">
        <v>0.85489999999999999</v>
      </c>
      <c r="V45" s="72">
        <v>0.85070000000000001</v>
      </c>
      <c r="W45" s="72">
        <v>0.86399999999999999</v>
      </c>
      <c r="X45" s="72">
        <v>0.87770000000000004</v>
      </c>
      <c r="Y45" s="72" t="s">
        <v>22</v>
      </c>
      <c r="Z45" s="4"/>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6"/>
      <c r="BT45" s="6"/>
      <c r="BU45" s="6"/>
      <c r="BV45" s="6"/>
      <c r="BW45" s="6"/>
      <c r="BX45" s="6"/>
      <c r="BY45" s="6"/>
      <c r="BZ45" s="6"/>
      <c r="CA45" s="6"/>
      <c r="CB45" s="6"/>
      <c r="CC45" s="6"/>
      <c r="CD45" s="6"/>
      <c r="CE45" s="6"/>
      <c r="CF45" s="6"/>
      <c r="CG45" s="6"/>
      <c r="CH45" s="6"/>
      <c r="CI45" s="23"/>
      <c r="CJ45" s="23"/>
      <c r="CK45" s="23"/>
      <c r="CL45" s="23"/>
      <c r="CM45" s="23"/>
      <c r="CN45"/>
      <c r="CO45" s="66"/>
      <c r="CP45" s="66"/>
      <c r="CQ45" s="66"/>
      <c r="CR45" s="66"/>
      <c r="CS45" s="66"/>
      <c r="CT45" s="66"/>
      <c r="CU45" s="66"/>
      <c r="CV45" s="66"/>
      <c r="CW45" s="66"/>
      <c r="CX45" s="66"/>
      <c r="CY45" s="66"/>
      <c r="CZ45" s="66"/>
      <c r="DA45" s="66"/>
      <c r="DB45" s="66"/>
      <c r="DC45" s="66"/>
      <c r="DD45" s="66"/>
      <c r="DE45" s="66"/>
      <c r="DF45" s="66"/>
      <c r="DG45" s="66"/>
      <c r="DH45" s="66"/>
      <c r="DI45" s="66"/>
      <c r="DJ45" s="3"/>
      <c r="DK45" s="6"/>
      <c r="DL45" s="6"/>
      <c r="DM45" s="6"/>
      <c r="DN45" s="6"/>
      <c r="DO45" s="6"/>
      <c r="DP45" s="6"/>
      <c r="DQ45" s="6"/>
      <c r="DR45" s="6"/>
      <c r="DS45" s="6"/>
      <c r="DT45" s="6"/>
      <c r="DU45" s="6"/>
      <c r="DV45" s="6"/>
      <c r="DW45" s="6"/>
      <c r="DX45" s="6"/>
      <c r="DY45" s="6"/>
      <c r="DZ45" s="6"/>
      <c r="EA45" s="6"/>
      <c r="EB45" s="6"/>
      <c r="EC45" s="6"/>
      <c r="ED45" s="6"/>
      <c r="EE45" s="6"/>
      <c r="EF45" s="3"/>
      <c r="EG45" s="6"/>
      <c r="EH45" s="6"/>
      <c r="EI45" s="6"/>
      <c r="EJ45" s="6"/>
      <c r="EK45" s="6"/>
      <c r="EL45" s="6"/>
      <c r="EM45" s="6"/>
      <c r="EN45" s="6"/>
      <c r="EO45" s="6"/>
      <c r="EP45" s="6"/>
      <c r="EQ45" s="6"/>
      <c r="ER45" s="6"/>
      <c r="ES45" s="6"/>
      <c r="ET45" s="6"/>
      <c r="EU45" s="6"/>
      <c r="EV45" s="6"/>
      <c r="EW45" s="6"/>
      <c r="EX45" s="6"/>
      <c r="EY45" s="6"/>
      <c r="EZ45" s="6"/>
      <c r="FA45" s="6"/>
      <c r="FB45" s="3"/>
      <c r="FC45" s="6"/>
      <c r="FD45" s="6"/>
      <c r="FE45" s="6"/>
      <c r="FF45" s="6"/>
      <c r="FG45" s="6"/>
      <c r="FH45" s="6"/>
      <c r="FI45" s="6"/>
      <c r="FJ45" s="6"/>
      <c r="FK45" s="6"/>
      <c r="FL45" s="6"/>
      <c r="FM45" s="6"/>
      <c r="FN45" s="6"/>
      <c r="FO45" s="6"/>
      <c r="FP45" s="6"/>
      <c r="FQ45" s="6"/>
      <c r="FR45" s="6"/>
      <c r="FS45" s="6"/>
      <c r="FT45" s="6"/>
      <c r="FU45" s="6"/>
      <c r="FV45" s="6"/>
      <c r="FW45" s="6"/>
      <c r="FX45" s="3"/>
      <c r="FY45" s="66"/>
      <c r="FZ45" s="66"/>
      <c r="GA45" s="66"/>
      <c r="GB45" s="66"/>
      <c r="GC45" s="66"/>
      <c r="GD45" s="66"/>
      <c r="GE45" s="66"/>
      <c r="GF45" s="66"/>
      <c r="GG45" s="66"/>
      <c r="GH45" s="66"/>
      <c r="GI45" s="66"/>
      <c r="GJ45" s="66"/>
      <c r="GK45" s="66"/>
      <c r="GL45" s="66"/>
      <c r="GM45" s="66"/>
      <c r="GN45" s="66"/>
      <c r="GO45" s="66"/>
      <c r="GP45" s="66"/>
      <c r="GQ45" s="66"/>
      <c r="GR45" s="66"/>
      <c r="GS45" s="66"/>
      <c r="GT45" s="3"/>
      <c r="GU45" s="66"/>
      <c r="GV45" s="66"/>
      <c r="GW45" s="66"/>
      <c r="GX45" s="66"/>
      <c r="GY45" s="66"/>
      <c r="GZ45" s="66"/>
      <c r="HA45" s="66"/>
      <c r="HB45" s="66"/>
      <c r="HC45" s="66"/>
      <c r="HD45" s="66"/>
      <c r="HE45" s="66"/>
      <c r="HF45" s="66"/>
      <c r="HG45" s="66"/>
      <c r="HH45" s="66"/>
      <c r="HI45" s="66"/>
      <c r="HJ45" s="66"/>
      <c r="HK45" s="66"/>
      <c r="HL45" s="66"/>
      <c r="HM45" s="66"/>
      <c r="HN45" s="66"/>
      <c r="HO45" s="66"/>
      <c r="HP45" s="3"/>
      <c r="HQ45" s="66"/>
      <c r="HR45" s="66"/>
      <c r="HS45" s="66"/>
      <c r="HT45" s="66"/>
      <c r="HU45" s="66"/>
      <c r="HV45" s="66"/>
      <c r="HW45" s="66"/>
      <c r="HX45" s="66"/>
      <c r="HY45" s="66"/>
      <c r="HZ45" s="66"/>
      <c r="IA45" s="66"/>
      <c r="IB45" s="66"/>
      <c r="IC45" s="66"/>
      <c r="ID45" s="66"/>
      <c r="IE45" s="66"/>
      <c r="IF45" s="66"/>
      <c r="IG45" s="66"/>
      <c r="IH45" s="66"/>
      <c r="II45" s="66"/>
      <c r="IJ45" s="66"/>
      <c r="IK45" s="66"/>
      <c r="IL45" s="3"/>
    </row>
    <row r="46" spans="1:247" s="21" customFormat="1">
      <c r="A46" s="4" t="s">
        <v>16</v>
      </c>
      <c r="B46" s="3" t="s">
        <v>39</v>
      </c>
      <c r="C46" s="15"/>
      <c r="D46" s="4" t="s">
        <v>27</v>
      </c>
      <c r="E46" s="72">
        <v>1.2040999999999999</v>
      </c>
      <c r="F46" s="72">
        <v>1.2099</v>
      </c>
      <c r="G46" s="72">
        <v>1.2493000000000001</v>
      </c>
      <c r="H46" s="72">
        <v>1.2836000000000001</v>
      </c>
      <c r="I46" s="72">
        <v>1.2876000000000001</v>
      </c>
      <c r="J46" s="72">
        <v>1.3807</v>
      </c>
      <c r="K46" s="72">
        <v>1.4102999999999999</v>
      </c>
      <c r="L46" s="72">
        <v>1.3532</v>
      </c>
      <c r="M46" s="72">
        <v>1.3571</v>
      </c>
      <c r="N46" s="72">
        <v>1.2619</v>
      </c>
      <c r="O46" s="72">
        <v>1.1983999999999999</v>
      </c>
      <c r="P46" s="72">
        <v>1.1543000000000001</v>
      </c>
      <c r="Q46" s="72">
        <v>1.1731</v>
      </c>
      <c r="R46" s="72">
        <v>1.1778</v>
      </c>
      <c r="S46" s="72">
        <v>1.1397999999999999</v>
      </c>
      <c r="T46" s="72">
        <v>1.1341000000000001</v>
      </c>
      <c r="U46" s="72">
        <v>1.1259999999999999</v>
      </c>
      <c r="V46" s="72">
        <v>1.1376999999999999</v>
      </c>
      <c r="W46" s="16">
        <v>1.1303000000000001</v>
      </c>
      <c r="X46" s="16">
        <v>1.1227</v>
      </c>
      <c r="Y46" s="72" t="s">
        <v>22</v>
      </c>
      <c r="Z46" s="4"/>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6"/>
      <c r="BT46" s="6"/>
      <c r="BU46" s="6"/>
      <c r="BV46" s="6"/>
      <c r="BW46" s="6"/>
      <c r="BX46" s="6"/>
      <c r="BY46" s="6"/>
      <c r="BZ46" s="6"/>
      <c r="CA46" s="6"/>
      <c r="CB46" s="6"/>
      <c r="CC46" s="6"/>
      <c r="CD46" s="6"/>
      <c r="CE46" s="6"/>
      <c r="CF46" s="6"/>
      <c r="CG46" s="6"/>
      <c r="CH46" s="6"/>
      <c r="CI46" s="23"/>
      <c r="CJ46" s="23"/>
      <c r="CK46" s="23"/>
      <c r="CL46" s="23"/>
      <c r="CM46" s="23"/>
      <c r="CN46"/>
      <c r="CO46" s="66"/>
      <c r="CP46" s="66"/>
      <c r="CQ46" s="66"/>
      <c r="CR46" s="66"/>
      <c r="CS46" s="66"/>
      <c r="CT46" s="66"/>
      <c r="CU46" s="66"/>
      <c r="CV46" s="66"/>
      <c r="CW46" s="66"/>
      <c r="CX46" s="66"/>
      <c r="CY46" s="66"/>
      <c r="CZ46" s="66"/>
      <c r="DA46" s="66"/>
      <c r="DB46" s="66"/>
      <c r="DC46" s="66"/>
      <c r="DD46" s="66"/>
      <c r="DE46" s="66"/>
      <c r="DF46" s="66"/>
      <c r="DG46" s="66"/>
      <c r="DH46" s="66"/>
      <c r="DI46" s="66"/>
      <c r="DJ46" s="3"/>
      <c r="DK46" s="6"/>
      <c r="DL46" s="6"/>
      <c r="DM46" s="6"/>
      <c r="DN46" s="6"/>
      <c r="DO46" s="6"/>
      <c r="DP46" s="6"/>
      <c r="DQ46" s="6"/>
      <c r="DR46" s="6"/>
      <c r="DS46" s="6"/>
      <c r="DT46" s="6"/>
      <c r="DU46" s="6"/>
      <c r="DV46" s="6"/>
      <c r="DW46" s="6"/>
      <c r="DX46" s="6"/>
      <c r="DY46" s="6"/>
      <c r="DZ46" s="6"/>
      <c r="EA46" s="6"/>
      <c r="EB46" s="6"/>
      <c r="EC46" s="6"/>
      <c r="ED46" s="6"/>
      <c r="EE46" s="6"/>
      <c r="EF46" s="3"/>
      <c r="EG46" s="6"/>
      <c r="EH46" s="6"/>
      <c r="EI46" s="6"/>
      <c r="EJ46" s="6"/>
      <c r="EK46" s="6"/>
      <c r="EL46" s="6"/>
      <c r="EM46" s="6"/>
      <c r="EN46" s="6"/>
      <c r="EO46" s="6"/>
      <c r="EP46" s="6"/>
      <c r="EQ46" s="6"/>
      <c r="ER46" s="6"/>
      <c r="ES46" s="6"/>
      <c r="ET46" s="6"/>
      <c r="EU46" s="6"/>
      <c r="EV46" s="6"/>
      <c r="EW46" s="6"/>
      <c r="EX46" s="6"/>
      <c r="EY46" s="6"/>
      <c r="EZ46" s="6"/>
      <c r="FA46" s="6"/>
      <c r="FB46" s="3"/>
      <c r="FC46" s="6"/>
      <c r="FD46" s="6"/>
      <c r="FE46" s="6"/>
      <c r="FF46" s="6"/>
      <c r="FG46" s="6"/>
      <c r="FH46" s="6"/>
      <c r="FI46" s="6"/>
      <c r="FJ46" s="6"/>
      <c r="FK46" s="6"/>
      <c r="FL46" s="6"/>
      <c r="FM46" s="6"/>
      <c r="FN46" s="6"/>
      <c r="FO46" s="6"/>
      <c r="FP46" s="6"/>
      <c r="FQ46" s="6"/>
      <c r="FR46" s="6"/>
      <c r="FS46" s="6"/>
      <c r="FT46" s="6"/>
      <c r="FU46" s="6"/>
      <c r="FV46" s="6"/>
      <c r="FW46" s="6"/>
      <c r="FX46" s="3"/>
      <c r="FY46" s="66"/>
      <c r="FZ46" s="66"/>
      <c r="GA46" s="66"/>
      <c r="GB46" s="66"/>
      <c r="GC46" s="66"/>
      <c r="GD46" s="66"/>
      <c r="GE46" s="66"/>
      <c r="GF46" s="66"/>
      <c r="GG46" s="66"/>
      <c r="GH46" s="66"/>
      <c r="GI46" s="66"/>
      <c r="GJ46" s="66"/>
      <c r="GK46" s="66"/>
      <c r="GL46" s="66"/>
      <c r="GM46" s="66"/>
      <c r="GN46" s="66"/>
      <c r="GO46" s="66"/>
      <c r="GP46" s="66"/>
      <c r="GQ46" s="66"/>
      <c r="GR46" s="66"/>
      <c r="GS46" s="66"/>
      <c r="GT46" s="3"/>
      <c r="GU46" s="66"/>
      <c r="GV46" s="66"/>
      <c r="GW46" s="66"/>
      <c r="GX46" s="66"/>
      <c r="GY46" s="66"/>
      <c r="GZ46" s="66"/>
      <c r="HA46" s="66"/>
      <c r="HB46" s="66"/>
      <c r="HC46" s="66"/>
      <c r="HD46" s="66"/>
      <c r="HE46" s="66"/>
      <c r="HF46" s="66"/>
      <c r="HG46" s="66"/>
      <c r="HH46" s="66"/>
      <c r="HI46" s="66"/>
      <c r="HJ46" s="66"/>
      <c r="HK46" s="66"/>
      <c r="HL46" s="66"/>
      <c r="HM46" s="66"/>
      <c r="HN46" s="66"/>
      <c r="HO46" s="66"/>
      <c r="HP46" s="3"/>
      <c r="HQ46" s="66"/>
      <c r="HR46" s="66"/>
      <c r="HS46" s="66"/>
      <c r="HT46" s="66"/>
      <c r="HU46" s="66"/>
      <c r="HV46" s="66"/>
      <c r="HW46" s="66"/>
      <c r="HX46" s="66"/>
      <c r="HY46" s="66"/>
      <c r="HZ46" s="66"/>
      <c r="IA46" s="66"/>
      <c r="IB46" s="66"/>
      <c r="IC46" s="66"/>
      <c r="ID46" s="66"/>
      <c r="IE46" s="66"/>
      <c r="IF46" s="66"/>
      <c r="IG46" s="66"/>
      <c r="IH46" s="66"/>
      <c r="II46" s="66"/>
      <c r="IJ46" s="66"/>
      <c r="IK46" s="66"/>
      <c r="IL46" s="3"/>
    </row>
    <row r="47" spans="1:247" s="21" customFormat="1">
      <c r="A47" s="4"/>
      <c r="B47" s="3"/>
      <c r="C47" s="15"/>
      <c r="D47" s="4"/>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6"/>
      <c r="BT47" s="6"/>
      <c r="BU47" s="6"/>
      <c r="BV47" s="6"/>
      <c r="BW47" s="6"/>
      <c r="BX47" s="6"/>
      <c r="BY47" s="6"/>
      <c r="BZ47" s="6"/>
      <c r="CA47" s="6"/>
      <c r="CB47" s="6"/>
      <c r="CC47" s="6"/>
      <c r="CD47" s="6"/>
      <c r="CE47" s="6"/>
      <c r="CF47" s="6"/>
      <c r="CG47" s="6"/>
      <c r="CH47" s="6"/>
      <c r="CI47" s="23"/>
      <c r="CJ47" s="23"/>
      <c r="CK47" s="23"/>
      <c r="CL47" s="23"/>
      <c r="CM47" s="23"/>
      <c r="CN47"/>
      <c r="CO47" s="66"/>
      <c r="CP47" s="66"/>
      <c r="CQ47" s="66"/>
      <c r="CR47" s="66"/>
      <c r="CS47" s="66"/>
      <c r="CT47" s="66"/>
      <c r="CU47" s="66"/>
      <c r="CV47" s="66"/>
      <c r="CW47" s="66"/>
      <c r="CX47" s="66"/>
      <c r="CY47" s="66"/>
      <c r="CZ47" s="66"/>
      <c r="DA47" s="66"/>
      <c r="DB47" s="66"/>
      <c r="DC47" s="66"/>
      <c r="DD47" s="66"/>
      <c r="DE47" s="66"/>
      <c r="DF47" s="66"/>
      <c r="DG47" s="66"/>
      <c r="DH47" s="66"/>
      <c r="DI47" s="66"/>
      <c r="DJ47" s="3"/>
      <c r="DK47" s="6"/>
      <c r="DL47" s="6"/>
      <c r="DM47" s="6"/>
      <c r="DN47" s="6"/>
      <c r="DO47" s="6"/>
      <c r="DP47" s="6"/>
      <c r="DQ47" s="6"/>
      <c r="DR47" s="6"/>
      <c r="DS47" s="6"/>
      <c r="DT47" s="6"/>
      <c r="DU47" s="6"/>
      <c r="DV47" s="6"/>
      <c r="DW47" s="6"/>
      <c r="DX47" s="6"/>
      <c r="DY47" s="6"/>
      <c r="DZ47" s="6"/>
      <c r="EA47" s="6"/>
      <c r="EB47" s="6"/>
      <c r="EC47" s="6"/>
      <c r="ED47" s="6"/>
      <c r="EE47" s="6"/>
      <c r="EF47" s="3"/>
      <c r="EG47" s="6"/>
      <c r="EH47" s="6"/>
      <c r="EI47" s="6"/>
      <c r="EJ47" s="6"/>
      <c r="EK47" s="6"/>
      <c r="EL47" s="6"/>
      <c r="EM47" s="6"/>
      <c r="EN47" s="6"/>
      <c r="EO47" s="6"/>
      <c r="EP47" s="6"/>
      <c r="EQ47" s="6"/>
      <c r="ER47" s="6"/>
      <c r="ES47" s="6"/>
      <c r="ET47" s="6"/>
      <c r="EU47" s="6"/>
      <c r="EV47" s="6"/>
      <c r="EW47" s="6"/>
      <c r="EX47" s="6"/>
      <c r="EY47" s="6"/>
      <c r="EZ47" s="6"/>
      <c r="FA47" s="6"/>
      <c r="FB47" s="3"/>
      <c r="FC47" s="6"/>
      <c r="FD47" s="6"/>
      <c r="FE47" s="6"/>
      <c r="FF47" s="6"/>
      <c r="FG47" s="6"/>
      <c r="FH47" s="6"/>
      <c r="FI47" s="6"/>
      <c r="FJ47" s="6"/>
      <c r="FK47" s="6"/>
      <c r="FL47" s="6"/>
      <c r="FM47" s="6"/>
      <c r="FN47" s="6"/>
      <c r="FO47" s="6"/>
      <c r="FP47" s="6"/>
      <c r="FQ47" s="6"/>
      <c r="FR47" s="6"/>
      <c r="FS47" s="6"/>
      <c r="FT47" s="6"/>
      <c r="FU47" s="6"/>
      <c r="FV47" s="6"/>
      <c r="FW47" s="6"/>
      <c r="FX47" s="3"/>
      <c r="FY47" s="66"/>
      <c r="FZ47" s="66"/>
      <c r="GA47" s="66"/>
      <c r="GB47" s="66"/>
      <c r="GC47" s="66"/>
      <c r="GD47" s="66"/>
      <c r="GE47" s="66"/>
      <c r="GF47" s="66"/>
      <c r="GG47" s="66"/>
      <c r="GH47" s="66"/>
      <c r="GI47" s="66"/>
      <c r="GJ47" s="66"/>
      <c r="GK47" s="66"/>
      <c r="GL47" s="66"/>
      <c r="GM47" s="66"/>
      <c r="GN47" s="66"/>
      <c r="GO47" s="66"/>
      <c r="GP47" s="66"/>
      <c r="GQ47" s="66"/>
      <c r="GR47" s="66"/>
      <c r="GS47" s="66"/>
      <c r="GT47" s="3"/>
      <c r="GU47" s="66"/>
      <c r="GV47" s="66"/>
      <c r="GW47" s="66"/>
      <c r="GX47" s="66"/>
      <c r="GY47" s="66"/>
      <c r="GZ47" s="66"/>
      <c r="HA47" s="66"/>
      <c r="HB47" s="66"/>
      <c r="HC47" s="66"/>
      <c r="HD47" s="66"/>
      <c r="HE47" s="66"/>
      <c r="HF47" s="66"/>
      <c r="HG47" s="66"/>
      <c r="HH47" s="66"/>
      <c r="HI47" s="66"/>
      <c r="HJ47" s="66"/>
      <c r="HK47" s="66"/>
      <c r="HL47" s="66"/>
      <c r="HM47" s="66"/>
      <c r="HN47" s="66"/>
      <c r="HO47" s="66"/>
      <c r="HP47" s="3"/>
      <c r="HQ47" s="66"/>
      <c r="HR47" s="66"/>
      <c r="HS47" s="66"/>
      <c r="HT47" s="66"/>
      <c r="HU47" s="66"/>
      <c r="HV47" s="66"/>
      <c r="HW47" s="66"/>
      <c r="HX47" s="66"/>
      <c r="HY47" s="66"/>
      <c r="HZ47" s="66"/>
      <c r="IA47" s="66"/>
      <c r="IB47" s="66"/>
      <c r="IC47" s="66"/>
      <c r="ID47" s="66"/>
      <c r="IE47" s="66"/>
      <c r="IF47" s="66"/>
      <c r="IG47" s="66"/>
      <c r="IH47" s="66"/>
      <c r="II47" s="66"/>
      <c r="IJ47" s="66"/>
      <c r="IK47" s="66"/>
      <c r="IL47" s="3"/>
    </row>
    <row r="48" spans="1:247" s="31" customFormat="1" hidden="1">
      <c r="A48" s="32" t="s">
        <v>130</v>
      </c>
      <c r="B48" s="29"/>
      <c r="C48" s="15"/>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110"/>
      <c r="BT48" s="110"/>
      <c r="BU48" s="110"/>
      <c r="BV48" s="110"/>
      <c r="BW48" s="110"/>
      <c r="BX48" s="110"/>
      <c r="BY48" s="110"/>
      <c r="BZ48" s="110"/>
      <c r="CA48" s="110"/>
      <c r="CB48" s="110"/>
      <c r="CC48" s="110"/>
      <c r="CD48" s="110"/>
      <c r="CE48" s="110"/>
      <c r="CF48" s="110"/>
      <c r="CG48" s="110"/>
      <c r="CH48" s="110"/>
      <c r="CI48" s="111"/>
      <c r="CJ48" s="111"/>
      <c r="CK48" s="111"/>
      <c r="CL48" s="111"/>
      <c r="CM48" s="111"/>
      <c r="CN48" s="30"/>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29"/>
      <c r="DK48" s="110" t="s">
        <v>64</v>
      </c>
      <c r="DL48" s="110" t="s">
        <v>64</v>
      </c>
      <c r="DM48" s="110" t="s">
        <v>64</v>
      </c>
      <c r="DN48" s="110" t="s">
        <v>64</v>
      </c>
      <c r="DO48" s="110" t="s">
        <v>64</v>
      </c>
      <c r="DP48" s="110" t="s">
        <v>64</v>
      </c>
      <c r="DQ48" s="110" t="s">
        <v>64</v>
      </c>
      <c r="DR48" s="110" t="s">
        <v>64</v>
      </c>
      <c r="DS48" s="110" t="s">
        <v>64</v>
      </c>
      <c r="DT48" s="110" t="s">
        <v>64</v>
      </c>
      <c r="DU48" s="110" t="s">
        <v>64</v>
      </c>
      <c r="DV48" s="110" t="s">
        <v>64</v>
      </c>
      <c r="DW48" s="110" t="s">
        <v>64</v>
      </c>
      <c r="DX48" s="110" t="s">
        <v>64</v>
      </c>
      <c r="DY48" s="110" t="s">
        <v>64</v>
      </c>
      <c r="DZ48" s="110" t="s">
        <v>64</v>
      </c>
      <c r="EA48" s="110" t="s">
        <v>64</v>
      </c>
      <c r="EB48" s="110" t="s">
        <v>64</v>
      </c>
      <c r="EC48" s="110" t="s">
        <v>64</v>
      </c>
      <c r="ED48" s="110" t="s">
        <v>64</v>
      </c>
      <c r="EE48" s="110" t="s">
        <v>64</v>
      </c>
      <c r="EF48" s="29"/>
      <c r="EG48" s="110" t="s">
        <v>65</v>
      </c>
      <c r="EH48" s="110" t="s">
        <v>65</v>
      </c>
      <c r="EI48" s="110" t="s">
        <v>65</v>
      </c>
      <c r="EJ48" s="110" t="s">
        <v>65</v>
      </c>
      <c r="EK48" s="110" t="s">
        <v>65</v>
      </c>
      <c r="EL48" s="110" t="s">
        <v>65</v>
      </c>
      <c r="EM48" s="110" t="s">
        <v>65</v>
      </c>
      <c r="EN48" s="110" t="s">
        <v>65</v>
      </c>
      <c r="EO48" s="110" t="s">
        <v>65</v>
      </c>
      <c r="EP48" s="110" t="s">
        <v>65</v>
      </c>
      <c r="EQ48" s="110" t="s">
        <v>65</v>
      </c>
      <c r="ER48" s="110" t="s">
        <v>65</v>
      </c>
      <c r="ES48" s="110" t="s">
        <v>65</v>
      </c>
      <c r="ET48" s="110" t="s">
        <v>65</v>
      </c>
      <c r="EU48" s="110" t="s">
        <v>65</v>
      </c>
      <c r="EV48" s="110" t="s">
        <v>65</v>
      </c>
      <c r="EW48" s="110"/>
      <c r="EX48" s="110"/>
      <c r="EY48" s="110"/>
      <c r="EZ48" s="110"/>
      <c r="FA48" s="110"/>
      <c r="FB48" s="29"/>
      <c r="FC48" s="110" t="s">
        <v>66</v>
      </c>
      <c r="FD48" s="110" t="s">
        <v>66</v>
      </c>
      <c r="FE48" s="110" t="s">
        <v>66</v>
      </c>
      <c r="FF48" s="110" t="s">
        <v>66</v>
      </c>
      <c r="FG48" s="110" t="s">
        <v>66</v>
      </c>
      <c r="FH48" s="110" t="s">
        <v>66</v>
      </c>
      <c r="FI48" s="110" t="s">
        <v>66</v>
      </c>
      <c r="FJ48" s="110" t="s">
        <v>66</v>
      </c>
      <c r="FK48" s="110" t="s">
        <v>66</v>
      </c>
      <c r="FL48" s="110" t="s">
        <v>66</v>
      </c>
      <c r="FM48" s="110" t="s">
        <v>66</v>
      </c>
      <c r="FN48" s="110" t="s">
        <v>66</v>
      </c>
      <c r="FO48" s="110" t="s">
        <v>66</v>
      </c>
      <c r="FP48" s="110" t="s">
        <v>66</v>
      </c>
      <c r="FQ48" s="110" t="s">
        <v>66</v>
      </c>
      <c r="FR48" s="110" t="s">
        <v>66</v>
      </c>
      <c r="FS48" s="110" t="s">
        <v>66</v>
      </c>
      <c r="FT48" s="110" t="s">
        <v>66</v>
      </c>
      <c r="FU48" s="110" t="s">
        <v>66</v>
      </c>
      <c r="FV48" s="110" t="s">
        <v>66</v>
      </c>
      <c r="FW48" s="110" t="s">
        <v>66</v>
      </c>
      <c r="FX48" s="29"/>
      <c r="FY48" s="113"/>
      <c r="FZ48" s="113"/>
      <c r="GA48" s="113"/>
      <c r="GB48" s="113"/>
      <c r="GC48" s="113"/>
      <c r="GD48" s="113"/>
      <c r="GE48" s="113"/>
      <c r="GF48" s="113"/>
      <c r="GG48" s="113"/>
      <c r="GH48" s="113"/>
      <c r="GI48" s="113"/>
      <c r="GJ48" s="113"/>
      <c r="GK48" s="113"/>
      <c r="GL48" s="113"/>
      <c r="GM48" s="113">
        <v>341.90000000000003</v>
      </c>
      <c r="GN48" s="113"/>
      <c r="GO48" s="113"/>
      <c r="GP48" s="113"/>
      <c r="GQ48" s="113"/>
      <c r="GR48" s="113"/>
      <c r="GS48" s="113"/>
      <c r="GT48" s="29"/>
      <c r="GU48" s="113"/>
      <c r="GV48" s="113"/>
      <c r="GW48" s="113"/>
      <c r="GX48" s="113"/>
      <c r="GY48" s="113"/>
      <c r="GZ48" s="113"/>
      <c r="HA48" s="113"/>
      <c r="HB48" s="113"/>
      <c r="HC48" s="113"/>
      <c r="HD48" s="113"/>
      <c r="HE48" s="113"/>
      <c r="HF48" s="113"/>
      <c r="HG48" s="113"/>
      <c r="HH48" s="113"/>
      <c r="HI48" s="113"/>
      <c r="HJ48" s="113"/>
      <c r="HK48" s="113"/>
      <c r="HL48" s="113"/>
      <c r="HM48" s="113"/>
      <c r="HN48" s="113"/>
      <c r="HO48" s="113"/>
      <c r="HP48" s="29"/>
      <c r="HQ48" s="113"/>
      <c r="HR48" s="113"/>
      <c r="HS48" s="113"/>
      <c r="HT48" s="113"/>
      <c r="HU48" s="113"/>
      <c r="HV48" s="113"/>
      <c r="HW48" s="113"/>
      <c r="HX48" s="113"/>
      <c r="HY48" s="113"/>
      <c r="HZ48" s="113"/>
      <c r="IA48" s="113"/>
      <c r="IB48" s="113"/>
      <c r="IC48" s="113"/>
      <c r="ID48" s="113"/>
      <c r="IE48" s="113"/>
      <c r="IF48" s="113"/>
      <c r="IG48" s="113"/>
      <c r="IH48" s="113"/>
      <c r="II48" s="113"/>
      <c r="IJ48" s="113"/>
      <c r="IK48" s="113"/>
      <c r="IL48" s="29"/>
    </row>
    <row r="49" spans="1:246" s="31" customFormat="1" hidden="1">
      <c r="A49" s="29" t="s">
        <v>50</v>
      </c>
      <c r="B49" s="29" t="s">
        <v>51</v>
      </c>
      <c r="C49" s="15"/>
      <c r="D49" s="29"/>
      <c r="E49" s="29"/>
      <c r="F49" s="30"/>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110"/>
      <c r="BT49" s="110"/>
      <c r="BU49" s="110"/>
      <c r="BV49" s="110"/>
      <c r="BW49" s="110"/>
      <c r="BX49" s="110"/>
      <c r="BY49" s="110"/>
      <c r="BZ49" s="110"/>
      <c r="CA49" s="110"/>
      <c r="CB49" s="110"/>
      <c r="CC49" s="110"/>
      <c r="CD49" s="110"/>
      <c r="CE49" s="110"/>
      <c r="CF49" s="110"/>
      <c r="CG49" s="110"/>
      <c r="CH49" s="110"/>
      <c r="CI49" s="111"/>
      <c r="CJ49" s="111"/>
      <c r="CK49" s="111"/>
      <c r="CL49" s="111"/>
      <c r="CM49" s="111"/>
      <c r="CN49" s="30"/>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29"/>
      <c r="DK49" s="110">
        <v>7.5213000000000001</v>
      </c>
      <c r="DL49" s="110">
        <v>7.0369999999999999</v>
      </c>
      <c r="DM49" s="110">
        <v>7.2267999999999999</v>
      </c>
      <c r="DN49" s="110">
        <v>7.7245999999999997</v>
      </c>
      <c r="DO49" s="110">
        <v>8.2209000000000003</v>
      </c>
      <c r="DP49" s="110">
        <v>7.9265999999999996</v>
      </c>
      <c r="DQ49" s="110">
        <v>7.8521999999999998</v>
      </c>
      <c r="DR49" s="110">
        <v>7.4027000000000003</v>
      </c>
      <c r="DS49" s="110">
        <v>7.85</v>
      </c>
      <c r="DT49" s="110">
        <v>7.6139000000000001</v>
      </c>
      <c r="DU49" s="110">
        <v>7.3634000000000004</v>
      </c>
      <c r="DV49" s="110">
        <v>7.2161999999999997</v>
      </c>
      <c r="DW49" s="110" t="s">
        <v>22</v>
      </c>
      <c r="DX49" s="110">
        <v>6.7629999999999999</v>
      </c>
      <c r="DY49" s="110">
        <v>6.6330999999999998</v>
      </c>
      <c r="DZ49" s="110" t="s">
        <v>22</v>
      </c>
      <c r="EA49" s="110" t="s">
        <v>22</v>
      </c>
      <c r="EB49" s="110" t="s">
        <v>22</v>
      </c>
      <c r="EC49" s="110" t="s">
        <v>22</v>
      </c>
      <c r="ED49" s="110" t="s">
        <v>22</v>
      </c>
      <c r="EE49" s="110" t="s">
        <v>22</v>
      </c>
      <c r="EF49" s="29"/>
      <c r="EG49" s="110">
        <v>11.6509</v>
      </c>
      <c r="EH49" s="110">
        <v>11.4353</v>
      </c>
      <c r="EI49" s="110">
        <v>10.956200000000001</v>
      </c>
      <c r="EJ49" s="110">
        <v>22.313500000000001</v>
      </c>
      <c r="EK49" s="110">
        <v>26.016999999999999</v>
      </c>
      <c r="EL49" s="110">
        <v>20.703600000000002</v>
      </c>
      <c r="EM49" s="110">
        <v>20.7026</v>
      </c>
      <c r="EN49" s="110">
        <v>41.013800000000003</v>
      </c>
      <c r="EO49" s="110">
        <v>47.666600000000003</v>
      </c>
      <c r="EP49" s="110">
        <v>59.952199999999998</v>
      </c>
      <c r="EQ49" s="110">
        <v>58.816099999999999</v>
      </c>
      <c r="ER49" s="110">
        <v>35.732900000000001</v>
      </c>
      <c r="ES49" s="110" t="s">
        <v>22</v>
      </c>
      <c r="ET49" s="110">
        <v>54.1708</v>
      </c>
      <c r="EU49" s="110">
        <v>67.775900000000007</v>
      </c>
      <c r="EV49" s="110" t="s">
        <v>22</v>
      </c>
      <c r="EW49" s="110" t="s">
        <v>22</v>
      </c>
      <c r="EX49" s="110" t="s">
        <v>22</v>
      </c>
      <c r="EY49" s="110" t="s">
        <v>22</v>
      </c>
      <c r="EZ49" s="110" t="s">
        <v>22</v>
      </c>
      <c r="FA49" s="110" t="s">
        <v>22</v>
      </c>
      <c r="FB49" s="29"/>
      <c r="FC49" s="110">
        <v>1.8113000000000001</v>
      </c>
      <c r="FD49" s="110">
        <v>1.5518000000000001</v>
      </c>
      <c r="FE49" s="110">
        <v>1.6036000000000001</v>
      </c>
      <c r="FF49" s="110">
        <v>1.5963000000000001</v>
      </c>
      <c r="FG49" s="110">
        <v>1.6606000000000001</v>
      </c>
      <c r="FH49" s="110">
        <v>1.8866000000000001</v>
      </c>
      <c r="FI49" s="110">
        <v>1.8719000000000001</v>
      </c>
      <c r="FJ49" s="110">
        <v>1.8018000000000001</v>
      </c>
      <c r="FK49" s="110">
        <v>1.8900000000000001</v>
      </c>
      <c r="FL49" s="110">
        <v>1.6993</v>
      </c>
      <c r="FM49" s="110">
        <v>1.6175999999999999</v>
      </c>
      <c r="FN49" s="110">
        <v>1.6892</v>
      </c>
      <c r="FO49" s="110" t="s">
        <v>22</v>
      </c>
      <c r="FP49" s="110">
        <v>1.6833</v>
      </c>
      <c r="FQ49" s="110">
        <v>1.6731</v>
      </c>
      <c r="FR49" s="110" t="s">
        <v>22</v>
      </c>
      <c r="FS49" s="110" t="s">
        <v>22</v>
      </c>
      <c r="FT49" s="110" t="s">
        <v>22</v>
      </c>
      <c r="FU49" s="110" t="s">
        <v>22</v>
      </c>
      <c r="FV49" s="110" t="s">
        <v>22</v>
      </c>
      <c r="FW49" s="110" t="s">
        <v>22</v>
      </c>
      <c r="FX49" s="29"/>
      <c r="FY49" s="113"/>
      <c r="FZ49" s="113"/>
      <c r="GA49" s="113"/>
      <c r="GB49" s="113"/>
      <c r="GC49" s="113"/>
      <c r="GD49" s="113"/>
      <c r="GE49" s="113"/>
      <c r="GF49" s="113"/>
      <c r="GG49" s="113"/>
      <c r="GH49" s="113"/>
      <c r="GI49" s="113"/>
      <c r="GJ49" s="113"/>
      <c r="GK49" s="113"/>
      <c r="GL49" s="113"/>
      <c r="GM49" s="113"/>
      <c r="GN49" s="113"/>
      <c r="GO49" s="113"/>
      <c r="GP49" s="113"/>
      <c r="GQ49" s="113"/>
      <c r="GR49" s="113"/>
      <c r="GS49" s="113"/>
      <c r="GT49" s="29"/>
      <c r="GU49" s="113"/>
      <c r="GV49" s="113"/>
      <c r="GW49" s="113"/>
      <c r="GX49" s="113"/>
      <c r="GY49" s="113"/>
      <c r="GZ49" s="113"/>
      <c r="HA49" s="113"/>
      <c r="HB49" s="113"/>
      <c r="HC49" s="113"/>
      <c r="HD49" s="113"/>
      <c r="HE49" s="113"/>
      <c r="HF49" s="113"/>
      <c r="HG49" s="113"/>
      <c r="HH49" s="113"/>
      <c r="HI49" s="113"/>
      <c r="HJ49" s="113"/>
      <c r="HK49" s="113"/>
      <c r="HL49" s="113"/>
      <c r="HM49" s="113"/>
      <c r="HN49" s="113"/>
      <c r="HO49" s="113"/>
      <c r="HP49" s="29"/>
      <c r="HQ49" s="113"/>
      <c r="HR49" s="113"/>
      <c r="HS49" s="113"/>
      <c r="HT49" s="113"/>
      <c r="HU49" s="113"/>
      <c r="HV49" s="113"/>
      <c r="HW49" s="113"/>
      <c r="HX49" s="113"/>
      <c r="HY49" s="113"/>
      <c r="HZ49" s="113"/>
      <c r="IA49" s="113"/>
      <c r="IB49" s="113"/>
      <c r="IC49" s="113"/>
      <c r="ID49" s="113"/>
      <c r="IE49" s="113"/>
      <c r="IF49" s="113"/>
      <c r="IG49" s="113"/>
      <c r="IH49" s="113"/>
      <c r="II49" s="113"/>
      <c r="IJ49" s="113"/>
      <c r="IK49" s="113"/>
      <c r="IL49" s="29"/>
    </row>
    <row r="50" spans="1:246" s="31" customFormat="1" hidden="1">
      <c r="A50" s="29" t="s">
        <v>52</v>
      </c>
      <c r="B50" s="29" t="s">
        <v>59</v>
      </c>
      <c r="C50" s="15"/>
      <c r="D50" s="29"/>
      <c r="E50" s="29"/>
      <c r="F50" s="30"/>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110"/>
      <c r="BT50" s="110"/>
      <c r="BU50" s="110"/>
      <c r="BV50" s="110"/>
      <c r="BW50" s="110"/>
      <c r="BX50" s="110"/>
      <c r="BY50" s="110"/>
      <c r="BZ50" s="110"/>
      <c r="CA50" s="110"/>
      <c r="CB50" s="110"/>
      <c r="CC50" s="110"/>
      <c r="CD50" s="110"/>
      <c r="CE50" s="110"/>
      <c r="CF50" s="110"/>
      <c r="CG50" s="110"/>
      <c r="CH50" s="110"/>
      <c r="CI50" s="111"/>
      <c r="CJ50" s="111"/>
      <c r="CK50" s="111"/>
      <c r="CL50" s="111"/>
      <c r="CM50" s="111"/>
      <c r="CN50" s="30"/>
      <c r="CO50" s="113"/>
      <c r="CP50" s="113"/>
      <c r="CQ50" s="113"/>
      <c r="CR50" s="113"/>
      <c r="CS50" s="113"/>
      <c r="CT50" s="113"/>
      <c r="CU50" s="113"/>
      <c r="CV50" s="113"/>
      <c r="CW50" s="113"/>
      <c r="CX50" s="113"/>
      <c r="CY50" s="113"/>
      <c r="CZ50" s="113"/>
      <c r="DA50" s="113"/>
      <c r="DB50" s="113"/>
      <c r="DC50" s="113"/>
      <c r="DD50" s="113"/>
      <c r="DE50" s="113"/>
      <c r="DF50" s="113"/>
      <c r="DG50" s="113"/>
      <c r="DH50" s="113"/>
      <c r="DI50" s="113"/>
      <c r="DJ50" s="29"/>
      <c r="DK50" s="110">
        <v>7.5213000000000001</v>
      </c>
      <c r="DL50" s="110">
        <v>7.0412999999999997</v>
      </c>
      <c r="DM50" s="110">
        <v>7.1750999999999996</v>
      </c>
      <c r="DN50" s="110">
        <v>7.6679000000000004</v>
      </c>
      <c r="DO50" s="110">
        <v>8.0471000000000004</v>
      </c>
      <c r="DP50" s="110">
        <v>7.7112999999999996</v>
      </c>
      <c r="DQ50" s="110">
        <v>7.5873999999999997</v>
      </c>
      <c r="DR50" s="110">
        <v>7.4027000000000003</v>
      </c>
      <c r="DS50" s="110">
        <v>7.85</v>
      </c>
      <c r="DT50" s="110">
        <v>7.6139000000000001</v>
      </c>
      <c r="DU50" s="110">
        <v>7.3634000000000004</v>
      </c>
      <c r="DV50" s="110">
        <v>7.2161999999999997</v>
      </c>
      <c r="DW50" s="110" t="s">
        <v>22</v>
      </c>
      <c r="DX50" s="110">
        <v>6.7629999999999999</v>
      </c>
      <c r="DY50" s="110">
        <v>6.6330999999999998</v>
      </c>
      <c r="DZ50" s="110" t="s">
        <v>22</v>
      </c>
      <c r="EA50" s="110" t="s">
        <v>22</v>
      </c>
      <c r="EB50" s="110" t="s">
        <v>22</v>
      </c>
      <c r="EC50" s="110" t="s">
        <v>22</v>
      </c>
      <c r="ED50" s="110" t="s">
        <v>22</v>
      </c>
      <c r="EE50" s="110" t="s">
        <v>22</v>
      </c>
      <c r="EF50" s="29"/>
      <c r="EG50" s="110">
        <v>11.6473</v>
      </c>
      <c r="EH50" s="110">
        <v>11.433199999999999</v>
      </c>
      <c r="EI50" s="110">
        <v>10.912100000000001</v>
      </c>
      <c r="EJ50" s="110">
        <v>22.2377</v>
      </c>
      <c r="EK50" s="110">
        <v>24.759799999999998</v>
      </c>
      <c r="EL50" s="110">
        <v>19.9404</v>
      </c>
      <c r="EM50" s="110">
        <v>19.9011</v>
      </c>
      <c r="EN50" s="110">
        <v>41.068399999999997</v>
      </c>
      <c r="EO50" s="110">
        <v>47.705199999999998</v>
      </c>
      <c r="EP50" s="110">
        <v>59.959000000000003</v>
      </c>
      <c r="EQ50" s="110">
        <v>59.094799999999999</v>
      </c>
      <c r="ER50" s="110">
        <v>35.645200000000003</v>
      </c>
      <c r="ES50" s="110" t="s">
        <v>22</v>
      </c>
      <c r="ET50" s="110">
        <v>54.187399999999997</v>
      </c>
      <c r="EU50" s="110">
        <v>67.754900000000006</v>
      </c>
      <c r="EV50" s="110" t="s">
        <v>22</v>
      </c>
      <c r="EW50" s="110" t="s">
        <v>22</v>
      </c>
      <c r="EX50" s="110" t="s">
        <v>22</v>
      </c>
      <c r="EY50" s="110" t="s">
        <v>22</v>
      </c>
      <c r="EZ50" s="110" t="s">
        <v>22</v>
      </c>
      <c r="FA50" s="110" t="s">
        <v>22</v>
      </c>
      <c r="FB50" s="29"/>
      <c r="FC50" s="110">
        <v>1.8107</v>
      </c>
      <c r="FD50" s="110">
        <v>1.5505</v>
      </c>
      <c r="FE50" s="110">
        <v>1.5838000000000001</v>
      </c>
      <c r="FF50" s="110">
        <v>1.5617999999999999</v>
      </c>
      <c r="FG50" s="110">
        <v>1.6331</v>
      </c>
      <c r="FH50" s="110">
        <v>1.8355999999999999</v>
      </c>
      <c r="FI50" s="110">
        <v>1.8165</v>
      </c>
      <c r="FJ50" s="110">
        <v>1.8042</v>
      </c>
      <c r="FK50" s="110">
        <v>1.8915999999999999</v>
      </c>
      <c r="FL50" s="110">
        <v>1.6995</v>
      </c>
      <c r="FM50" s="110">
        <v>1.6253</v>
      </c>
      <c r="FN50" s="110">
        <v>1.6850000000000001</v>
      </c>
      <c r="FO50" s="110" t="s">
        <v>22</v>
      </c>
      <c r="FP50" s="110">
        <v>1.6838</v>
      </c>
      <c r="FQ50" s="110">
        <v>1.6726000000000001</v>
      </c>
      <c r="FR50" s="110" t="s">
        <v>22</v>
      </c>
      <c r="FS50" s="110" t="s">
        <v>22</v>
      </c>
      <c r="FT50" s="110" t="s">
        <v>22</v>
      </c>
      <c r="FU50" s="110" t="s">
        <v>22</v>
      </c>
      <c r="FV50" s="110" t="s">
        <v>22</v>
      </c>
      <c r="FW50" s="110" t="s">
        <v>22</v>
      </c>
      <c r="FX50" s="29"/>
      <c r="FY50" s="113"/>
      <c r="FZ50" s="113"/>
      <c r="GA50" s="113"/>
      <c r="GB50" s="113"/>
      <c r="GC50" s="113"/>
      <c r="GD50" s="113"/>
      <c r="GE50" s="113"/>
      <c r="GF50" s="113"/>
      <c r="GG50" s="113"/>
      <c r="GH50" s="113"/>
      <c r="GI50" s="113"/>
      <c r="GJ50" s="113"/>
      <c r="GK50" s="113"/>
      <c r="GL50" s="113"/>
      <c r="GM50" s="113"/>
      <c r="GN50" s="113"/>
      <c r="GO50" s="113"/>
      <c r="GP50" s="113"/>
      <c r="GQ50" s="113"/>
      <c r="GR50" s="113"/>
      <c r="GS50" s="113"/>
      <c r="GT50" s="29"/>
      <c r="GU50" s="113"/>
      <c r="GV50" s="113"/>
      <c r="GW50" s="113"/>
      <c r="GX50" s="113"/>
      <c r="GY50" s="113"/>
      <c r="GZ50" s="113"/>
      <c r="HA50" s="113"/>
      <c r="HB50" s="113"/>
      <c r="HC50" s="113"/>
      <c r="HD50" s="113"/>
      <c r="HE50" s="113"/>
      <c r="HF50" s="113"/>
      <c r="HG50" s="113"/>
      <c r="HH50" s="113"/>
      <c r="HI50" s="113"/>
      <c r="HJ50" s="113"/>
      <c r="HK50" s="113"/>
      <c r="HL50" s="113"/>
      <c r="HM50" s="113"/>
      <c r="HN50" s="113"/>
      <c r="HO50" s="113"/>
      <c r="HP50" s="29"/>
      <c r="HQ50" s="113"/>
      <c r="HR50" s="113"/>
      <c r="HS50" s="113"/>
      <c r="HT50" s="113"/>
      <c r="HU50" s="113"/>
      <c r="HV50" s="113"/>
      <c r="HW50" s="113"/>
      <c r="HX50" s="113"/>
      <c r="HY50" s="113"/>
      <c r="HZ50" s="113"/>
      <c r="IA50" s="113"/>
      <c r="IB50" s="113"/>
      <c r="IC50" s="113"/>
      <c r="ID50" s="113"/>
      <c r="IE50" s="113"/>
      <c r="IF50" s="113"/>
      <c r="IG50" s="113"/>
      <c r="IH50" s="113"/>
      <c r="II50" s="113"/>
      <c r="IJ50" s="113"/>
      <c r="IK50" s="113"/>
      <c r="IL50" s="29"/>
    </row>
    <row r="51" spans="1:246" s="31" customFormat="1" hidden="1">
      <c r="A51" s="29" t="s">
        <v>54</v>
      </c>
      <c r="B51" s="29" t="s">
        <v>53</v>
      </c>
      <c r="C51" s="15"/>
      <c r="D51" s="29"/>
      <c r="E51" s="29"/>
      <c r="F51" s="30"/>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110"/>
      <c r="BT51" s="110"/>
      <c r="BU51" s="110"/>
      <c r="BV51" s="110"/>
      <c r="BW51" s="110"/>
      <c r="BX51" s="110"/>
      <c r="BY51" s="110"/>
      <c r="BZ51" s="110"/>
      <c r="CA51" s="110"/>
      <c r="CB51" s="110"/>
      <c r="CC51" s="110"/>
      <c r="CD51" s="110"/>
      <c r="CE51" s="110"/>
      <c r="CF51" s="110"/>
      <c r="CG51" s="110"/>
      <c r="CH51" s="110"/>
      <c r="CI51" s="111"/>
      <c r="CJ51" s="111"/>
      <c r="CK51" s="111"/>
      <c r="CL51" s="111"/>
      <c r="CM51" s="111"/>
      <c r="CN51" s="30"/>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29"/>
      <c r="DK51" s="110">
        <v>5.8344000000000005</v>
      </c>
      <c r="DL51" s="110">
        <v>5.6763000000000003</v>
      </c>
      <c r="DM51" s="110">
        <v>6.0068999999999999</v>
      </c>
      <c r="DN51" s="110">
        <v>6.2686999999999999</v>
      </c>
      <c r="DO51" s="110">
        <v>6.8529999999999998</v>
      </c>
      <c r="DP51" s="110">
        <v>7.8680000000000003</v>
      </c>
      <c r="DQ51" s="110">
        <v>7.6630000000000003</v>
      </c>
      <c r="DR51" s="110">
        <v>7.2401999999999997</v>
      </c>
      <c r="DS51" s="110">
        <v>7.8162000000000003</v>
      </c>
      <c r="DT51" s="110">
        <v>7.3697999999999997</v>
      </c>
      <c r="DU51" s="110">
        <v>7.2163000000000004</v>
      </c>
      <c r="DV51" s="110">
        <v>6.9291</v>
      </c>
      <c r="DW51" s="110" t="s">
        <v>22</v>
      </c>
      <c r="DX51" s="110">
        <v>6.9398999999999997</v>
      </c>
      <c r="DY51" s="110">
        <v>6.7534000000000001</v>
      </c>
      <c r="DZ51" s="110" t="s">
        <v>22</v>
      </c>
      <c r="EA51" s="110" t="s">
        <v>22</v>
      </c>
      <c r="EB51" s="110" t="s">
        <v>22</v>
      </c>
      <c r="EC51" s="110" t="s">
        <v>22</v>
      </c>
      <c r="ED51" s="110" t="s">
        <v>22</v>
      </c>
      <c r="EE51" s="110" t="s">
        <v>22</v>
      </c>
      <c r="EF51" s="29"/>
      <c r="EG51" s="110">
        <v>22.316199999999998</v>
      </c>
      <c r="EH51" s="110">
        <v>21.474799999999998</v>
      </c>
      <c r="EI51" s="110">
        <v>18.343699999999998</v>
      </c>
      <c r="EJ51" s="110">
        <v>19.593399999999999</v>
      </c>
      <c r="EK51" s="110">
        <v>26.263999999999999</v>
      </c>
      <c r="EL51" s="110">
        <v>36.065199999999997</v>
      </c>
      <c r="EM51" s="110">
        <v>35.424799999999998</v>
      </c>
      <c r="EN51" s="110">
        <v>31.529199999999999</v>
      </c>
      <c r="EO51" s="110">
        <v>39.081099999999999</v>
      </c>
      <c r="EP51" s="110">
        <v>28.281099999999999</v>
      </c>
      <c r="EQ51" s="110">
        <v>25.6996</v>
      </c>
      <c r="ER51" s="110">
        <v>23.959800000000001</v>
      </c>
      <c r="ES51" s="110" t="s">
        <v>22</v>
      </c>
      <c r="ET51" s="110">
        <v>44.816499999999998</v>
      </c>
      <c r="EU51" s="110">
        <v>55.623100000000001</v>
      </c>
      <c r="EV51" s="110" t="s">
        <v>22</v>
      </c>
      <c r="EW51" s="110" t="s">
        <v>22</v>
      </c>
      <c r="EX51" s="110" t="s">
        <v>22</v>
      </c>
      <c r="EY51" s="110" t="s">
        <v>22</v>
      </c>
      <c r="EZ51" s="110" t="s">
        <v>22</v>
      </c>
      <c r="FA51" s="110" t="s">
        <v>22</v>
      </c>
      <c r="FB51" s="29"/>
      <c r="FC51" s="110">
        <v>1.7194</v>
      </c>
      <c r="FD51" s="110">
        <v>1.7254</v>
      </c>
      <c r="FE51" s="110">
        <v>1.8705000000000001</v>
      </c>
      <c r="FF51" s="110">
        <v>1.8547</v>
      </c>
      <c r="FG51" s="110">
        <v>1.8841000000000001</v>
      </c>
      <c r="FH51" s="110">
        <v>2.2061999999999999</v>
      </c>
      <c r="FI51" s="110">
        <v>2.1000999999999999</v>
      </c>
      <c r="FJ51" s="110">
        <v>2.0636999999999999</v>
      </c>
      <c r="FK51" s="110">
        <v>2.1920000000000002</v>
      </c>
      <c r="FL51" s="110">
        <v>2.0228000000000002</v>
      </c>
      <c r="FM51" s="110">
        <v>1.9298999999999999</v>
      </c>
      <c r="FN51" s="110">
        <v>1.8776999999999999</v>
      </c>
      <c r="FO51" s="110" t="s">
        <v>22</v>
      </c>
      <c r="FP51" s="110">
        <v>2.0158</v>
      </c>
      <c r="FQ51" s="110">
        <v>2.0165999999999999</v>
      </c>
      <c r="FR51" s="110" t="s">
        <v>22</v>
      </c>
      <c r="FS51" s="110" t="s">
        <v>22</v>
      </c>
      <c r="FT51" s="110" t="s">
        <v>22</v>
      </c>
      <c r="FU51" s="110" t="s">
        <v>22</v>
      </c>
      <c r="FV51" s="110" t="s">
        <v>22</v>
      </c>
      <c r="FW51" s="110" t="s">
        <v>22</v>
      </c>
      <c r="FX51" s="29"/>
      <c r="FY51" s="113"/>
      <c r="FZ51" s="113"/>
      <c r="GA51" s="113"/>
      <c r="GB51" s="113"/>
      <c r="GC51" s="113"/>
      <c r="GD51" s="113"/>
      <c r="GE51" s="113"/>
      <c r="GF51" s="113"/>
      <c r="GG51" s="113"/>
      <c r="GH51" s="113"/>
      <c r="GI51" s="113"/>
      <c r="GJ51" s="113"/>
      <c r="GK51" s="113"/>
      <c r="GL51" s="113"/>
      <c r="GM51" s="113"/>
      <c r="GN51" s="113"/>
      <c r="GO51" s="113"/>
      <c r="GP51" s="113"/>
      <c r="GQ51" s="113"/>
      <c r="GR51" s="113"/>
      <c r="GS51" s="113"/>
      <c r="GT51" s="29"/>
      <c r="GU51" s="113"/>
      <c r="GV51" s="113"/>
      <c r="GW51" s="113"/>
      <c r="GX51" s="113"/>
      <c r="GY51" s="113"/>
      <c r="GZ51" s="113"/>
      <c r="HA51" s="113"/>
      <c r="HB51" s="113"/>
      <c r="HC51" s="113"/>
      <c r="HD51" s="113"/>
      <c r="HE51" s="113"/>
      <c r="HF51" s="113"/>
      <c r="HG51" s="113"/>
      <c r="HH51" s="113"/>
      <c r="HI51" s="113"/>
      <c r="HJ51" s="113"/>
      <c r="HK51" s="113"/>
      <c r="HL51" s="113"/>
      <c r="HM51" s="113"/>
      <c r="HN51" s="113"/>
      <c r="HO51" s="113"/>
      <c r="HP51" s="29"/>
      <c r="HQ51" s="113"/>
      <c r="HR51" s="113"/>
      <c r="HS51" s="113"/>
      <c r="HT51" s="113"/>
      <c r="HU51" s="113"/>
      <c r="HV51" s="113"/>
      <c r="HW51" s="113"/>
      <c r="HX51" s="113"/>
      <c r="HY51" s="113"/>
      <c r="HZ51" s="113"/>
      <c r="IA51" s="113"/>
      <c r="IB51" s="113"/>
      <c r="IC51" s="113"/>
      <c r="ID51" s="113"/>
      <c r="IE51" s="113"/>
      <c r="IF51" s="113"/>
      <c r="IG51" s="113"/>
      <c r="IH51" s="113"/>
      <c r="II51" s="113"/>
      <c r="IJ51" s="113"/>
      <c r="IK51" s="113"/>
      <c r="IL51" s="29"/>
    </row>
    <row r="52" spans="1:246" s="31" customFormat="1" hidden="1">
      <c r="A52" s="29" t="s">
        <v>58</v>
      </c>
      <c r="B52" s="29" t="s">
        <v>55</v>
      </c>
      <c r="C52" s="15"/>
      <c r="D52" s="29"/>
      <c r="E52" s="29"/>
      <c r="F52" s="30"/>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110"/>
      <c r="BT52" s="110"/>
      <c r="BU52" s="110"/>
      <c r="BV52" s="110"/>
      <c r="BW52" s="110"/>
      <c r="BX52" s="110"/>
      <c r="BY52" s="110"/>
      <c r="BZ52" s="110"/>
      <c r="CA52" s="110"/>
      <c r="CB52" s="110"/>
      <c r="CC52" s="110"/>
      <c r="CD52" s="110"/>
      <c r="CE52" s="110"/>
      <c r="CF52" s="110"/>
      <c r="CG52" s="110"/>
      <c r="CH52" s="110"/>
      <c r="CI52" s="111"/>
      <c r="CJ52" s="111"/>
      <c r="CK52" s="111"/>
      <c r="CL52" s="111"/>
      <c r="CM52" s="111"/>
      <c r="CN52" s="30"/>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29"/>
      <c r="DK52" s="110">
        <v>10.307499999999999</v>
      </c>
      <c r="DL52" s="110">
        <v>9.2353000000000005</v>
      </c>
      <c r="DM52" s="110">
        <v>9.2353000000000005</v>
      </c>
      <c r="DN52" s="110">
        <v>9.9908999999999999</v>
      </c>
      <c r="DO52" s="110">
        <v>10.194599999999999</v>
      </c>
      <c r="DP52" s="110">
        <v>8.0219000000000005</v>
      </c>
      <c r="DQ52" s="110">
        <v>7.8746</v>
      </c>
      <c r="DR52" s="110">
        <v>7.5978000000000003</v>
      </c>
      <c r="DS52" s="110">
        <v>7.9074</v>
      </c>
      <c r="DT52" s="110">
        <v>7.2091000000000003</v>
      </c>
      <c r="DU52" s="110">
        <v>7.0944000000000003</v>
      </c>
      <c r="DV52" s="110">
        <v>7.0612000000000004</v>
      </c>
      <c r="DW52" s="110" t="s">
        <v>22</v>
      </c>
      <c r="DX52" s="110">
        <v>6.4937000000000005</v>
      </c>
      <c r="DY52" s="110">
        <v>6.4276999999999997</v>
      </c>
      <c r="DZ52" s="110" t="s">
        <v>22</v>
      </c>
      <c r="EA52" s="110" t="s">
        <v>22</v>
      </c>
      <c r="EB52" s="110" t="s">
        <v>22</v>
      </c>
      <c r="EC52" s="110" t="s">
        <v>22</v>
      </c>
      <c r="ED52" s="110" t="s">
        <v>22</v>
      </c>
      <c r="EE52" s="110" t="s">
        <v>22</v>
      </c>
      <c r="EF52" s="29"/>
      <c r="EG52" s="110">
        <v>9.7940000000000005</v>
      </c>
      <c r="EH52" s="110">
        <v>8.1370000000000005</v>
      </c>
      <c r="EI52" s="110">
        <v>8.0145999999999997</v>
      </c>
      <c r="EJ52" s="110">
        <v>32.066200000000002</v>
      </c>
      <c r="EK52" s="110">
        <v>31.569700000000001</v>
      </c>
      <c r="EL52" s="110">
        <v>17.230899999999998</v>
      </c>
      <c r="EM52" s="110">
        <v>17.239699999999999</v>
      </c>
      <c r="EN52" s="110">
        <v>714.68110000000001</v>
      </c>
      <c r="EO52" s="110">
        <v>178.1763</v>
      </c>
      <c r="EP52" s="110" t="s">
        <v>22</v>
      </c>
      <c r="EQ52" s="110" t="s">
        <v>22</v>
      </c>
      <c r="ER52" s="110">
        <v>67.507000000000005</v>
      </c>
      <c r="ES52" s="110" t="s">
        <v>22</v>
      </c>
      <c r="ET52" s="110" t="s">
        <v>22</v>
      </c>
      <c r="EU52" s="110" t="s">
        <v>22</v>
      </c>
      <c r="EV52" s="110" t="s">
        <v>22</v>
      </c>
      <c r="EW52" s="110" t="s">
        <v>22</v>
      </c>
      <c r="EX52" s="110" t="s">
        <v>22</v>
      </c>
      <c r="EY52" s="110" t="s">
        <v>22</v>
      </c>
      <c r="EZ52" s="110" t="s">
        <v>22</v>
      </c>
      <c r="FA52" s="110" t="s">
        <v>22</v>
      </c>
      <c r="FB52" s="29"/>
      <c r="FC52" s="110">
        <v>1.5891</v>
      </c>
      <c r="FD52" s="110">
        <v>1.1335</v>
      </c>
      <c r="FE52" s="110">
        <v>1.1355</v>
      </c>
      <c r="FF52" s="110">
        <v>1.1111</v>
      </c>
      <c r="FG52" s="110">
        <v>1.1956</v>
      </c>
      <c r="FH52" s="110">
        <v>1.3484</v>
      </c>
      <c r="FI52" s="110">
        <v>1.3373999999999999</v>
      </c>
      <c r="FJ52" s="110">
        <v>1.3085</v>
      </c>
      <c r="FK52" s="110">
        <v>1.3526</v>
      </c>
      <c r="FL52" s="110">
        <v>1.2919</v>
      </c>
      <c r="FM52" s="110">
        <v>1.2779</v>
      </c>
      <c r="FN52" s="110">
        <v>1.3511</v>
      </c>
      <c r="FO52" s="110" t="s">
        <v>22</v>
      </c>
      <c r="FP52" s="110">
        <v>1.3783000000000001</v>
      </c>
      <c r="FQ52" s="110">
        <v>1.3789</v>
      </c>
      <c r="FR52" s="110" t="s">
        <v>22</v>
      </c>
      <c r="FS52" s="110" t="s">
        <v>22</v>
      </c>
      <c r="FT52" s="110" t="s">
        <v>22</v>
      </c>
      <c r="FU52" s="110" t="s">
        <v>22</v>
      </c>
      <c r="FV52" s="110" t="s">
        <v>22</v>
      </c>
      <c r="FW52" s="110" t="s">
        <v>22</v>
      </c>
      <c r="FX52" s="29"/>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29"/>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29"/>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29"/>
    </row>
    <row r="53" spans="1:246" s="31" customFormat="1" hidden="1">
      <c r="A53" s="29" t="s">
        <v>56</v>
      </c>
      <c r="B53" s="29" t="s">
        <v>57</v>
      </c>
      <c r="C53" s="15"/>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110"/>
      <c r="BT53" s="110"/>
      <c r="BU53" s="110"/>
      <c r="BV53" s="110"/>
      <c r="BW53" s="110"/>
      <c r="BX53" s="110"/>
      <c r="BY53" s="110"/>
      <c r="BZ53" s="110"/>
      <c r="CA53" s="110"/>
      <c r="CB53" s="110"/>
      <c r="CC53" s="110"/>
      <c r="CD53" s="110"/>
      <c r="CE53" s="110"/>
      <c r="CF53" s="110"/>
      <c r="CG53" s="110"/>
      <c r="CH53" s="110"/>
      <c r="CI53" s="111"/>
      <c r="CJ53" s="111"/>
      <c r="CK53" s="111"/>
      <c r="CL53" s="111"/>
      <c r="CM53" s="111"/>
      <c r="CN53" s="30"/>
      <c r="CO53" s="113"/>
      <c r="CP53" s="113"/>
      <c r="CQ53" s="113"/>
      <c r="CR53" s="113"/>
      <c r="CS53" s="113"/>
      <c r="CT53" s="113"/>
      <c r="CU53" s="113"/>
      <c r="CV53" s="113"/>
      <c r="CW53" s="113"/>
      <c r="CX53" s="113"/>
      <c r="CY53" s="113"/>
      <c r="CZ53" s="113"/>
      <c r="DA53" s="113"/>
      <c r="DB53" s="113"/>
      <c r="DC53" s="113"/>
      <c r="DD53" s="113"/>
      <c r="DE53" s="113"/>
      <c r="DF53" s="113"/>
      <c r="DG53" s="113"/>
      <c r="DH53" s="113"/>
      <c r="DI53" s="113"/>
      <c r="DJ53" s="29"/>
      <c r="DK53" s="110">
        <v>5.7735000000000003</v>
      </c>
      <c r="DL53" s="110">
        <v>5.9733999999999998</v>
      </c>
      <c r="DM53" s="110">
        <v>6.2298</v>
      </c>
      <c r="DN53" s="110">
        <v>6.5519999999999996</v>
      </c>
      <c r="DO53" s="110">
        <v>7.1162999999999998</v>
      </c>
      <c r="DP53" s="110">
        <v>7.8552</v>
      </c>
      <c r="DQ53" s="110">
        <v>7.8350999999999997</v>
      </c>
      <c r="DR53" s="110">
        <v>7.2533000000000003</v>
      </c>
      <c r="DS53" s="110">
        <v>7.8040000000000003</v>
      </c>
      <c r="DT53" s="110">
        <v>7.9455999999999998</v>
      </c>
      <c r="DU53" s="110">
        <v>7.5853999999999999</v>
      </c>
      <c r="DV53" s="110">
        <v>7.3419999999999996</v>
      </c>
      <c r="DW53" s="110" t="s">
        <v>22</v>
      </c>
      <c r="DX53" s="110">
        <v>6.9777000000000005</v>
      </c>
      <c r="DY53" s="110">
        <v>6.7942999999999998</v>
      </c>
      <c r="DZ53" s="110" t="s">
        <v>22</v>
      </c>
      <c r="EA53" s="110" t="s">
        <v>22</v>
      </c>
      <c r="EB53" s="110" t="s">
        <v>22</v>
      </c>
      <c r="EC53" s="110" t="s">
        <v>22</v>
      </c>
      <c r="ED53" s="110" t="s">
        <v>22</v>
      </c>
      <c r="EE53" s="110" t="s">
        <v>22</v>
      </c>
      <c r="EF53" s="29"/>
      <c r="EG53" s="110">
        <v>16.5092</v>
      </c>
      <c r="EH53" s="110">
        <v>18.5152</v>
      </c>
      <c r="EI53" s="110">
        <v>16.1861</v>
      </c>
      <c r="EJ53" s="110">
        <v>17.5122</v>
      </c>
      <c r="EK53" s="110">
        <v>22.406500000000001</v>
      </c>
      <c r="EL53" s="110">
        <v>25.200700000000001</v>
      </c>
      <c r="EM53" s="110">
        <v>25.1097</v>
      </c>
      <c r="EN53" s="110">
        <v>22.183199999999999</v>
      </c>
      <c r="EO53" s="110">
        <v>28.714400000000001</v>
      </c>
      <c r="EP53" s="110">
        <v>28.332899999999999</v>
      </c>
      <c r="EQ53" s="110">
        <v>25.261199999999999</v>
      </c>
      <c r="ER53" s="110">
        <v>24.5518</v>
      </c>
      <c r="ES53" s="110" t="s">
        <v>22</v>
      </c>
      <c r="ET53" s="110">
        <v>24.373999999999999</v>
      </c>
      <c r="EU53" s="110">
        <v>29.066700000000001</v>
      </c>
      <c r="EV53" s="110" t="s">
        <v>22</v>
      </c>
      <c r="EW53" s="110" t="s">
        <v>22</v>
      </c>
      <c r="EX53" s="110" t="s">
        <v>22</v>
      </c>
      <c r="EY53" s="110" t="s">
        <v>22</v>
      </c>
      <c r="EZ53" s="110" t="s">
        <v>22</v>
      </c>
      <c r="FA53" s="110" t="s">
        <v>22</v>
      </c>
      <c r="FB53" s="29"/>
      <c r="FC53" s="110">
        <v>2.3132999999999999</v>
      </c>
      <c r="FD53" s="110">
        <v>2.3801999999999999</v>
      </c>
      <c r="FE53" s="110">
        <v>2.4895</v>
      </c>
      <c r="FF53" s="110">
        <v>2.5926999999999998</v>
      </c>
      <c r="FG53" s="110">
        <v>2.5796999999999999</v>
      </c>
      <c r="FH53" s="110">
        <v>2.9173999999999998</v>
      </c>
      <c r="FI53" s="110">
        <v>2.8761999999999999</v>
      </c>
      <c r="FJ53" s="110">
        <v>2.7282999999999999</v>
      </c>
      <c r="FK53" s="110">
        <v>2.9441999999999999</v>
      </c>
      <c r="FL53" s="110">
        <v>2.3687</v>
      </c>
      <c r="FM53" s="110">
        <v>2.1932</v>
      </c>
      <c r="FN53" s="110">
        <v>2.2286999999999999</v>
      </c>
      <c r="FO53" s="110" t="s">
        <v>22</v>
      </c>
      <c r="FP53" s="110">
        <v>2.1320999999999999</v>
      </c>
      <c r="FQ53" s="110">
        <v>2.1153</v>
      </c>
      <c r="FR53" s="110" t="s">
        <v>22</v>
      </c>
      <c r="FS53" s="110" t="s">
        <v>22</v>
      </c>
      <c r="FT53" s="110" t="s">
        <v>22</v>
      </c>
      <c r="FU53" s="110" t="s">
        <v>22</v>
      </c>
      <c r="FV53" s="110" t="s">
        <v>22</v>
      </c>
      <c r="FW53" s="110" t="s">
        <v>22</v>
      </c>
      <c r="FX53" s="29"/>
      <c r="FY53" s="113"/>
      <c r="FZ53" s="113"/>
      <c r="GA53" s="113"/>
      <c r="GB53" s="113"/>
      <c r="GC53" s="113"/>
      <c r="GD53" s="113"/>
      <c r="GE53" s="113"/>
      <c r="GF53" s="113"/>
      <c r="GG53" s="113"/>
      <c r="GH53" s="113"/>
      <c r="GI53" s="113"/>
      <c r="GJ53" s="113"/>
      <c r="GK53" s="113"/>
      <c r="GL53" s="113"/>
      <c r="GM53" s="113"/>
      <c r="GN53" s="113"/>
      <c r="GO53" s="113"/>
      <c r="GP53" s="113"/>
      <c r="GQ53" s="113"/>
      <c r="GR53" s="113"/>
      <c r="GS53" s="113"/>
      <c r="GT53" s="29"/>
      <c r="GU53" s="113"/>
      <c r="GV53" s="113"/>
      <c r="GW53" s="113"/>
      <c r="GX53" s="113"/>
      <c r="GY53" s="113"/>
      <c r="GZ53" s="113"/>
      <c r="HA53" s="113"/>
      <c r="HB53" s="113"/>
      <c r="HC53" s="113"/>
      <c r="HD53" s="113"/>
      <c r="HE53" s="113"/>
      <c r="HF53" s="113"/>
      <c r="HG53" s="113"/>
      <c r="HH53" s="113"/>
      <c r="HI53" s="113"/>
      <c r="HJ53" s="113"/>
      <c r="HK53" s="113"/>
      <c r="HL53" s="113"/>
      <c r="HM53" s="113"/>
      <c r="HN53" s="113"/>
      <c r="HO53" s="113"/>
      <c r="HP53" s="29"/>
      <c r="HQ53" s="113"/>
      <c r="HR53" s="113"/>
      <c r="HS53" s="113"/>
      <c r="HT53" s="113"/>
      <c r="HU53" s="113"/>
      <c r="HV53" s="113"/>
      <c r="HW53" s="113"/>
      <c r="HX53" s="113"/>
      <c r="HY53" s="113"/>
      <c r="HZ53" s="113"/>
      <c r="IA53" s="113"/>
      <c r="IB53" s="113"/>
      <c r="IC53" s="113"/>
      <c r="ID53" s="113"/>
      <c r="IE53" s="113"/>
      <c r="IF53" s="113"/>
      <c r="IG53" s="113"/>
      <c r="IH53" s="113"/>
      <c r="II53" s="113"/>
      <c r="IJ53" s="113"/>
      <c r="IK53" s="113"/>
      <c r="IL53" s="29"/>
    </row>
    <row r="54" spans="1:246" s="27" customFormat="1" hidden="1">
      <c r="A54" s="15" t="s">
        <v>60</v>
      </c>
      <c r="B54" s="15" t="s">
        <v>61</v>
      </c>
      <c r="C54" s="15"/>
      <c r="D54" s="15"/>
      <c r="E54" s="15"/>
      <c r="F54" s="26"/>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09"/>
      <c r="BT54" s="109"/>
      <c r="BU54" s="109"/>
      <c r="BV54" s="109"/>
      <c r="BW54" s="109"/>
      <c r="BX54" s="109"/>
      <c r="BY54" s="109"/>
      <c r="BZ54" s="109"/>
      <c r="CA54" s="109"/>
      <c r="CB54" s="109"/>
      <c r="CC54" s="109"/>
      <c r="CD54" s="109"/>
      <c r="CE54" s="109"/>
      <c r="CF54" s="109"/>
      <c r="CG54" s="109"/>
      <c r="CH54" s="109"/>
      <c r="CI54" s="112"/>
      <c r="CJ54" s="112"/>
      <c r="CK54" s="112"/>
      <c r="CL54" s="112"/>
      <c r="CM54" s="112"/>
      <c r="CN54" s="26"/>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5"/>
      <c r="DK54" s="109">
        <v>7.6383000000000001</v>
      </c>
      <c r="DL54" s="109">
        <v>8.5083000000000002</v>
      </c>
      <c r="DM54" s="109">
        <v>9.2522000000000002</v>
      </c>
      <c r="DN54" s="109">
        <v>9.0277999999999992</v>
      </c>
      <c r="DO54" s="109">
        <v>7.6161000000000003</v>
      </c>
      <c r="DP54" s="109">
        <v>7.7611999999999997</v>
      </c>
      <c r="DQ54" s="109">
        <v>7.6088000000000005</v>
      </c>
      <c r="DR54" s="109">
        <v>7.367</v>
      </c>
      <c r="DS54" s="109">
        <v>9.8524999999999991</v>
      </c>
      <c r="DT54" s="109">
        <v>10.0335</v>
      </c>
      <c r="DU54" s="109">
        <v>9.8943999999999992</v>
      </c>
      <c r="DV54" s="109">
        <v>9.2568000000000001</v>
      </c>
      <c r="DW54" s="109" t="s">
        <v>22</v>
      </c>
      <c r="DX54" s="109">
        <v>8.5550999999999995</v>
      </c>
      <c r="DY54" s="109">
        <v>8.2231000000000005</v>
      </c>
      <c r="DZ54" s="109" t="s">
        <v>22</v>
      </c>
      <c r="EA54" s="109" t="s">
        <v>22</v>
      </c>
      <c r="EB54" s="109" t="s">
        <v>22</v>
      </c>
      <c r="EC54" s="109" t="s">
        <v>22</v>
      </c>
      <c r="ED54" s="109" t="s">
        <v>22</v>
      </c>
      <c r="EE54" s="109" t="s">
        <v>22</v>
      </c>
      <c r="EF54" s="15"/>
      <c r="EG54" s="109">
        <v>29.411100000000001</v>
      </c>
      <c r="EH54" s="109">
        <v>44.456600000000002</v>
      </c>
      <c r="EI54" s="109">
        <v>52.151899999999998</v>
      </c>
      <c r="EJ54" s="109">
        <v>79.642399999999995</v>
      </c>
      <c r="EK54" s="109">
        <v>33.616999999999997</v>
      </c>
      <c r="EL54" s="109">
        <v>33.204599999999999</v>
      </c>
      <c r="EM54" s="109">
        <v>32.1447</v>
      </c>
      <c r="EN54" s="109">
        <v>37.362200000000001</v>
      </c>
      <c r="EO54" s="109">
        <v>59.460999999999999</v>
      </c>
      <c r="EP54" s="109">
        <v>64.228300000000004</v>
      </c>
      <c r="EQ54" s="109">
        <v>70.129499999999993</v>
      </c>
      <c r="ER54" s="109">
        <v>44.470799999999997</v>
      </c>
      <c r="ES54" s="109" t="s">
        <v>22</v>
      </c>
      <c r="ET54" s="109">
        <v>32.226900000000001</v>
      </c>
      <c r="EU54" s="109">
        <v>23.7927</v>
      </c>
      <c r="EV54" s="109" t="s">
        <v>22</v>
      </c>
      <c r="EW54" s="109" t="s">
        <v>22</v>
      </c>
      <c r="EX54" s="109" t="s">
        <v>22</v>
      </c>
      <c r="EY54" s="109" t="s">
        <v>22</v>
      </c>
      <c r="EZ54" s="109" t="s">
        <v>22</v>
      </c>
      <c r="FA54" s="109" t="s">
        <v>22</v>
      </c>
      <c r="FB54" s="15"/>
      <c r="FC54" s="109">
        <v>1.3331999999999999</v>
      </c>
      <c r="FD54" s="109">
        <v>1.4232</v>
      </c>
      <c r="FE54" s="109">
        <v>1.4762</v>
      </c>
      <c r="FF54" s="109">
        <v>1.5039</v>
      </c>
      <c r="FG54" s="109">
        <v>1.5681</v>
      </c>
      <c r="FH54" s="109">
        <v>1.516</v>
      </c>
      <c r="FI54" s="109">
        <v>1.4129</v>
      </c>
      <c r="FJ54" s="109">
        <v>1.4189000000000001</v>
      </c>
      <c r="FK54" s="109">
        <v>1.5859999999999999</v>
      </c>
      <c r="FL54" s="109">
        <v>1.4990999999999999</v>
      </c>
      <c r="FM54" s="109">
        <v>1.6</v>
      </c>
      <c r="FN54" s="109">
        <v>1.7025000000000001</v>
      </c>
      <c r="FO54" s="109" t="s">
        <v>22</v>
      </c>
      <c r="FP54" s="109">
        <v>1.5946</v>
      </c>
      <c r="FQ54" s="109">
        <v>1.5939000000000001</v>
      </c>
      <c r="FR54" s="109" t="s">
        <v>22</v>
      </c>
      <c r="FS54" s="109" t="s">
        <v>22</v>
      </c>
      <c r="FT54" s="109" t="s">
        <v>22</v>
      </c>
      <c r="FU54" s="109" t="s">
        <v>22</v>
      </c>
      <c r="FV54" s="109" t="s">
        <v>22</v>
      </c>
      <c r="FW54" s="109" t="s">
        <v>22</v>
      </c>
      <c r="FX54" s="15"/>
      <c r="FY54" s="108"/>
      <c r="FZ54" s="108"/>
      <c r="GA54" s="108"/>
      <c r="GB54" s="108"/>
      <c r="GC54" s="108"/>
      <c r="GD54" s="108"/>
      <c r="GE54" s="108"/>
      <c r="GF54" s="108"/>
      <c r="GG54" s="108"/>
      <c r="GH54" s="108"/>
      <c r="GI54" s="108"/>
      <c r="GJ54" s="108"/>
      <c r="GK54" s="108"/>
      <c r="GL54" s="108"/>
      <c r="GM54" s="108"/>
      <c r="GN54" s="108"/>
      <c r="GO54" s="108"/>
      <c r="GP54" s="108"/>
      <c r="GQ54" s="108"/>
      <c r="GR54" s="108"/>
      <c r="GS54" s="108"/>
      <c r="GT54" s="15"/>
      <c r="GU54" s="108"/>
      <c r="GV54" s="108"/>
      <c r="GW54" s="108"/>
      <c r="GX54" s="108"/>
      <c r="GY54" s="108"/>
      <c r="GZ54" s="108"/>
      <c r="HA54" s="108"/>
      <c r="HB54" s="108"/>
      <c r="HC54" s="108"/>
      <c r="HD54" s="108"/>
      <c r="HE54" s="108"/>
      <c r="HF54" s="108"/>
      <c r="HG54" s="108"/>
      <c r="HH54" s="108"/>
      <c r="HI54" s="108"/>
      <c r="HJ54" s="108"/>
      <c r="HK54" s="108"/>
      <c r="HL54" s="108"/>
      <c r="HM54" s="108"/>
      <c r="HN54" s="108"/>
      <c r="HO54" s="108"/>
      <c r="HP54" s="15"/>
      <c r="HQ54" s="108"/>
      <c r="HR54" s="108"/>
      <c r="HS54" s="108"/>
      <c r="HT54" s="108"/>
      <c r="HU54" s="108"/>
      <c r="HV54" s="108"/>
      <c r="HW54" s="108"/>
      <c r="HX54" s="108"/>
      <c r="HY54" s="108"/>
      <c r="HZ54" s="108"/>
      <c r="IA54" s="108"/>
      <c r="IB54" s="108"/>
      <c r="IC54" s="108"/>
      <c r="ID54" s="108"/>
      <c r="IE54" s="108"/>
      <c r="IF54" s="108"/>
      <c r="IG54" s="108"/>
      <c r="IH54" s="108"/>
      <c r="II54" s="108"/>
      <c r="IJ54" s="108"/>
      <c r="IK54" s="108"/>
      <c r="IL54" s="15"/>
    </row>
    <row r="55" spans="1:246" s="27" customFormat="1" hidden="1">
      <c r="A55" s="15" t="s">
        <v>62</v>
      </c>
      <c r="B55" s="15" t="s">
        <v>63</v>
      </c>
      <c r="C55" s="15"/>
      <c r="D55" s="15"/>
      <c r="E55" s="15"/>
      <c r="F55" s="26"/>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09"/>
      <c r="BT55" s="109"/>
      <c r="BU55" s="109"/>
      <c r="BV55" s="109"/>
      <c r="BW55" s="109"/>
      <c r="BX55" s="109"/>
      <c r="BY55" s="109"/>
      <c r="BZ55" s="109"/>
      <c r="CA55" s="109"/>
      <c r="CB55" s="109"/>
      <c r="CC55" s="109"/>
      <c r="CD55" s="109"/>
      <c r="CE55" s="109"/>
      <c r="CF55" s="109"/>
      <c r="CG55" s="109"/>
      <c r="CH55" s="109"/>
      <c r="CI55" s="112"/>
      <c r="CJ55" s="112"/>
      <c r="CK55" s="112"/>
      <c r="CL55" s="112"/>
      <c r="CM55" s="112"/>
      <c r="CN55" s="26"/>
      <c r="CO55" s="108"/>
      <c r="CP55" s="108"/>
      <c r="CQ55" s="108"/>
      <c r="CR55" s="108"/>
      <c r="CS55" s="108"/>
      <c r="CT55" s="108"/>
      <c r="CU55" s="108"/>
      <c r="CV55" s="108"/>
      <c r="CW55" s="108"/>
      <c r="CX55" s="108"/>
      <c r="CY55" s="108"/>
      <c r="CZ55" s="108"/>
      <c r="DA55" s="108"/>
      <c r="DB55" s="108"/>
      <c r="DC55" s="108"/>
      <c r="DD55" s="108"/>
      <c r="DE55" s="108"/>
      <c r="DF55" s="108"/>
      <c r="DG55" s="108"/>
      <c r="DH55" s="108"/>
      <c r="DI55" s="108"/>
      <c r="DJ55" s="15"/>
      <c r="DK55" s="109">
        <v>6.9021999999999997</v>
      </c>
      <c r="DL55" s="109">
        <v>7.9089</v>
      </c>
      <c r="DM55" s="109">
        <v>8.6113</v>
      </c>
      <c r="DN55" s="109">
        <v>8.2921999999999993</v>
      </c>
      <c r="DO55" s="109">
        <v>6.5745000000000005</v>
      </c>
      <c r="DP55" s="109">
        <v>6.7229000000000001</v>
      </c>
      <c r="DQ55" s="109">
        <v>6.5911999999999997</v>
      </c>
      <c r="DR55" s="109">
        <v>6.3748000000000005</v>
      </c>
      <c r="DS55" s="109">
        <v>8.7954000000000008</v>
      </c>
      <c r="DT55" s="109">
        <v>8.7401999999999997</v>
      </c>
      <c r="DU55" s="109">
        <v>8.6220999999999997</v>
      </c>
      <c r="DV55" s="109">
        <v>7.8449</v>
      </c>
      <c r="DW55" s="109" t="s">
        <v>22</v>
      </c>
      <c r="DX55" s="109">
        <v>8.3712</v>
      </c>
      <c r="DY55" s="109">
        <v>7.915</v>
      </c>
      <c r="DZ55" s="109" t="s">
        <v>22</v>
      </c>
      <c r="EA55" s="109" t="s">
        <v>22</v>
      </c>
      <c r="EB55" s="109" t="s">
        <v>22</v>
      </c>
      <c r="EC55" s="109" t="s">
        <v>22</v>
      </c>
      <c r="ED55" s="109" t="s">
        <v>22</v>
      </c>
      <c r="EE55" s="109" t="s">
        <v>22</v>
      </c>
      <c r="EF55" s="15"/>
      <c r="EG55" s="109">
        <v>69.757599999999996</v>
      </c>
      <c r="EH55" s="109">
        <v>384.65620000000001</v>
      </c>
      <c r="EI55" s="109">
        <v>541.02809999999999</v>
      </c>
      <c r="EJ55" s="109" t="s">
        <v>22</v>
      </c>
      <c r="EK55" s="109">
        <v>29.879000000000001</v>
      </c>
      <c r="EL55" s="109">
        <v>30.878900000000002</v>
      </c>
      <c r="EM55" s="109">
        <v>33.5914</v>
      </c>
      <c r="EN55" s="109">
        <v>47.581699999999998</v>
      </c>
      <c r="EO55" s="109">
        <v>109.3617</v>
      </c>
      <c r="EP55" s="109">
        <v>133.08369999999999</v>
      </c>
      <c r="EQ55" s="109">
        <v>156.27610000000001</v>
      </c>
      <c r="ER55" s="109">
        <v>52.638100000000001</v>
      </c>
      <c r="ES55" s="109" t="s">
        <v>22</v>
      </c>
      <c r="ET55" s="109">
        <v>155.07230000000001</v>
      </c>
      <c r="EU55" s="109">
        <v>34.455300000000001</v>
      </c>
      <c r="EV55" s="109" t="s">
        <v>22</v>
      </c>
      <c r="EW55" s="109" t="s">
        <v>22</v>
      </c>
      <c r="EX55" s="109" t="s">
        <v>22</v>
      </c>
      <c r="EY55" s="109" t="s">
        <v>22</v>
      </c>
      <c r="EZ55" s="109" t="s">
        <v>22</v>
      </c>
      <c r="FA55" s="109" t="s">
        <v>22</v>
      </c>
      <c r="FB55" s="15"/>
      <c r="FC55" s="109">
        <v>1.0354000000000001</v>
      </c>
      <c r="FD55" s="109">
        <v>1.1580999999999999</v>
      </c>
      <c r="FE55" s="109">
        <v>1.2083999999999999</v>
      </c>
      <c r="FF55" s="109">
        <v>1.2101999999999999</v>
      </c>
      <c r="FG55" s="109">
        <v>1.2333000000000001</v>
      </c>
      <c r="FH55" s="109">
        <v>1.2370000000000001</v>
      </c>
      <c r="FI55" s="109">
        <v>1.1289</v>
      </c>
      <c r="FJ55" s="109">
        <v>1.0908</v>
      </c>
      <c r="FK55" s="109">
        <v>1.2231000000000001</v>
      </c>
      <c r="FL55" s="109">
        <v>1.173</v>
      </c>
      <c r="FM55" s="109">
        <v>1.2709999999999999</v>
      </c>
      <c r="FN55" s="109">
        <v>1.3290999999999999</v>
      </c>
      <c r="FO55" s="109" t="s">
        <v>22</v>
      </c>
      <c r="FP55" s="109">
        <v>1.3691</v>
      </c>
      <c r="FQ55" s="109">
        <v>1.4152</v>
      </c>
      <c r="FR55" s="109" t="s">
        <v>22</v>
      </c>
      <c r="FS55" s="109" t="s">
        <v>22</v>
      </c>
      <c r="FT55" s="109" t="s">
        <v>22</v>
      </c>
      <c r="FU55" s="109" t="s">
        <v>22</v>
      </c>
      <c r="FV55" s="109" t="s">
        <v>22</v>
      </c>
      <c r="FW55" s="109" t="s">
        <v>22</v>
      </c>
      <c r="FX55" s="15"/>
      <c r="FY55" s="108"/>
      <c r="FZ55" s="108"/>
      <c r="GA55" s="108"/>
      <c r="GB55" s="108"/>
      <c r="GC55" s="108"/>
      <c r="GD55" s="108"/>
      <c r="GE55" s="108"/>
      <c r="GF55" s="108"/>
      <c r="GG55" s="108"/>
      <c r="GH55" s="108"/>
      <c r="GI55" s="108"/>
      <c r="GJ55" s="108"/>
      <c r="GK55" s="108"/>
      <c r="GL55" s="108"/>
      <c r="GM55" s="108"/>
      <c r="GN55" s="108"/>
      <c r="GO55" s="108"/>
      <c r="GP55" s="108"/>
      <c r="GQ55" s="108"/>
      <c r="GR55" s="108"/>
      <c r="GS55" s="108"/>
      <c r="GT55" s="15"/>
      <c r="GU55" s="108"/>
      <c r="GV55" s="108"/>
      <c r="GW55" s="108"/>
      <c r="GX55" s="108"/>
      <c r="GY55" s="108"/>
      <c r="GZ55" s="108"/>
      <c r="HA55" s="108"/>
      <c r="HB55" s="108"/>
      <c r="HC55" s="108"/>
      <c r="HD55" s="108"/>
      <c r="HE55" s="108"/>
      <c r="HF55" s="108"/>
      <c r="HG55" s="108"/>
      <c r="HH55" s="108"/>
      <c r="HI55" s="108"/>
      <c r="HJ55" s="108"/>
      <c r="HK55" s="108"/>
      <c r="HL55" s="108"/>
      <c r="HM55" s="108"/>
      <c r="HN55" s="108"/>
      <c r="HO55" s="108"/>
      <c r="HP55" s="15"/>
      <c r="HQ55" s="108"/>
      <c r="HR55" s="108"/>
      <c r="HS55" s="108"/>
      <c r="HT55" s="108"/>
      <c r="HU55" s="108"/>
      <c r="HV55" s="108"/>
      <c r="HW55" s="108"/>
      <c r="HX55" s="108"/>
      <c r="HY55" s="108"/>
      <c r="HZ55" s="108"/>
      <c r="IA55" s="108"/>
      <c r="IB55" s="108"/>
      <c r="IC55" s="108"/>
      <c r="ID55" s="108"/>
      <c r="IE55" s="108"/>
      <c r="IF55" s="108"/>
      <c r="IG55" s="108"/>
      <c r="IH55" s="108"/>
      <c r="II55" s="108"/>
      <c r="IJ55" s="108"/>
      <c r="IK55" s="108"/>
      <c r="IL55" s="15"/>
    </row>
    <row r="56" spans="1:246" s="21" customFormat="1" hidden="1">
      <c r="A56" s="4"/>
      <c r="B56" s="3"/>
      <c r="C56" s="15"/>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6"/>
      <c r="BT56" s="6"/>
      <c r="BU56" s="6"/>
      <c r="BV56" s="6"/>
      <c r="BW56" s="6"/>
      <c r="BX56" s="6"/>
      <c r="BY56" s="6"/>
      <c r="BZ56" s="6"/>
      <c r="CA56" s="6"/>
      <c r="CB56" s="6"/>
      <c r="CC56" s="6"/>
      <c r="CD56" s="6"/>
      <c r="CE56" s="6"/>
      <c r="CF56" s="6"/>
      <c r="CG56" s="6"/>
      <c r="CH56" s="6"/>
      <c r="CI56" s="23"/>
      <c r="CJ56" s="23"/>
      <c r="CK56" s="23"/>
      <c r="CL56" s="23"/>
      <c r="CM56" s="23"/>
      <c r="CN56"/>
      <c r="CO56" s="66"/>
      <c r="CP56" s="66"/>
      <c r="CQ56" s="66"/>
      <c r="CR56" s="66"/>
      <c r="CS56" s="66"/>
      <c r="CT56" s="66"/>
      <c r="CU56" s="66"/>
      <c r="CV56" s="66"/>
      <c r="CW56" s="66"/>
      <c r="CX56" s="66"/>
      <c r="CY56" s="66"/>
      <c r="CZ56" s="66"/>
      <c r="DA56" s="66"/>
      <c r="DB56" s="66"/>
      <c r="DC56" s="66"/>
      <c r="DD56" s="66"/>
      <c r="DE56" s="66"/>
      <c r="DF56" s="66"/>
      <c r="DG56" s="66"/>
      <c r="DH56" s="66"/>
      <c r="DI56" s="66"/>
      <c r="DJ56" s="3"/>
      <c r="DK56" s="6"/>
      <c r="DL56" s="6"/>
      <c r="DM56" s="6"/>
      <c r="DN56" s="6"/>
      <c r="DO56" s="6"/>
      <c r="DP56" s="6"/>
      <c r="DQ56" s="6"/>
      <c r="DR56" s="6"/>
      <c r="DS56" s="6"/>
      <c r="DT56" s="6"/>
      <c r="DU56" s="6"/>
      <c r="DV56" s="6"/>
      <c r="DW56" s="6"/>
      <c r="DX56" s="6"/>
      <c r="DY56" s="6"/>
      <c r="DZ56" s="6"/>
      <c r="EA56" s="6"/>
      <c r="EB56" s="6"/>
      <c r="EC56" s="6"/>
      <c r="ED56" s="6"/>
      <c r="EE56" s="6"/>
      <c r="EF56" s="3"/>
      <c r="EG56" s="6"/>
      <c r="EH56" s="6"/>
      <c r="EI56" s="6"/>
      <c r="EJ56" s="6"/>
      <c r="EK56" s="6"/>
      <c r="EL56" s="6"/>
      <c r="EM56" s="6"/>
      <c r="EN56" s="6"/>
      <c r="EO56" s="6"/>
      <c r="EP56" s="6"/>
      <c r="EQ56" s="6"/>
      <c r="ER56" s="6"/>
      <c r="ES56" s="6"/>
      <c r="ET56" s="6"/>
      <c r="EU56" s="6"/>
      <c r="EV56" s="6"/>
      <c r="EW56" s="6"/>
      <c r="EX56" s="6"/>
      <c r="EY56" s="6"/>
      <c r="EZ56" s="6"/>
      <c r="FA56" s="6"/>
      <c r="FB56" s="3"/>
      <c r="FC56" s="6"/>
      <c r="FD56" s="6"/>
      <c r="FE56" s="6"/>
      <c r="FF56" s="6"/>
      <c r="FG56" s="6"/>
      <c r="FH56" s="6"/>
      <c r="FI56" s="6"/>
      <c r="FJ56" s="6"/>
      <c r="FK56" s="6"/>
      <c r="FL56" s="6"/>
      <c r="FM56" s="6"/>
      <c r="FN56" s="6"/>
      <c r="FO56" s="6"/>
      <c r="FP56" s="6"/>
      <c r="FQ56" s="6"/>
      <c r="FR56" s="6"/>
      <c r="FS56" s="6"/>
      <c r="FT56" s="6"/>
      <c r="FU56" s="6"/>
      <c r="FV56" s="6"/>
      <c r="FW56" s="6"/>
      <c r="FX56" s="3"/>
      <c r="FY56" s="66"/>
      <c r="FZ56" s="66"/>
      <c r="GA56" s="66"/>
      <c r="GB56" s="66"/>
      <c r="GC56" s="66"/>
      <c r="GD56" s="66"/>
      <c r="GE56" s="66"/>
      <c r="GF56" s="66"/>
      <c r="GG56" s="66"/>
      <c r="GH56" s="66"/>
      <c r="GI56" s="66"/>
      <c r="GJ56" s="66"/>
      <c r="GK56" s="66"/>
      <c r="GL56" s="66"/>
      <c r="GM56" s="66"/>
      <c r="GN56" s="66"/>
      <c r="GO56" s="66"/>
      <c r="GP56" s="66"/>
      <c r="GQ56" s="66"/>
      <c r="GR56" s="66"/>
      <c r="GS56" s="66"/>
      <c r="GT56" s="3"/>
      <c r="GU56" s="66"/>
      <c r="GV56" s="66"/>
      <c r="GW56" s="66"/>
      <c r="GX56" s="66"/>
      <c r="GY56" s="66"/>
      <c r="GZ56" s="66"/>
      <c r="HA56" s="66"/>
      <c r="HB56" s="66"/>
      <c r="HC56" s="66"/>
      <c r="HD56" s="66"/>
      <c r="HE56" s="66"/>
      <c r="HF56" s="66"/>
      <c r="HG56" s="66"/>
      <c r="HH56" s="66"/>
      <c r="HI56" s="66"/>
      <c r="HJ56" s="66"/>
      <c r="HK56" s="66"/>
      <c r="HL56" s="66"/>
      <c r="HM56" s="66"/>
      <c r="HN56" s="66"/>
      <c r="HO56" s="66"/>
      <c r="HP56" s="3"/>
      <c r="HQ56" s="66"/>
      <c r="HR56" s="66"/>
      <c r="HS56" s="66"/>
      <c r="HT56" s="66"/>
      <c r="HU56" s="66"/>
      <c r="HV56" s="66"/>
      <c r="HW56" s="66"/>
      <c r="HX56" s="66"/>
      <c r="HY56" s="66"/>
      <c r="HZ56" s="66"/>
      <c r="IA56" s="66"/>
      <c r="IB56" s="66"/>
      <c r="IC56" s="66"/>
      <c r="ID56" s="66"/>
      <c r="IE56" s="66"/>
      <c r="IF56" s="66"/>
      <c r="IG56" s="66"/>
      <c r="IH56" s="66"/>
      <c r="II56" s="66"/>
      <c r="IJ56" s="66"/>
      <c r="IK56" s="66"/>
      <c r="IL56" s="3"/>
    </row>
    <row r="57" spans="1:246" s="27" customFormat="1" hidden="1">
      <c r="A57" s="28" t="s">
        <v>94</v>
      </c>
      <c r="B57" s="15"/>
      <c r="C57" s="15"/>
      <c r="D57" s="15"/>
      <c r="E57" s="26" t="s">
        <v>119</v>
      </c>
      <c r="F57" s="26" t="s">
        <v>119</v>
      </c>
      <c r="G57" s="26" t="s">
        <v>119</v>
      </c>
      <c r="H57" s="26" t="s">
        <v>119</v>
      </c>
      <c r="I57" s="26" t="s">
        <v>119</v>
      </c>
      <c r="J57" s="26" t="s">
        <v>119</v>
      </c>
      <c r="K57" s="26" t="s">
        <v>119</v>
      </c>
      <c r="L57" s="26" t="s">
        <v>119</v>
      </c>
      <c r="M57" s="26" t="s">
        <v>119</v>
      </c>
      <c r="N57" s="26" t="s">
        <v>119</v>
      </c>
      <c r="O57" s="26" t="s">
        <v>119</v>
      </c>
      <c r="P57" s="26" t="s">
        <v>119</v>
      </c>
      <c r="Q57" s="26" t="s">
        <v>119</v>
      </c>
      <c r="R57" s="26" t="s">
        <v>119</v>
      </c>
      <c r="S57" s="26" t="s">
        <v>119</v>
      </c>
      <c r="T57" s="26" t="s">
        <v>119</v>
      </c>
      <c r="U57" s="26" t="s">
        <v>119</v>
      </c>
      <c r="V57" s="26" t="s">
        <v>119</v>
      </c>
      <c r="W57" s="26" t="s">
        <v>119</v>
      </c>
      <c r="X57" s="26" t="s">
        <v>119</v>
      </c>
      <c r="Y57" s="26" t="s">
        <v>119</v>
      </c>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09"/>
      <c r="BT57" s="109"/>
      <c r="BU57" s="109"/>
      <c r="BV57" s="109"/>
      <c r="BW57" s="109"/>
      <c r="BX57" s="109"/>
      <c r="BY57" s="109"/>
      <c r="BZ57" s="109"/>
      <c r="CA57" s="109"/>
      <c r="CB57" s="109"/>
      <c r="CC57" s="109"/>
      <c r="CD57" s="109"/>
      <c r="CE57" s="109"/>
      <c r="CF57" s="109"/>
      <c r="CG57" s="109"/>
      <c r="CH57" s="109"/>
      <c r="CI57" s="112"/>
      <c r="CJ57" s="112"/>
      <c r="CK57" s="112"/>
      <c r="CL57" s="112"/>
      <c r="CM57" s="112"/>
      <c r="CN57" s="26"/>
      <c r="CO57" s="108"/>
      <c r="CP57" s="108"/>
      <c r="CQ57" s="108"/>
      <c r="CR57" s="108"/>
      <c r="CS57" s="108"/>
      <c r="CT57" s="108"/>
      <c r="CU57" s="108"/>
      <c r="CV57" s="108"/>
      <c r="CW57" s="108"/>
      <c r="CX57" s="108"/>
      <c r="CY57" s="108"/>
      <c r="CZ57" s="108"/>
      <c r="DA57" s="108"/>
      <c r="DB57" s="108"/>
      <c r="DC57" s="108"/>
      <c r="DD57" s="108"/>
      <c r="DE57" s="108"/>
      <c r="DF57" s="108"/>
      <c r="DG57" s="108"/>
      <c r="DH57" s="108"/>
      <c r="DI57" s="108"/>
      <c r="DJ57" s="15"/>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5"/>
      <c r="EG57" s="109"/>
      <c r="EH57" s="109"/>
      <c r="EI57" s="109"/>
      <c r="EJ57" s="109"/>
      <c r="EK57" s="109"/>
      <c r="EL57" s="109"/>
      <c r="EM57" s="109"/>
      <c r="EN57" s="109"/>
      <c r="EO57" s="109"/>
      <c r="EP57" s="109"/>
      <c r="EQ57" s="109"/>
      <c r="ER57" s="109"/>
      <c r="ES57" s="109"/>
      <c r="ET57" s="109"/>
      <c r="EU57" s="109"/>
      <c r="EV57" s="109"/>
      <c r="EW57" s="109"/>
      <c r="EX57" s="109"/>
      <c r="EY57" s="109"/>
      <c r="EZ57" s="109"/>
      <c r="FA57" s="109"/>
      <c r="FB57" s="15"/>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5"/>
      <c r="FY57" s="108"/>
      <c r="FZ57" s="108"/>
      <c r="GA57" s="108"/>
      <c r="GB57" s="108"/>
      <c r="GC57" s="108"/>
      <c r="GD57" s="108"/>
      <c r="GE57" s="108"/>
      <c r="GF57" s="108"/>
      <c r="GG57" s="108"/>
      <c r="GH57" s="108"/>
      <c r="GI57" s="108"/>
      <c r="GJ57" s="108"/>
      <c r="GK57" s="108"/>
      <c r="GL57" s="108"/>
      <c r="GM57" s="108"/>
      <c r="GN57" s="108"/>
      <c r="GO57" s="108"/>
      <c r="GP57" s="108"/>
      <c r="GQ57" s="108"/>
      <c r="GR57" s="108"/>
      <c r="GS57" s="108"/>
      <c r="GT57" s="15"/>
      <c r="GU57" s="108"/>
      <c r="GV57" s="108"/>
      <c r="GW57" s="108"/>
      <c r="GX57" s="108"/>
      <c r="GY57" s="108"/>
      <c r="GZ57" s="108"/>
      <c r="HA57" s="108"/>
      <c r="HB57" s="108"/>
      <c r="HC57" s="108"/>
      <c r="HD57" s="108"/>
      <c r="HE57" s="108"/>
      <c r="HF57" s="108"/>
      <c r="HG57" s="108"/>
      <c r="HH57" s="108"/>
      <c r="HI57" s="108"/>
      <c r="HJ57" s="108"/>
      <c r="HK57" s="108"/>
      <c r="HL57" s="108"/>
      <c r="HM57" s="108"/>
      <c r="HN57" s="108"/>
      <c r="HO57" s="108"/>
      <c r="HP57" s="15"/>
      <c r="HQ57" s="108"/>
      <c r="HR57" s="108"/>
      <c r="HS57" s="108"/>
      <c r="HT57" s="108"/>
      <c r="HU57" s="108"/>
      <c r="HV57" s="108"/>
      <c r="HW57" s="108"/>
      <c r="HX57" s="108"/>
      <c r="HY57" s="108"/>
      <c r="HZ57" s="108"/>
      <c r="IA57" s="108"/>
      <c r="IB57" s="108"/>
      <c r="IC57" s="108"/>
      <c r="ID57" s="108"/>
      <c r="IE57" s="108"/>
      <c r="IF57" s="108"/>
      <c r="IG57" s="108"/>
      <c r="IH57" s="108"/>
      <c r="II57" s="108"/>
      <c r="IJ57" s="108"/>
      <c r="IK57" s="108"/>
      <c r="IL57" s="15"/>
    </row>
    <row r="58" spans="1:246" s="27" customFormat="1" hidden="1">
      <c r="A58" s="15" t="s">
        <v>30</v>
      </c>
      <c r="B58" s="15" t="s">
        <v>85</v>
      </c>
      <c r="C58" s="15"/>
      <c r="D58" s="15" t="s">
        <v>92</v>
      </c>
      <c r="E58" s="108" t="s">
        <v>22</v>
      </c>
      <c r="F58" s="108" t="s">
        <v>22</v>
      </c>
      <c r="G58" s="108" t="s">
        <v>22</v>
      </c>
      <c r="H58" s="108" t="s">
        <v>22</v>
      </c>
      <c r="I58" s="108" t="s">
        <v>22</v>
      </c>
      <c r="J58" s="108" t="s">
        <v>22</v>
      </c>
      <c r="K58" s="108" t="s">
        <v>22</v>
      </c>
      <c r="L58" s="108" t="s">
        <v>22</v>
      </c>
      <c r="M58" s="108">
        <v>3994.2190999999998</v>
      </c>
      <c r="N58" s="108">
        <v>3255.1462000000001</v>
      </c>
      <c r="O58" s="108">
        <v>3250.5158999999999</v>
      </c>
      <c r="P58" s="108">
        <v>3730.1001999999999</v>
      </c>
      <c r="Q58" s="108">
        <v>3165.9515000000001</v>
      </c>
      <c r="R58" s="108">
        <v>3585.2944000000002</v>
      </c>
      <c r="S58" s="108">
        <v>4181.7044999999998</v>
      </c>
      <c r="T58" s="108">
        <v>4485.3828999999996</v>
      </c>
      <c r="U58" s="108">
        <v>4946.4372000000003</v>
      </c>
      <c r="V58" s="108" t="s">
        <v>22</v>
      </c>
      <c r="W58" s="108" t="s">
        <v>22</v>
      </c>
      <c r="X58" s="108" t="s">
        <v>22</v>
      </c>
      <c r="Y58" s="108" t="s">
        <v>22</v>
      </c>
      <c r="Z58" s="15"/>
      <c r="AA58" s="108" t="s">
        <v>22</v>
      </c>
      <c r="AB58" s="108" t="s">
        <v>22</v>
      </c>
      <c r="AC58" s="108" t="s">
        <v>22</v>
      </c>
      <c r="AD58" s="108">
        <v>330</v>
      </c>
      <c r="AE58" s="108" t="s">
        <v>22</v>
      </c>
      <c r="AF58" s="108" t="s">
        <v>22</v>
      </c>
      <c r="AG58" s="108" t="s">
        <v>22</v>
      </c>
      <c r="AH58" s="108">
        <v>969</v>
      </c>
      <c r="AI58" s="108">
        <v>936.43399999999997</v>
      </c>
      <c r="AJ58" s="108">
        <v>888</v>
      </c>
      <c r="AK58" s="108">
        <v>880.49099999999999</v>
      </c>
      <c r="AL58" s="108">
        <v>1034</v>
      </c>
      <c r="AM58" s="108">
        <v>1507.92</v>
      </c>
      <c r="AN58" s="108">
        <v>1462</v>
      </c>
      <c r="AO58" s="108">
        <v>1558.973</v>
      </c>
      <c r="AP58" s="108">
        <v>1898</v>
      </c>
      <c r="AQ58" s="108">
        <v>2278.6410000000001</v>
      </c>
      <c r="AR58" s="108" t="s">
        <v>22</v>
      </c>
      <c r="AS58" s="108" t="s">
        <v>22</v>
      </c>
      <c r="AT58" s="108" t="s">
        <v>22</v>
      </c>
      <c r="AU58" s="108" t="s">
        <v>22</v>
      </c>
      <c r="AV58" s="15"/>
      <c r="AW58" s="108" t="s">
        <v>22</v>
      </c>
      <c r="AX58" s="108" t="s">
        <v>22</v>
      </c>
      <c r="AY58" s="108" t="s">
        <v>22</v>
      </c>
      <c r="AZ58" s="108" t="s">
        <v>22</v>
      </c>
      <c r="BA58" s="108" t="s">
        <v>22</v>
      </c>
      <c r="BB58" s="108" t="s">
        <v>22</v>
      </c>
      <c r="BC58" s="108" t="s">
        <v>22</v>
      </c>
      <c r="BD58" s="108" t="s">
        <v>22</v>
      </c>
      <c r="BE58" s="108">
        <v>0</v>
      </c>
      <c r="BF58" s="108" t="s">
        <v>22</v>
      </c>
      <c r="BG58" s="108" t="s">
        <v>22</v>
      </c>
      <c r="BH58" s="108" t="s">
        <v>22</v>
      </c>
      <c r="BI58" s="108">
        <v>0</v>
      </c>
      <c r="BJ58" s="108" t="s">
        <v>22</v>
      </c>
      <c r="BK58" s="108" t="s">
        <v>22</v>
      </c>
      <c r="BL58" s="108" t="s">
        <v>22</v>
      </c>
      <c r="BM58" s="108">
        <v>402.84399999999999</v>
      </c>
      <c r="BN58" s="108" t="s">
        <v>22</v>
      </c>
      <c r="BO58" s="108" t="s">
        <v>22</v>
      </c>
      <c r="BP58" s="108" t="s">
        <v>22</v>
      </c>
      <c r="BQ58" s="108" t="s">
        <v>22</v>
      </c>
      <c r="BR58" s="15"/>
      <c r="BS58" s="109" t="s">
        <v>22</v>
      </c>
      <c r="BT58" s="109" t="s">
        <v>22</v>
      </c>
      <c r="BU58" s="109" t="s">
        <v>22</v>
      </c>
      <c r="BV58" s="109" t="s">
        <v>22</v>
      </c>
      <c r="BW58" s="109" t="s">
        <v>22</v>
      </c>
      <c r="BX58" s="109" t="s">
        <v>22</v>
      </c>
      <c r="BY58" s="109" t="s">
        <v>22</v>
      </c>
      <c r="BZ58" s="109" t="s">
        <v>22</v>
      </c>
      <c r="CA58" s="109" t="s">
        <v>22</v>
      </c>
      <c r="CB58" s="109" t="s">
        <v>22</v>
      </c>
      <c r="CC58" s="109">
        <v>3.6878000000000002</v>
      </c>
      <c r="CD58" s="109">
        <v>4.1542000000000003</v>
      </c>
      <c r="CE58" s="109">
        <v>5.7202000000000002</v>
      </c>
      <c r="CF58" s="109">
        <v>5.2473999999999998</v>
      </c>
      <c r="CG58" s="109">
        <v>5.3350999999999997</v>
      </c>
      <c r="CH58" s="109">
        <v>6.1722000000000001</v>
      </c>
      <c r="CI58" s="109">
        <v>7.0369999999999999</v>
      </c>
      <c r="CJ58" s="109" t="s">
        <v>22</v>
      </c>
      <c r="CK58" s="109" t="s">
        <v>22</v>
      </c>
      <c r="CL58" s="109" t="s">
        <v>22</v>
      </c>
      <c r="CM58" s="109" t="s">
        <v>22</v>
      </c>
      <c r="CN58" s="26"/>
      <c r="CO58" s="108" t="s">
        <v>22</v>
      </c>
      <c r="CP58" s="108" t="s">
        <v>22</v>
      </c>
      <c r="CQ58" s="108" t="s">
        <v>22</v>
      </c>
      <c r="CR58" s="108" t="s">
        <v>22</v>
      </c>
      <c r="CS58" s="108" t="s">
        <v>22</v>
      </c>
      <c r="CT58" s="108" t="s">
        <v>22</v>
      </c>
      <c r="CU58" s="108" t="s">
        <v>22</v>
      </c>
      <c r="CV58" s="108" t="s">
        <v>22</v>
      </c>
      <c r="CW58" s="108">
        <v>5013.5041000000001</v>
      </c>
      <c r="CX58" s="108">
        <v>4143.1462000000001</v>
      </c>
      <c r="CY58" s="108">
        <v>4214.0059000000001</v>
      </c>
      <c r="CZ58" s="108">
        <v>4847.1001999999999</v>
      </c>
      <c r="DA58" s="108">
        <v>4755.2955000000002</v>
      </c>
      <c r="DB58" s="108">
        <v>5129.2943999999998</v>
      </c>
      <c r="DC58" s="108">
        <v>5822.7344999999996</v>
      </c>
      <c r="DD58" s="108">
        <v>6383.3828999999996</v>
      </c>
      <c r="DE58" s="108">
        <v>7367.5522000000001</v>
      </c>
      <c r="DF58" s="108" t="s">
        <v>22</v>
      </c>
      <c r="DG58" s="108" t="s">
        <v>22</v>
      </c>
      <c r="DH58" s="108" t="s">
        <v>22</v>
      </c>
      <c r="DI58" s="108" t="s">
        <v>22</v>
      </c>
      <c r="DJ58" s="15"/>
      <c r="DK58" s="109" t="s">
        <v>22</v>
      </c>
      <c r="DL58" s="109" t="s">
        <v>22</v>
      </c>
      <c r="DM58" s="109" t="s">
        <v>22</v>
      </c>
      <c r="DN58" s="109" t="s">
        <v>22</v>
      </c>
      <c r="DO58" s="109" t="s">
        <v>22</v>
      </c>
      <c r="DP58" s="109" t="s">
        <v>22</v>
      </c>
      <c r="DQ58" s="109" t="s">
        <v>22</v>
      </c>
      <c r="DR58" s="109" t="s">
        <v>22</v>
      </c>
      <c r="DS58" s="109" t="s">
        <v>22</v>
      </c>
      <c r="DT58" s="109" t="s">
        <v>22</v>
      </c>
      <c r="DU58" s="109">
        <v>17.6495</v>
      </c>
      <c r="DV58" s="109">
        <v>19.4739</v>
      </c>
      <c r="DW58" s="109">
        <v>18.038900000000002</v>
      </c>
      <c r="DX58" s="109">
        <v>18.41</v>
      </c>
      <c r="DY58" s="109">
        <v>19.926500000000001</v>
      </c>
      <c r="DZ58" s="109">
        <v>20.758400000000002</v>
      </c>
      <c r="EA58" s="109">
        <v>22.752800000000001</v>
      </c>
      <c r="EB58" s="109" t="s">
        <v>22</v>
      </c>
      <c r="EC58" s="109" t="s">
        <v>22</v>
      </c>
      <c r="ED58" s="109" t="s">
        <v>22</v>
      </c>
      <c r="EE58" s="109" t="s">
        <v>22</v>
      </c>
      <c r="EF58" s="15"/>
      <c r="EG58" s="109" t="s">
        <v>22</v>
      </c>
      <c r="EH58" s="109" t="s">
        <v>22</v>
      </c>
      <c r="EI58" s="109" t="s">
        <v>22</v>
      </c>
      <c r="EJ58" s="109" t="s">
        <v>22</v>
      </c>
      <c r="EK58" s="109" t="s">
        <v>22</v>
      </c>
      <c r="EL58" s="109" t="s">
        <v>22</v>
      </c>
      <c r="EM58" s="109" t="s">
        <v>22</v>
      </c>
      <c r="EN58" s="109" t="s">
        <v>22</v>
      </c>
      <c r="EO58" s="109" t="s">
        <v>22</v>
      </c>
      <c r="EP58" s="109" t="s">
        <v>22</v>
      </c>
      <c r="EQ58" s="109">
        <v>60.972700000000003</v>
      </c>
      <c r="ER58" s="109">
        <v>58.761099999999999</v>
      </c>
      <c r="ES58" s="109" t="s">
        <v>22</v>
      </c>
      <c r="ET58" s="109">
        <v>89.602599999999995</v>
      </c>
      <c r="EU58" s="109">
        <v>119.72629999999999</v>
      </c>
      <c r="EV58" s="109" t="s">
        <v>22</v>
      </c>
      <c r="EW58" s="109" t="s">
        <v>22</v>
      </c>
      <c r="EX58" s="109" t="s">
        <v>22</v>
      </c>
      <c r="EY58" s="109" t="s">
        <v>22</v>
      </c>
      <c r="EZ58" s="109" t="s">
        <v>22</v>
      </c>
      <c r="FA58" s="109" t="s">
        <v>22</v>
      </c>
      <c r="FB58" s="15"/>
      <c r="FC58" s="109" t="s">
        <v>22</v>
      </c>
      <c r="FD58" s="109" t="s">
        <v>22</v>
      </c>
      <c r="FE58" s="109" t="s">
        <v>22</v>
      </c>
      <c r="FF58" s="109" t="s">
        <v>22</v>
      </c>
      <c r="FG58" s="109" t="s">
        <v>22</v>
      </c>
      <c r="FH58" s="109" t="s">
        <v>22</v>
      </c>
      <c r="FI58" s="109" t="s">
        <v>22</v>
      </c>
      <c r="FJ58" s="109" t="s">
        <v>22</v>
      </c>
      <c r="FK58" s="109">
        <v>8.7908000000000008</v>
      </c>
      <c r="FL58" s="109">
        <v>5.9291999999999998</v>
      </c>
      <c r="FM58" s="109">
        <v>6.9809999999999999</v>
      </c>
      <c r="FN58" s="109">
        <v>7.8198999999999996</v>
      </c>
      <c r="FO58" s="109" t="s">
        <v>22</v>
      </c>
      <c r="FP58" s="109">
        <v>7.4383999999999997</v>
      </c>
      <c r="FQ58" s="109">
        <v>8.6859999999999999</v>
      </c>
      <c r="FR58" s="109" t="s">
        <v>22</v>
      </c>
      <c r="FS58" s="109" t="s">
        <v>22</v>
      </c>
      <c r="FT58" s="109" t="s">
        <v>22</v>
      </c>
      <c r="FU58" s="109" t="s">
        <v>22</v>
      </c>
      <c r="FV58" s="109" t="s">
        <v>22</v>
      </c>
      <c r="FW58" s="109" t="s">
        <v>22</v>
      </c>
      <c r="FX58" s="15"/>
      <c r="FY58" s="108" t="s">
        <v>22</v>
      </c>
      <c r="FZ58" s="108" t="s">
        <v>22</v>
      </c>
      <c r="GA58" s="108" t="s">
        <v>22</v>
      </c>
      <c r="GB58" s="108">
        <v>91</v>
      </c>
      <c r="GC58" s="108" t="s">
        <v>22</v>
      </c>
      <c r="GD58" s="108" t="s">
        <v>22</v>
      </c>
      <c r="GE58" s="108" t="s">
        <v>22</v>
      </c>
      <c r="GF58" s="108">
        <v>75</v>
      </c>
      <c r="GG58" s="108">
        <v>51</v>
      </c>
      <c r="GH58" s="108">
        <v>52</v>
      </c>
      <c r="GI58" s="108">
        <v>195.79300000000001</v>
      </c>
      <c r="GJ58" s="108">
        <v>357</v>
      </c>
      <c r="GK58" s="108">
        <v>133.72</v>
      </c>
      <c r="GL58" s="108">
        <v>552</v>
      </c>
      <c r="GM58" s="108">
        <v>593.76599999999996</v>
      </c>
      <c r="GN58" s="108">
        <v>414</v>
      </c>
      <c r="GO58" s="108">
        <v>295.173</v>
      </c>
      <c r="GP58" s="108" t="s">
        <v>22</v>
      </c>
      <c r="GQ58" s="108" t="s">
        <v>22</v>
      </c>
      <c r="GR58" s="108" t="s">
        <v>22</v>
      </c>
      <c r="GS58" s="108" t="s">
        <v>22</v>
      </c>
      <c r="GT58" s="15"/>
      <c r="GU58" s="108" t="s">
        <v>22</v>
      </c>
      <c r="GV58" s="108" t="s">
        <v>22</v>
      </c>
      <c r="GW58" s="108" t="s">
        <v>22</v>
      </c>
      <c r="GX58" s="108">
        <v>501</v>
      </c>
      <c r="GY58" s="108" t="s">
        <v>22</v>
      </c>
      <c r="GZ58" s="108" t="s">
        <v>22</v>
      </c>
      <c r="HA58" s="108" t="s">
        <v>22</v>
      </c>
      <c r="HB58" s="108">
        <v>517</v>
      </c>
      <c r="HC58" s="108">
        <v>537.21699999999998</v>
      </c>
      <c r="HD58" s="108">
        <v>549</v>
      </c>
      <c r="HE58" s="108">
        <v>548.62300000000005</v>
      </c>
      <c r="HF58" s="108">
        <v>560</v>
      </c>
      <c r="HG58" s="108">
        <v>551.20100000000002</v>
      </c>
      <c r="HH58" s="108">
        <v>564</v>
      </c>
      <c r="HI58" s="108">
        <v>563.49</v>
      </c>
      <c r="HJ58" s="108">
        <v>655</v>
      </c>
      <c r="HK58" s="108">
        <v>644.91399999999999</v>
      </c>
      <c r="HL58" s="108" t="s">
        <v>22</v>
      </c>
      <c r="HM58" s="108" t="s">
        <v>22</v>
      </c>
      <c r="HN58" s="108" t="s">
        <v>22</v>
      </c>
      <c r="HO58" s="108" t="s">
        <v>22</v>
      </c>
      <c r="HP58" s="15"/>
      <c r="HQ58" s="108" t="s">
        <v>22</v>
      </c>
      <c r="HR58" s="108" t="s">
        <v>22</v>
      </c>
      <c r="HS58" s="108" t="s">
        <v>22</v>
      </c>
      <c r="HT58" s="108">
        <v>41.652000000000001</v>
      </c>
      <c r="HU58" s="108" t="s">
        <v>22</v>
      </c>
      <c r="HV58" s="108" t="s">
        <v>22</v>
      </c>
      <c r="HW58" s="108" t="s">
        <v>22</v>
      </c>
      <c r="HX58" s="108">
        <v>57.856999999999999</v>
      </c>
      <c r="HY58" s="108">
        <v>56.796999999999997</v>
      </c>
      <c r="HZ58" s="108">
        <v>60</v>
      </c>
      <c r="IA58" s="108">
        <v>64.105999999999995</v>
      </c>
      <c r="IB58" s="108">
        <v>68</v>
      </c>
      <c r="IC58" s="108">
        <v>71.507999999999996</v>
      </c>
      <c r="ID58" s="108">
        <v>75</v>
      </c>
      <c r="IE58" s="108">
        <v>77.701999999999998</v>
      </c>
      <c r="IF58" s="108">
        <v>83.298000000000002</v>
      </c>
      <c r="IG58" s="108">
        <v>87.808000000000007</v>
      </c>
      <c r="IH58" s="108" t="s">
        <v>22</v>
      </c>
      <c r="II58" s="108" t="s">
        <v>22</v>
      </c>
      <c r="IJ58" s="108" t="s">
        <v>22</v>
      </c>
      <c r="IK58" s="108" t="s">
        <v>22</v>
      </c>
      <c r="IL58" s="15"/>
    </row>
    <row r="59" spans="1:246" s="27" customFormat="1" hidden="1">
      <c r="A59" s="15" t="s">
        <v>68</v>
      </c>
      <c r="B59" s="15" t="s">
        <v>88</v>
      </c>
      <c r="C59" s="15"/>
      <c r="D59" s="15" t="s">
        <v>93</v>
      </c>
      <c r="E59" s="108" t="s">
        <v>22</v>
      </c>
      <c r="F59" s="108" t="s">
        <v>22</v>
      </c>
      <c r="G59" s="108" t="s">
        <v>22</v>
      </c>
      <c r="H59" s="108" t="s">
        <v>22</v>
      </c>
      <c r="I59" s="108" t="s">
        <v>22</v>
      </c>
      <c r="J59" s="108" t="s">
        <v>22</v>
      </c>
      <c r="K59" s="108" t="s">
        <v>22</v>
      </c>
      <c r="L59" s="108" t="s">
        <v>22</v>
      </c>
      <c r="M59" s="108">
        <v>3024</v>
      </c>
      <c r="N59" s="108">
        <v>2643.6</v>
      </c>
      <c r="O59" s="108">
        <v>2378.4</v>
      </c>
      <c r="P59" s="108">
        <v>2626.8</v>
      </c>
      <c r="Q59" s="108">
        <v>2641.2</v>
      </c>
      <c r="R59" s="108">
        <v>2965.2</v>
      </c>
      <c r="S59" s="108">
        <v>2984.4</v>
      </c>
      <c r="T59" s="108">
        <v>3360</v>
      </c>
      <c r="U59" s="108">
        <v>3720</v>
      </c>
      <c r="V59" s="108" t="s">
        <v>22</v>
      </c>
      <c r="W59" s="108" t="s">
        <v>22</v>
      </c>
      <c r="X59" s="108" t="s">
        <v>22</v>
      </c>
      <c r="Y59" s="108" t="s">
        <v>22</v>
      </c>
      <c r="Z59" s="15"/>
      <c r="AA59" s="108" t="s">
        <v>22</v>
      </c>
      <c r="AB59" s="108" t="s">
        <v>22</v>
      </c>
      <c r="AC59" s="108" t="s">
        <v>22</v>
      </c>
      <c r="AD59" s="108" t="s">
        <v>22</v>
      </c>
      <c r="AE59" s="108" t="s">
        <v>22</v>
      </c>
      <c r="AF59" s="108" t="s">
        <v>22</v>
      </c>
      <c r="AG59" s="108" t="s">
        <v>22</v>
      </c>
      <c r="AH59" s="108" t="s">
        <v>22</v>
      </c>
      <c r="AI59" s="108">
        <v>48.046799999999998</v>
      </c>
      <c r="AJ59" s="108">
        <v>33.447000000000003</v>
      </c>
      <c r="AK59" s="108">
        <v>82.274000000000001</v>
      </c>
      <c r="AL59" s="108">
        <v>60.908999999999999</v>
      </c>
      <c r="AM59" s="108">
        <v>34.308199999999999</v>
      </c>
      <c r="AN59" s="108">
        <v>18.751999999999999</v>
      </c>
      <c r="AO59" s="108">
        <v>57.615000000000002</v>
      </c>
      <c r="AP59" s="108">
        <v>63.552</v>
      </c>
      <c r="AQ59" s="108">
        <v>45.632800000000003</v>
      </c>
      <c r="AR59" s="108" t="s">
        <v>22</v>
      </c>
      <c r="AS59" s="108" t="s">
        <v>22</v>
      </c>
      <c r="AT59" s="108" t="s">
        <v>22</v>
      </c>
      <c r="AU59" s="108" t="s">
        <v>22</v>
      </c>
      <c r="AV59" s="15"/>
      <c r="AW59" s="108" t="s">
        <v>22</v>
      </c>
      <c r="AX59" s="108" t="s">
        <v>22</v>
      </c>
      <c r="AY59" s="108" t="s">
        <v>22</v>
      </c>
      <c r="AZ59" s="108" t="s">
        <v>22</v>
      </c>
      <c r="BA59" s="108" t="s">
        <v>22</v>
      </c>
      <c r="BB59" s="108" t="s">
        <v>22</v>
      </c>
      <c r="BC59" s="108" t="s">
        <v>22</v>
      </c>
      <c r="BD59" s="108" t="s">
        <v>22</v>
      </c>
      <c r="BE59" s="108">
        <v>177</v>
      </c>
      <c r="BF59" s="108" t="s">
        <v>22</v>
      </c>
      <c r="BG59" s="108" t="s">
        <v>22</v>
      </c>
      <c r="BH59" s="108" t="s">
        <v>22</v>
      </c>
      <c r="BI59" s="108">
        <v>153</v>
      </c>
      <c r="BJ59" s="108" t="s">
        <v>22</v>
      </c>
      <c r="BK59" s="108" t="s">
        <v>22</v>
      </c>
      <c r="BL59" s="108" t="s">
        <v>22</v>
      </c>
      <c r="BM59" s="108">
        <v>113</v>
      </c>
      <c r="BN59" s="108" t="s">
        <v>22</v>
      </c>
      <c r="BO59" s="108" t="s">
        <v>22</v>
      </c>
      <c r="BP59" s="108" t="s">
        <v>22</v>
      </c>
      <c r="BQ59" s="108" t="s">
        <v>22</v>
      </c>
      <c r="BR59" s="15"/>
      <c r="BS59" s="109" t="s">
        <v>22</v>
      </c>
      <c r="BT59" s="109" t="s">
        <v>22</v>
      </c>
      <c r="BU59" s="109" t="s">
        <v>22</v>
      </c>
      <c r="BV59" s="109" t="s">
        <v>22</v>
      </c>
      <c r="BW59" s="109" t="s">
        <v>22</v>
      </c>
      <c r="BX59" s="109" t="s">
        <v>22</v>
      </c>
      <c r="BY59" s="109" t="s">
        <v>22</v>
      </c>
      <c r="BZ59" s="109" t="s">
        <v>22</v>
      </c>
      <c r="CA59" s="109" t="s">
        <v>22</v>
      </c>
      <c r="CB59" s="109" t="s">
        <v>22</v>
      </c>
      <c r="CC59" s="109">
        <v>0.55210000000000004</v>
      </c>
      <c r="CD59" s="109">
        <v>0.39379999999999998</v>
      </c>
      <c r="CE59" s="109">
        <v>0.21329999999999999</v>
      </c>
      <c r="CF59" s="109">
        <v>0.1128</v>
      </c>
      <c r="CG59" s="109">
        <v>0.33550000000000002</v>
      </c>
      <c r="CH59" s="109">
        <v>0.35659999999999997</v>
      </c>
      <c r="CI59" s="109">
        <v>0.23769999999999999</v>
      </c>
      <c r="CJ59" s="109" t="s">
        <v>22</v>
      </c>
      <c r="CK59" s="109" t="s">
        <v>22</v>
      </c>
      <c r="CL59" s="109" t="s">
        <v>22</v>
      </c>
      <c r="CM59" s="109" t="s">
        <v>22</v>
      </c>
      <c r="CN59" s="26"/>
      <c r="CO59" s="108" t="s">
        <v>22</v>
      </c>
      <c r="CP59" s="108" t="s">
        <v>22</v>
      </c>
      <c r="CQ59" s="108" t="s">
        <v>22</v>
      </c>
      <c r="CR59" s="108" t="s">
        <v>22</v>
      </c>
      <c r="CS59" s="108" t="s">
        <v>22</v>
      </c>
      <c r="CT59" s="108" t="s">
        <v>22</v>
      </c>
      <c r="CU59" s="108" t="s">
        <v>22</v>
      </c>
      <c r="CV59" s="108" t="s">
        <v>22</v>
      </c>
      <c r="CW59" s="108">
        <v>3072.0468000000001</v>
      </c>
      <c r="CX59" s="108">
        <v>2677.047</v>
      </c>
      <c r="CY59" s="108">
        <v>2460.674</v>
      </c>
      <c r="CZ59" s="108">
        <v>2687.7089999999998</v>
      </c>
      <c r="DA59" s="108">
        <v>2675.5082000000002</v>
      </c>
      <c r="DB59" s="108">
        <v>2983.9520000000002</v>
      </c>
      <c r="DC59" s="108">
        <v>3042.0149999999999</v>
      </c>
      <c r="DD59" s="108">
        <v>3423.5520000000001</v>
      </c>
      <c r="DE59" s="108">
        <v>3765.6327999999999</v>
      </c>
      <c r="DF59" s="108" t="s">
        <v>22</v>
      </c>
      <c r="DG59" s="108" t="s">
        <v>22</v>
      </c>
      <c r="DH59" s="108" t="s">
        <v>22</v>
      </c>
      <c r="DI59" s="108" t="s">
        <v>22</v>
      </c>
      <c r="DJ59" s="15"/>
      <c r="DK59" s="109" t="s">
        <v>22</v>
      </c>
      <c r="DL59" s="109" t="s">
        <v>22</v>
      </c>
      <c r="DM59" s="109" t="s">
        <v>22</v>
      </c>
      <c r="DN59" s="109" t="s">
        <v>22</v>
      </c>
      <c r="DO59" s="109" t="s">
        <v>22</v>
      </c>
      <c r="DP59" s="109" t="s">
        <v>22</v>
      </c>
      <c r="DQ59" s="109" t="s">
        <v>22</v>
      </c>
      <c r="DR59" s="109" t="s">
        <v>22</v>
      </c>
      <c r="DS59" s="109" t="s">
        <v>22</v>
      </c>
      <c r="DT59" s="109" t="s">
        <v>22</v>
      </c>
      <c r="DU59" s="109">
        <v>16.511500000000002</v>
      </c>
      <c r="DV59" s="109">
        <v>17.378799999999998</v>
      </c>
      <c r="DW59" s="109">
        <v>16.636299999999999</v>
      </c>
      <c r="DX59" s="109">
        <v>17.9499</v>
      </c>
      <c r="DY59" s="109">
        <v>17.7149</v>
      </c>
      <c r="DZ59" s="109">
        <v>19.209099999999999</v>
      </c>
      <c r="EA59" s="109">
        <v>19.614899999999999</v>
      </c>
      <c r="EB59" s="109" t="s">
        <v>22</v>
      </c>
      <c r="EC59" s="109" t="s">
        <v>22</v>
      </c>
      <c r="ED59" s="109" t="s">
        <v>22</v>
      </c>
      <c r="EE59" s="109" t="s">
        <v>22</v>
      </c>
      <c r="EF59" s="15"/>
      <c r="EG59" s="109" t="s">
        <v>22</v>
      </c>
      <c r="EH59" s="109" t="s">
        <v>22</v>
      </c>
      <c r="EI59" s="109" t="s">
        <v>22</v>
      </c>
      <c r="EJ59" s="109" t="s">
        <v>22</v>
      </c>
      <c r="EK59" s="109" t="s">
        <v>22</v>
      </c>
      <c r="EL59" s="109" t="s">
        <v>22</v>
      </c>
      <c r="EM59" s="109" t="s">
        <v>22</v>
      </c>
      <c r="EN59" s="109" t="s">
        <v>22</v>
      </c>
      <c r="EO59" s="109" t="s">
        <v>22</v>
      </c>
      <c r="EP59" s="109" t="s">
        <v>22</v>
      </c>
      <c r="EQ59" s="109">
        <v>26.6676</v>
      </c>
      <c r="ER59" s="109">
        <v>28.151299999999999</v>
      </c>
      <c r="ES59" s="109" t="s">
        <v>22</v>
      </c>
      <c r="ET59" s="109">
        <v>28.7334</v>
      </c>
      <c r="EU59" s="109">
        <v>27.553599999999999</v>
      </c>
      <c r="EV59" s="109" t="s">
        <v>22</v>
      </c>
      <c r="EW59" s="109" t="s">
        <v>22</v>
      </c>
      <c r="EX59" s="109" t="s">
        <v>22</v>
      </c>
      <c r="EY59" s="109" t="s">
        <v>22</v>
      </c>
      <c r="EZ59" s="109" t="s">
        <v>22</v>
      </c>
      <c r="FA59" s="109" t="s">
        <v>22</v>
      </c>
      <c r="FB59" s="15"/>
      <c r="FC59" s="109" t="s">
        <v>22</v>
      </c>
      <c r="FD59" s="109" t="s">
        <v>22</v>
      </c>
      <c r="FE59" s="109" t="s">
        <v>22</v>
      </c>
      <c r="FF59" s="109" t="s">
        <v>22</v>
      </c>
      <c r="FG59" s="109" t="s">
        <v>22</v>
      </c>
      <c r="FH59" s="109" t="s">
        <v>22</v>
      </c>
      <c r="FI59" s="109" t="s">
        <v>22</v>
      </c>
      <c r="FJ59" s="109" t="s">
        <v>22</v>
      </c>
      <c r="FK59" s="109" t="s">
        <v>22</v>
      </c>
      <c r="FL59" s="109">
        <v>1.8027</v>
      </c>
      <c r="FM59" s="109">
        <v>1.6577999999999999</v>
      </c>
      <c r="FN59" s="109">
        <v>1.7993000000000001</v>
      </c>
      <c r="FO59" s="109" t="s">
        <v>22</v>
      </c>
      <c r="FP59" s="109">
        <v>1.9599</v>
      </c>
      <c r="FQ59" s="109">
        <v>2.0512000000000001</v>
      </c>
      <c r="FR59" s="109" t="s">
        <v>22</v>
      </c>
      <c r="FS59" s="109" t="s">
        <v>22</v>
      </c>
      <c r="FT59" s="109" t="s">
        <v>22</v>
      </c>
      <c r="FU59" s="109" t="s">
        <v>22</v>
      </c>
      <c r="FV59" s="109" t="s">
        <v>22</v>
      </c>
      <c r="FW59" s="109" t="s">
        <v>22</v>
      </c>
      <c r="FX59" s="15"/>
      <c r="FY59" s="108" t="s">
        <v>22</v>
      </c>
      <c r="FZ59" s="108" t="s">
        <v>22</v>
      </c>
      <c r="GA59" s="108" t="s">
        <v>22</v>
      </c>
      <c r="GB59" s="108" t="s">
        <v>22</v>
      </c>
      <c r="GC59" s="108" t="s">
        <v>22</v>
      </c>
      <c r="GD59" s="108" t="s">
        <v>22</v>
      </c>
      <c r="GE59" s="108" t="s">
        <v>22</v>
      </c>
      <c r="GF59" s="108" t="s">
        <v>22</v>
      </c>
      <c r="GG59" s="108">
        <v>71.833399999999997</v>
      </c>
      <c r="GH59" s="108">
        <v>86.843999999999994</v>
      </c>
      <c r="GI59" s="108">
        <v>37.628</v>
      </c>
      <c r="GJ59" s="108">
        <v>59.387999999999998</v>
      </c>
      <c r="GK59" s="108">
        <v>85.599000000000004</v>
      </c>
      <c r="GL59" s="108">
        <v>91.62</v>
      </c>
      <c r="GM59" s="108">
        <v>53.359000000000002</v>
      </c>
      <c r="GN59" s="108">
        <v>47.741</v>
      </c>
      <c r="GO59" s="108">
        <v>54.36</v>
      </c>
      <c r="GP59" s="108" t="s">
        <v>22</v>
      </c>
      <c r="GQ59" s="108" t="s">
        <v>22</v>
      </c>
      <c r="GR59" s="108" t="s">
        <v>22</v>
      </c>
      <c r="GS59" s="108" t="s">
        <v>22</v>
      </c>
      <c r="GT59" s="15"/>
      <c r="GU59" s="108" t="s">
        <v>22</v>
      </c>
      <c r="GV59" s="108" t="s">
        <v>22</v>
      </c>
      <c r="GW59" s="108" t="s">
        <v>22</v>
      </c>
      <c r="GX59" s="108" t="s">
        <v>22</v>
      </c>
      <c r="GY59" s="108" t="s">
        <v>22</v>
      </c>
      <c r="GZ59" s="108" t="s">
        <v>22</v>
      </c>
      <c r="HA59" s="108" t="s">
        <v>22</v>
      </c>
      <c r="HB59" s="108" t="s">
        <v>22</v>
      </c>
      <c r="HC59" s="108">
        <v>1442.9618</v>
      </c>
      <c r="HD59" s="108">
        <v>1466.49</v>
      </c>
      <c r="HE59" s="108">
        <v>1434.7149999999999</v>
      </c>
      <c r="HF59" s="108">
        <v>1459.8620000000001</v>
      </c>
      <c r="HG59" s="108">
        <v>1484.0664999999999</v>
      </c>
      <c r="HH59" s="108">
        <v>1512.9680000000001</v>
      </c>
      <c r="HI59" s="108">
        <v>1454.9739999999999</v>
      </c>
      <c r="HJ59" s="108">
        <v>1487.723</v>
      </c>
      <c r="HK59" s="108">
        <v>1522.6605999999999</v>
      </c>
      <c r="HL59" s="108" t="s">
        <v>22</v>
      </c>
      <c r="HM59" s="108" t="s">
        <v>22</v>
      </c>
      <c r="HN59" s="108" t="s">
        <v>22</v>
      </c>
      <c r="HO59" s="108" t="s">
        <v>22</v>
      </c>
      <c r="HP59" s="15"/>
      <c r="HQ59" s="108" t="s">
        <v>22</v>
      </c>
      <c r="HR59" s="108" t="s">
        <v>22</v>
      </c>
      <c r="HS59" s="108" t="s">
        <v>22</v>
      </c>
      <c r="HT59" s="108" t="s">
        <v>22</v>
      </c>
      <c r="HU59" s="108" t="s">
        <v>22</v>
      </c>
      <c r="HV59" s="108" t="s">
        <v>22</v>
      </c>
      <c r="HW59" s="108" t="s">
        <v>22</v>
      </c>
      <c r="HX59" s="108" t="s">
        <v>22</v>
      </c>
      <c r="HY59" s="108">
        <v>33.234099999999998</v>
      </c>
      <c r="HZ59" s="108">
        <v>38.901000000000003</v>
      </c>
      <c r="IA59" s="108">
        <v>40.808</v>
      </c>
      <c r="IB59" s="108">
        <v>41.710999999999999</v>
      </c>
      <c r="IC59" s="108">
        <v>39.403799999999997</v>
      </c>
      <c r="ID59" s="108">
        <v>44.314999999999998</v>
      </c>
      <c r="IE59" s="108">
        <v>46.290999999999997</v>
      </c>
      <c r="IF59" s="108">
        <v>48.216000000000001</v>
      </c>
      <c r="IG59" s="108">
        <v>53.156500000000001</v>
      </c>
      <c r="IH59" s="108" t="s">
        <v>22</v>
      </c>
      <c r="II59" s="108" t="s">
        <v>22</v>
      </c>
      <c r="IJ59" s="108" t="s">
        <v>22</v>
      </c>
      <c r="IK59" s="108" t="s">
        <v>22</v>
      </c>
      <c r="IL59" s="15"/>
    </row>
    <row r="60" spans="1:246" s="27" customFormat="1" hidden="1">
      <c r="A60" s="15"/>
      <c r="B60" s="15"/>
      <c r="C60" s="15"/>
      <c r="D60" s="15"/>
      <c r="E60" s="108"/>
      <c r="F60" s="108"/>
      <c r="G60" s="108"/>
      <c r="H60" s="108"/>
      <c r="I60" s="108"/>
      <c r="J60" s="108"/>
      <c r="K60" s="108"/>
      <c r="L60" s="108"/>
      <c r="M60" s="108"/>
      <c r="N60" s="108"/>
      <c r="O60" s="108"/>
      <c r="P60" s="108"/>
      <c r="Q60" s="108"/>
      <c r="R60" s="108"/>
      <c r="S60" s="108"/>
      <c r="T60" s="108"/>
      <c r="U60" s="108"/>
      <c r="V60" s="108"/>
      <c r="W60" s="108"/>
      <c r="X60" s="108"/>
      <c r="Y60" s="108"/>
      <c r="Z60" s="15"/>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5"/>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5"/>
      <c r="BS60" s="109"/>
      <c r="BT60" s="109"/>
      <c r="BU60" s="109"/>
      <c r="BV60" s="109"/>
      <c r="BW60" s="109"/>
      <c r="BX60" s="109"/>
      <c r="BY60" s="109"/>
      <c r="BZ60" s="109"/>
      <c r="CA60" s="109"/>
      <c r="CB60" s="109"/>
      <c r="CC60" s="109"/>
      <c r="CD60" s="109"/>
      <c r="CE60" s="109"/>
      <c r="CF60" s="109"/>
      <c r="CG60" s="109"/>
      <c r="CH60" s="109"/>
      <c r="CI60" s="112"/>
      <c r="CJ60" s="112"/>
      <c r="CK60" s="112"/>
      <c r="CL60" s="112"/>
      <c r="CM60" s="112"/>
      <c r="CN60" s="26"/>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5"/>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5"/>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5"/>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5"/>
      <c r="FY60" s="108"/>
      <c r="FZ60" s="108"/>
      <c r="GA60" s="108"/>
      <c r="GB60" s="108"/>
      <c r="GC60" s="108"/>
      <c r="GD60" s="108"/>
      <c r="GE60" s="108"/>
      <c r="GF60" s="108"/>
      <c r="GG60" s="108"/>
      <c r="GH60" s="108"/>
      <c r="GI60" s="108"/>
      <c r="GJ60" s="108"/>
      <c r="GK60" s="108"/>
      <c r="GL60" s="108"/>
      <c r="GM60" s="108"/>
      <c r="GN60" s="108"/>
      <c r="GO60" s="108"/>
      <c r="GP60" s="108"/>
      <c r="GQ60" s="108"/>
      <c r="GR60" s="108"/>
      <c r="GS60" s="108"/>
      <c r="GT60" s="15"/>
      <c r="GU60" s="108"/>
      <c r="GV60" s="108"/>
      <c r="GW60" s="108"/>
      <c r="GX60" s="108"/>
      <c r="GY60" s="108"/>
      <c r="GZ60" s="108"/>
      <c r="HA60" s="108"/>
      <c r="HB60" s="108"/>
      <c r="HC60" s="108"/>
      <c r="HD60" s="108"/>
      <c r="HE60" s="108"/>
      <c r="HF60" s="108"/>
      <c r="HG60" s="108"/>
      <c r="HH60" s="108"/>
      <c r="HI60" s="108"/>
      <c r="HJ60" s="108"/>
      <c r="HK60" s="108"/>
      <c r="HL60" s="108"/>
      <c r="HM60" s="108"/>
      <c r="HN60" s="108"/>
      <c r="HO60" s="108"/>
      <c r="HP60" s="15"/>
      <c r="HQ60" s="108"/>
      <c r="HR60" s="108"/>
      <c r="HS60" s="108"/>
      <c r="HT60" s="108"/>
      <c r="HU60" s="108"/>
      <c r="HV60" s="108"/>
      <c r="HW60" s="108"/>
      <c r="HX60" s="108"/>
      <c r="HY60" s="108"/>
      <c r="HZ60" s="108"/>
      <c r="IA60" s="108"/>
      <c r="IB60" s="108"/>
      <c r="IC60" s="108"/>
      <c r="ID60" s="108"/>
      <c r="IE60" s="108"/>
      <c r="IF60" s="108"/>
      <c r="IG60" s="108"/>
      <c r="IH60" s="108"/>
      <c r="II60" s="108"/>
      <c r="IJ60" s="108"/>
      <c r="IK60" s="108"/>
      <c r="IL60" s="15"/>
    </row>
    <row r="61" spans="1:246" s="27" customFormat="1" hidden="1">
      <c r="A61" s="28" t="s">
        <v>100</v>
      </c>
      <c r="B61" s="15"/>
      <c r="C61" s="15"/>
      <c r="D61" s="15"/>
      <c r="E61" s="108"/>
      <c r="F61" s="108"/>
      <c r="G61" s="108"/>
      <c r="H61" s="108"/>
      <c r="I61" s="108"/>
      <c r="J61" s="108"/>
      <c r="K61" s="108"/>
      <c r="L61" s="108"/>
      <c r="M61" s="108"/>
      <c r="N61" s="108"/>
      <c r="O61" s="108"/>
      <c r="P61" s="108"/>
      <c r="Q61" s="108"/>
      <c r="R61" s="108"/>
      <c r="S61" s="108"/>
      <c r="T61" s="108"/>
      <c r="U61" s="108"/>
      <c r="V61" s="108"/>
      <c r="W61" s="108"/>
      <c r="X61" s="108"/>
      <c r="Y61" s="108"/>
      <c r="Z61" s="15"/>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5"/>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5"/>
      <c r="BS61" s="109"/>
      <c r="BT61" s="109"/>
      <c r="BU61" s="109"/>
      <c r="BV61" s="109"/>
      <c r="BW61" s="109"/>
      <c r="BX61" s="109"/>
      <c r="BY61" s="109"/>
      <c r="BZ61" s="109"/>
      <c r="CA61" s="109"/>
      <c r="CB61" s="109"/>
      <c r="CC61" s="109"/>
      <c r="CD61" s="109"/>
      <c r="CE61" s="109"/>
      <c r="CF61" s="109"/>
      <c r="CG61" s="109"/>
      <c r="CH61" s="109"/>
      <c r="CI61" s="112"/>
      <c r="CJ61" s="112"/>
      <c r="CK61" s="112"/>
      <c r="CL61" s="112"/>
      <c r="CM61" s="112"/>
      <c r="CN61" s="26"/>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5"/>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5"/>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5"/>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5"/>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5"/>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5"/>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5"/>
    </row>
    <row r="62" spans="1:246" s="27" customFormat="1" hidden="1">
      <c r="A62" s="15" t="s">
        <v>31</v>
      </c>
      <c r="B62" s="15" t="s">
        <v>104</v>
      </c>
      <c r="C62" s="15"/>
      <c r="D62" s="15" t="s">
        <v>103</v>
      </c>
      <c r="E62" s="108">
        <v>2041.1493</v>
      </c>
      <c r="F62" s="108" t="s">
        <v>22</v>
      </c>
      <c r="G62" s="108">
        <v>2234.9677000000001</v>
      </c>
      <c r="H62" s="108" t="s">
        <v>22</v>
      </c>
      <c r="I62" s="108">
        <v>2339.0304999999998</v>
      </c>
      <c r="J62" s="108" t="s">
        <v>22</v>
      </c>
      <c r="K62" s="108">
        <v>2204.6262000000002</v>
      </c>
      <c r="L62" s="108" t="s">
        <v>22</v>
      </c>
      <c r="M62" s="108">
        <v>2601.9326999999998</v>
      </c>
      <c r="N62" s="108" t="s">
        <v>22</v>
      </c>
      <c r="O62" s="108">
        <v>3056.9520000000002</v>
      </c>
      <c r="P62" s="108" t="s">
        <v>22</v>
      </c>
      <c r="Q62" s="108">
        <v>3025.3771999999999</v>
      </c>
      <c r="R62" s="108" t="s">
        <v>22</v>
      </c>
      <c r="S62" s="108">
        <v>3017.4612999999999</v>
      </c>
      <c r="T62" s="108" t="s">
        <v>22</v>
      </c>
      <c r="U62" s="108">
        <v>2917.1588000000002</v>
      </c>
      <c r="V62" s="108" t="s">
        <v>22</v>
      </c>
      <c r="W62" s="108" t="s">
        <v>22</v>
      </c>
      <c r="X62" s="108" t="s">
        <v>22</v>
      </c>
      <c r="Y62" s="108" t="s">
        <v>22</v>
      </c>
      <c r="Z62" s="15"/>
      <c r="AA62" s="108">
        <v>2628.4</v>
      </c>
      <c r="AB62" s="108" t="s">
        <v>22</v>
      </c>
      <c r="AC62" s="108">
        <v>2603.4</v>
      </c>
      <c r="AD62" s="108" t="s">
        <v>22</v>
      </c>
      <c r="AE62" s="108">
        <v>2539.1999999999998</v>
      </c>
      <c r="AF62" s="108" t="s">
        <v>22</v>
      </c>
      <c r="AG62" s="108">
        <v>2630.8</v>
      </c>
      <c r="AH62" s="108" t="s">
        <v>22</v>
      </c>
      <c r="AI62" s="108">
        <v>2583.3000000000002</v>
      </c>
      <c r="AJ62" s="108" t="s">
        <v>22</v>
      </c>
      <c r="AK62" s="108">
        <v>2563.8000000000002</v>
      </c>
      <c r="AL62" s="108" t="s">
        <v>22</v>
      </c>
      <c r="AM62" s="108">
        <v>2557.3000000000002</v>
      </c>
      <c r="AN62" s="108" t="s">
        <v>22</v>
      </c>
      <c r="AO62" s="108">
        <v>2638</v>
      </c>
      <c r="AP62" s="108" t="s">
        <v>22</v>
      </c>
      <c r="AQ62" s="108">
        <v>2689</v>
      </c>
      <c r="AR62" s="108" t="s">
        <v>22</v>
      </c>
      <c r="AS62" s="108" t="s">
        <v>22</v>
      </c>
      <c r="AT62" s="108" t="s">
        <v>22</v>
      </c>
      <c r="AU62" s="108" t="s">
        <v>22</v>
      </c>
      <c r="AV62" s="15"/>
      <c r="AW62" s="108">
        <v>38.6</v>
      </c>
      <c r="AX62" s="108" t="s">
        <v>22</v>
      </c>
      <c r="AY62" s="108" t="s">
        <v>22</v>
      </c>
      <c r="AZ62" s="108" t="s">
        <v>22</v>
      </c>
      <c r="BA62" s="108">
        <v>37.200000000000003</v>
      </c>
      <c r="BB62" s="108" t="s">
        <v>22</v>
      </c>
      <c r="BC62" s="108" t="s">
        <v>22</v>
      </c>
      <c r="BD62" s="108" t="s">
        <v>22</v>
      </c>
      <c r="BE62" s="108">
        <v>38</v>
      </c>
      <c r="BF62" s="108" t="s">
        <v>22</v>
      </c>
      <c r="BG62" s="108" t="s">
        <v>22</v>
      </c>
      <c r="BH62" s="108" t="s">
        <v>22</v>
      </c>
      <c r="BI62" s="108">
        <v>37</v>
      </c>
      <c r="BJ62" s="108" t="s">
        <v>22</v>
      </c>
      <c r="BK62" s="108" t="s">
        <v>22</v>
      </c>
      <c r="BL62" s="108" t="s">
        <v>22</v>
      </c>
      <c r="BM62" s="108">
        <v>21.7</v>
      </c>
      <c r="BN62" s="108" t="s">
        <v>22</v>
      </c>
      <c r="BO62" s="108" t="s">
        <v>22</v>
      </c>
      <c r="BP62" s="108" t="s">
        <v>22</v>
      </c>
      <c r="BQ62" s="108" t="s">
        <v>22</v>
      </c>
      <c r="BR62" s="15"/>
      <c r="BS62" s="109">
        <v>8.3734000000000002</v>
      </c>
      <c r="BT62" s="109" t="s">
        <v>22</v>
      </c>
      <c r="BU62" s="109">
        <v>8.2832000000000008</v>
      </c>
      <c r="BV62" s="109" t="s">
        <v>22</v>
      </c>
      <c r="BW62" s="109">
        <v>8.4583999999999993</v>
      </c>
      <c r="BX62" s="109" t="s">
        <v>22</v>
      </c>
      <c r="BY62" s="109">
        <v>8.8340999999999994</v>
      </c>
      <c r="BZ62" s="109" t="s">
        <v>22</v>
      </c>
      <c r="CA62" s="109">
        <v>7.8830999999999998</v>
      </c>
      <c r="CB62" s="109" t="s">
        <v>22</v>
      </c>
      <c r="CC62" s="109">
        <v>7.4162999999999997</v>
      </c>
      <c r="CD62" s="109" t="s">
        <v>22</v>
      </c>
      <c r="CE62" s="109">
        <v>7.4993999999999996</v>
      </c>
      <c r="CF62" s="109" t="s">
        <v>22</v>
      </c>
      <c r="CG62" s="109">
        <v>7.2572000000000001</v>
      </c>
      <c r="CH62" s="109" t="s">
        <v>22</v>
      </c>
      <c r="CI62" s="109">
        <v>7.3289999999999997</v>
      </c>
      <c r="CJ62" s="109" t="s">
        <v>22</v>
      </c>
      <c r="CK62" s="109" t="s">
        <v>22</v>
      </c>
      <c r="CL62" s="109" t="s">
        <v>22</v>
      </c>
      <c r="CM62" s="109" t="s">
        <v>22</v>
      </c>
      <c r="CN62" s="26"/>
      <c r="CO62" s="108">
        <v>4669.5492999999997</v>
      </c>
      <c r="CP62" s="108" t="s">
        <v>22</v>
      </c>
      <c r="CQ62" s="108">
        <v>4839.2677000000003</v>
      </c>
      <c r="CR62" s="108" t="s">
        <v>22</v>
      </c>
      <c r="CS62" s="108">
        <v>4879.0304999999998</v>
      </c>
      <c r="CT62" s="108" t="s">
        <v>22</v>
      </c>
      <c r="CU62" s="108">
        <v>4836.0262000000002</v>
      </c>
      <c r="CV62" s="108" t="s">
        <v>22</v>
      </c>
      <c r="CW62" s="108">
        <v>5186.0326999999997</v>
      </c>
      <c r="CX62" s="108" t="s">
        <v>22</v>
      </c>
      <c r="CY62" s="108">
        <v>5621.5519999999997</v>
      </c>
      <c r="CZ62" s="108" t="s">
        <v>22</v>
      </c>
      <c r="DA62" s="108">
        <v>5583.8771999999999</v>
      </c>
      <c r="DB62" s="108" t="s">
        <v>22</v>
      </c>
      <c r="DC62" s="108">
        <v>5656.5613000000003</v>
      </c>
      <c r="DD62" s="108" t="s">
        <v>22</v>
      </c>
      <c r="DE62" s="108">
        <v>5607.2587999999996</v>
      </c>
      <c r="DF62" s="108" t="s">
        <v>22</v>
      </c>
      <c r="DG62" s="108" t="s">
        <v>22</v>
      </c>
      <c r="DH62" s="108" t="s">
        <v>22</v>
      </c>
      <c r="DI62" s="108" t="s">
        <v>22</v>
      </c>
      <c r="DJ62" s="15"/>
      <c r="DK62" s="109">
        <v>14.8759</v>
      </c>
      <c r="DL62" s="109" t="s">
        <v>22</v>
      </c>
      <c r="DM62" s="109">
        <v>15.397</v>
      </c>
      <c r="DN62" s="109" t="s">
        <v>22</v>
      </c>
      <c r="DO62" s="109">
        <v>16.252600000000001</v>
      </c>
      <c r="DP62" s="109" t="s">
        <v>22</v>
      </c>
      <c r="DQ62" s="109">
        <v>16.2392</v>
      </c>
      <c r="DR62" s="109" t="s">
        <v>22</v>
      </c>
      <c r="DS62" s="109">
        <v>15.8256</v>
      </c>
      <c r="DT62" s="109" t="s">
        <v>22</v>
      </c>
      <c r="DU62" s="109">
        <v>16.261399999999998</v>
      </c>
      <c r="DV62" s="109" t="s">
        <v>22</v>
      </c>
      <c r="DW62" s="109">
        <v>16.375</v>
      </c>
      <c r="DX62" s="109" t="s">
        <v>22</v>
      </c>
      <c r="DY62" s="109">
        <v>15.561400000000001</v>
      </c>
      <c r="DZ62" s="109" t="s">
        <v>22</v>
      </c>
      <c r="EA62" s="109">
        <v>15.2828</v>
      </c>
      <c r="EB62" s="109" t="s">
        <v>22</v>
      </c>
      <c r="EC62" s="109" t="s">
        <v>22</v>
      </c>
      <c r="ED62" s="109" t="s">
        <v>22</v>
      </c>
      <c r="EE62" s="109" t="s">
        <v>22</v>
      </c>
      <c r="EF62" s="15"/>
      <c r="EG62" s="109">
        <v>11.620699999999999</v>
      </c>
      <c r="EH62" s="109">
        <v>12.6431</v>
      </c>
      <c r="EI62" s="109">
        <v>11.6038</v>
      </c>
      <c r="EJ62" s="109">
        <v>11.960699999999999</v>
      </c>
      <c r="EK62" s="109">
        <v>13.894299999999999</v>
      </c>
      <c r="EL62" s="109">
        <v>14.136100000000001</v>
      </c>
      <c r="EM62" s="109">
        <v>13.1408</v>
      </c>
      <c r="EN62" s="109">
        <v>15.7515</v>
      </c>
      <c r="EO62" s="109">
        <v>12.2826</v>
      </c>
      <c r="EP62" s="109">
        <v>12.5364</v>
      </c>
      <c r="EQ62" s="109">
        <v>14.9893</v>
      </c>
      <c r="ER62" s="109">
        <v>13.550599999999999</v>
      </c>
      <c r="ES62" s="109" t="s">
        <v>22</v>
      </c>
      <c r="ET62" s="109">
        <v>16.7181</v>
      </c>
      <c r="EU62" s="109">
        <v>14.7605</v>
      </c>
      <c r="EV62" s="109" t="s">
        <v>22</v>
      </c>
      <c r="EW62" s="109" t="s">
        <v>22</v>
      </c>
      <c r="EX62" s="109" t="s">
        <v>22</v>
      </c>
      <c r="EY62" s="109" t="s">
        <v>22</v>
      </c>
      <c r="EZ62" s="109" t="s">
        <v>22</v>
      </c>
      <c r="FA62" s="109" t="s">
        <v>22</v>
      </c>
      <c r="FB62" s="15"/>
      <c r="FC62" s="109">
        <v>0.92400000000000004</v>
      </c>
      <c r="FD62" s="109">
        <v>1.0053000000000001</v>
      </c>
      <c r="FE62" s="109">
        <v>1.0137</v>
      </c>
      <c r="FF62" s="109">
        <v>1.0448999999999999</v>
      </c>
      <c r="FG62" s="109">
        <v>1.0236000000000001</v>
      </c>
      <c r="FH62" s="109">
        <v>1.0414000000000001</v>
      </c>
      <c r="FI62" s="109">
        <v>0.95940000000000003</v>
      </c>
      <c r="FJ62" s="109">
        <v>1.1499999999999999</v>
      </c>
      <c r="FK62" s="109">
        <v>1.0780000000000001</v>
      </c>
      <c r="FL62" s="109">
        <v>1.1003000000000001</v>
      </c>
      <c r="FM62" s="109">
        <v>1.2707999999999999</v>
      </c>
      <c r="FN62" s="109">
        <v>1.1488</v>
      </c>
      <c r="FO62" s="109" t="s">
        <v>22</v>
      </c>
      <c r="FP62" s="109">
        <v>1.1987000000000001</v>
      </c>
      <c r="FQ62" s="109">
        <v>1.1903999999999999</v>
      </c>
      <c r="FR62" s="109" t="s">
        <v>22</v>
      </c>
      <c r="FS62" s="109" t="s">
        <v>22</v>
      </c>
      <c r="FT62" s="109" t="s">
        <v>22</v>
      </c>
      <c r="FU62" s="109" t="s">
        <v>22</v>
      </c>
      <c r="FV62" s="109" t="s">
        <v>22</v>
      </c>
      <c r="FW62" s="109" t="s">
        <v>22</v>
      </c>
      <c r="FX62" s="15"/>
      <c r="FY62" s="108">
        <v>242.7</v>
      </c>
      <c r="FZ62" s="108" t="s">
        <v>22</v>
      </c>
      <c r="GA62" s="108">
        <v>60.4</v>
      </c>
      <c r="GB62" s="108" t="s">
        <v>22</v>
      </c>
      <c r="GC62" s="108">
        <v>171.1</v>
      </c>
      <c r="GD62" s="108" t="s">
        <v>22</v>
      </c>
      <c r="GE62" s="108">
        <v>86</v>
      </c>
      <c r="GF62" s="108" t="s">
        <v>22</v>
      </c>
      <c r="GG62" s="108">
        <v>626.4</v>
      </c>
      <c r="GH62" s="108" t="s">
        <v>22</v>
      </c>
      <c r="GI62" s="108">
        <v>79.599999999999994</v>
      </c>
      <c r="GJ62" s="108" t="s">
        <v>22</v>
      </c>
      <c r="GK62" s="108">
        <v>176.6</v>
      </c>
      <c r="GL62" s="108" t="s">
        <v>22</v>
      </c>
      <c r="GM62" s="108">
        <v>209.8</v>
      </c>
      <c r="GN62" s="108" t="s">
        <v>22</v>
      </c>
      <c r="GO62" s="108">
        <v>195.2</v>
      </c>
      <c r="GP62" s="108" t="s">
        <v>22</v>
      </c>
      <c r="GQ62" s="108" t="s">
        <v>22</v>
      </c>
      <c r="GR62" s="108" t="s">
        <v>22</v>
      </c>
      <c r="GS62" s="108" t="s">
        <v>22</v>
      </c>
      <c r="GT62" s="15"/>
      <c r="GU62" s="108">
        <v>2209.1</v>
      </c>
      <c r="GV62" s="108" t="s">
        <v>22</v>
      </c>
      <c r="GW62" s="108">
        <v>2205.6</v>
      </c>
      <c r="GX62" s="108" t="s">
        <v>22</v>
      </c>
      <c r="GY62" s="108">
        <v>2285.9</v>
      </c>
      <c r="GZ62" s="108" t="s">
        <v>22</v>
      </c>
      <c r="HA62" s="108">
        <v>2298.6</v>
      </c>
      <c r="HB62" s="108" t="s">
        <v>22</v>
      </c>
      <c r="HC62" s="108">
        <v>2414.4</v>
      </c>
      <c r="HD62" s="108" t="s">
        <v>22</v>
      </c>
      <c r="HE62" s="108">
        <v>2406.4</v>
      </c>
      <c r="HF62" s="108" t="s">
        <v>22</v>
      </c>
      <c r="HG62" s="108">
        <v>2512.6</v>
      </c>
      <c r="HH62" s="108" t="s">
        <v>22</v>
      </c>
      <c r="HI62" s="108">
        <v>2535.9</v>
      </c>
      <c r="HJ62" s="108" t="s">
        <v>22</v>
      </c>
      <c r="HK62" s="108">
        <v>2641.8</v>
      </c>
      <c r="HL62" s="108" t="s">
        <v>22</v>
      </c>
      <c r="HM62" s="108" t="s">
        <v>22</v>
      </c>
      <c r="HN62" s="108" t="s">
        <v>22</v>
      </c>
      <c r="HO62" s="108" t="s">
        <v>22</v>
      </c>
      <c r="HP62" s="15"/>
      <c r="HQ62" s="108">
        <v>167.6</v>
      </c>
      <c r="HR62" s="108" t="s">
        <v>22</v>
      </c>
      <c r="HS62" s="108">
        <v>146.69999999999999</v>
      </c>
      <c r="HT62" s="108" t="s">
        <v>22</v>
      </c>
      <c r="HU62" s="108">
        <v>153.5</v>
      </c>
      <c r="HV62" s="108" t="s">
        <v>22</v>
      </c>
      <c r="HW62" s="108">
        <v>144.30000000000001</v>
      </c>
      <c r="HX62" s="108" t="s">
        <v>22</v>
      </c>
      <c r="HY62" s="108">
        <v>183.4</v>
      </c>
      <c r="HZ62" s="108" t="s">
        <v>22</v>
      </c>
      <c r="IA62" s="108">
        <v>162.30000000000001</v>
      </c>
      <c r="IB62" s="108" t="s">
        <v>22</v>
      </c>
      <c r="IC62" s="108">
        <v>178.7</v>
      </c>
      <c r="ID62" s="108" t="s">
        <v>22</v>
      </c>
      <c r="IE62" s="108">
        <v>184.8</v>
      </c>
      <c r="IF62" s="108" t="s">
        <v>22</v>
      </c>
      <c r="IG62" s="108">
        <v>182.1</v>
      </c>
      <c r="IH62" s="108" t="s">
        <v>22</v>
      </c>
      <c r="II62" s="108" t="s">
        <v>22</v>
      </c>
      <c r="IJ62" s="108" t="s">
        <v>22</v>
      </c>
      <c r="IK62" s="108" t="s">
        <v>22</v>
      </c>
      <c r="IL62" s="15"/>
    </row>
    <row r="63" spans="1:246" s="27" customFormat="1" hidden="1">
      <c r="A63" s="15" t="s">
        <v>31</v>
      </c>
      <c r="B63" s="15" t="s">
        <v>101</v>
      </c>
      <c r="C63" s="15"/>
      <c r="D63" s="15" t="s">
        <v>102</v>
      </c>
      <c r="E63" s="108">
        <v>1895.7093</v>
      </c>
      <c r="F63" s="108" t="s">
        <v>22</v>
      </c>
      <c r="G63" s="108">
        <v>1949.1095</v>
      </c>
      <c r="H63" s="108" t="s">
        <v>22</v>
      </c>
      <c r="I63" s="108">
        <v>1903.4382000000001</v>
      </c>
      <c r="J63" s="108" t="s">
        <v>22</v>
      </c>
      <c r="K63" s="108">
        <v>1784.6929</v>
      </c>
      <c r="L63" s="108" t="s">
        <v>22</v>
      </c>
      <c r="M63" s="108">
        <v>1858.8208999999999</v>
      </c>
      <c r="N63" s="108" t="s">
        <v>22</v>
      </c>
      <c r="O63" s="108">
        <v>1966.6754000000001</v>
      </c>
      <c r="P63" s="108" t="s">
        <v>22</v>
      </c>
      <c r="Q63" s="108">
        <v>1826.8510000000001</v>
      </c>
      <c r="R63" s="108" t="s">
        <v>22</v>
      </c>
      <c r="S63" s="108">
        <v>1784.6929</v>
      </c>
      <c r="T63" s="108" t="s">
        <v>22</v>
      </c>
      <c r="U63" s="108">
        <v>1829.3101999999999</v>
      </c>
      <c r="V63" s="108" t="s">
        <v>22</v>
      </c>
      <c r="W63" s="108" t="s">
        <v>22</v>
      </c>
      <c r="X63" s="108" t="s">
        <v>22</v>
      </c>
      <c r="Y63" s="108" t="s">
        <v>22</v>
      </c>
      <c r="Z63" s="15"/>
      <c r="AA63" s="108">
        <v>1346.9280000000001</v>
      </c>
      <c r="AB63" s="108" t="s">
        <v>22</v>
      </c>
      <c r="AC63" s="108">
        <v>1321.287</v>
      </c>
      <c r="AD63" s="108" t="s">
        <v>22</v>
      </c>
      <c r="AE63" s="108">
        <v>1304.0070000000001</v>
      </c>
      <c r="AF63" s="108" t="s">
        <v>22</v>
      </c>
      <c r="AG63" s="108">
        <v>1348.2080000000001</v>
      </c>
      <c r="AH63" s="108" t="s">
        <v>22</v>
      </c>
      <c r="AI63" s="108">
        <v>1428.7149999999999</v>
      </c>
      <c r="AJ63" s="108" t="s">
        <v>22</v>
      </c>
      <c r="AK63" s="108">
        <v>1496.5340000000001</v>
      </c>
      <c r="AL63" s="108" t="s">
        <v>22</v>
      </c>
      <c r="AM63" s="108">
        <v>1451.5609999999999</v>
      </c>
      <c r="AN63" s="108" t="s">
        <v>22</v>
      </c>
      <c r="AO63" s="108">
        <v>1475.4090000000001</v>
      </c>
      <c r="AP63" s="108" t="s">
        <v>22</v>
      </c>
      <c r="AQ63" s="108">
        <v>1484.104</v>
      </c>
      <c r="AR63" s="108" t="s">
        <v>22</v>
      </c>
      <c r="AS63" s="108" t="s">
        <v>22</v>
      </c>
      <c r="AT63" s="108" t="s">
        <v>22</v>
      </c>
      <c r="AU63" s="108" t="s">
        <v>22</v>
      </c>
      <c r="AV63" s="15"/>
      <c r="AW63" s="108">
        <v>0.42799999999999999</v>
      </c>
      <c r="AX63" s="108" t="s">
        <v>22</v>
      </c>
      <c r="AY63" s="108" t="s">
        <v>22</v>
      </c>
      <c r="AZ63" s="108" t="s">
        <v>22</v>
      </c>
      <c r="BA63" s="108">
        <v>0.52800000000000002</v>
      </c>
      <c r="BB63" s="108" t="s">
        <v>22</v>
      </c>
      <c r="BC63" s="108" t="s">
        <v>22</v>
      </c>
      <c r="BD63" s="108" t="s">
        <v>22</v>
      </c>
      <c r="BE63" s="108">
        <v>0</v>
      </c>
      <c r="BF63" s="108" t="s">
        <v>22</v>
      </c>
      <c r="BG63" s="108" t="s">
        <v>22</v>
      </c>
      <c r="BH63" s="108" t="s">
        <v>22</v>
      </c>
      <c r="BI63" s="108">
        <v>0</v>
      </c>
      <c r="BJ63" s="108" t="s">
        <v>22</v>
      </c>
      <c r="BK63" s="108" t="s">
        <v>22</v>
      </c>
      <c r="BL63" s="108" t="s">
        <v>22</v>
      </c>
      <c r="BM63" s="108" t="s">
        <v>22</v>
      </c>
      <c r="BN63" s="108" t="s">
        <v>22</v>
      </c>
      <c r="BO63" s="108" t="s">
        <v>22</v>
      </c>
      <c r="BP63" s="108" t="s">
        <v>22</v>
      </c>
      <c r="BQ63" s="108" t="s">
        <v>22</v>
      </c>
      <c r="BR63" s="15"/>
      <c r="BS63" s="109">
        <v>4.5286999999999997</v>
      </c>
      <c r="BT63" s="109" t="s">
        <v>22</v>
      </c>
      <c r="BU63" s="109">
        <v>4.4629000000000003</v>
      </c>
      <c r="BV63" s="109" t="s">
        <v>22</v>
      </c>
      <c r="BW63" s="109">
        <v>4.4717000000000002</v>
      </c>
      <c r="BX63" s="109" t="s">
        <v>22</v>
      </c>
      <c r="BY63" s="109">
        <v>4.5834999999999999</v>
      </c>
      <c r="BZ63" s="109" t="s">
        <v>22</v>
      </c>
      <c r="CA63" s="109">
        <v>4.8842999999999996</v>
      </c>
      <c r="CB63" s="109" t="s">
        <v>22</v>
      </c>
      <c r="CC63" s="109">
        <v>5.3281000000000001</v>
      </c>
      <c r="CD63" s="109" t="s">
        <v>22</v>
      </c>
      <c r="CE63" s="109">
        <v>5.2641999999999998</v>
      </c>
      <c r="CF63" s="109" t="s">
        <v>22</v>
      </c>
      <c r="CG63" s="109">
        <v>5.1879999999999997</v>
      </c>
      <c r="CH63" s="109" t="s">
        <v>22</v>
      </c>
      <c r="CI63" s="109">
        <v>5.1283000000000003</v>
      </c>
      <c r="CJ63" s="109" t="s">
        <v>22</v>
      </c>
      <c r="CK63" s="109" t="s">
        <v>22</v>
      </c>
      <c r="CL63" s="109" t="s">
        <v>22</v>
      </c>
      <c r="CM63" s="109" t="s">
        <v>22</v>
      </c>
      <c r="CN63" s="26"/>
      <c r="CO63" s="108">
        <v>3242.6372999999999</v>
      </c>
      <c r="CP63" s="108" t="s">
        <v>22</v>
      </c>
      <c r="CQ63" s="108">
        <v>3270.3964999999998</v>
      </c>
      <c r="CR63" s="108" t="s">
        <v>22</v>
      </c>
      <c r="CS63" s="108">
        <v>3207.4452000000001</v>
      </c>
      <c r="CT63" s="108" t="s">
        <v>22</v>
      </c>
      <c r="CU63" s="108">
        <v>3132.9009000000001</v>
      </c>
      <c r="CV63" s="108" t="s">
        <v>22</v>
      </c>
      <c r="CW63" s="108">
        <v>3287.5358999999999</v>
      </c>
      <c r="CX63" s="108" t="s">
        <v>22</v>
      </c>
      <c r="CY63" s="108">
        <v>3463.2094000000002</v>
      </c>
      <c r="CZ63" s="108" t="s">
        <v>22</v>
      </c>
      <c r="DA63" s="108">
        <v>3278.4119999999998</v>
      </c>
      <c r="DB63" s="108" t="s">
        <v>22</v>
      </c>
      <c r="DC63" s="108">
        <v>3260.1019000000001</v>
      </c>
      <c r="DD63" s="108" t="s">
        <v>22</v>
      </c>
      <c r="DE63" s="108">
        <v>3313.4142000000002</v>
      </c>
      <c r="DF63" s="108" t="s">
        <v>22</v>
      </c>
      <c r="DG63" s="108" t="s">
        <v>22</v>
      </c>
      <c r="DH63" s="108" t="s">
        <v>22</v>
      </c>
      <c r="DI63" s="108" t="s">
        <v>22</v>
      </c>
      <c r="DJ63" s="15"/>
      <c r="DK63" s="109">
        <v>10.9025</v>
      </c>
      <c r="DL63" s="109" t="s">
        <v>22</v>
      </c>
      <c r="DM63" s="109">
        <v>11.0465</v>
      </c>
      <c r="DN63" s="109" t="s">
        <v>22</v>
      </c>
      <c r="DO63" s="109">
        <v>10.999000000000001</v>
      </c>
      <c r="DP63" s="109" t="s">
        <v>22</v>
      </c>
      <c r="DQ63" s="109">
        <v>10.6508</v>
      </c>
      <c r="DR63" s="109" t="s">
        <v>22</v>
      </c>
      <c r="DS63" s="109">
        <v>11.238899999999999</v>
      </c>
      <c r="DT63" s="109" t="s">
        <v>22</v>
      </c>
      <c r="DU63" s="109">
        <v>12.33</v>
      </c>
      <c r="DV63" s="109" t="s">
        <v>22</v>
      </c>
      <c r="DW63" s="109">
        <v>11.8895</v>
      </c>
      <c r="DX63" s="109" t="s">
        <v>22</v>
      </c>
      <c r="DY63" s="109">
        <v>11.4634</v>
      </c>
      <c r="DZ63" s="109" t="s">
        <v>22</v>
      </c>
      <c r="EA63" s="109">
        <v>11.4495</v>
      </c>
      <c r="EB63" s="109" t="s">
        <v>22</v>
      </c>
      <c r="EC63" s="109" t="s">
        <v>22</v>
      </c>
      <c r="ED63" s="109" t="s">
        <v>22</v>
      </c>
      <c r="EE63" s="109" t="s">
        <v>22</v>
      </c>
      <c r="EF63" s="15"/>
      <c r="EG63" s="109">
        <v>27.6265</v>
      </c>
      <c r="EH63" s="109">
        <v>31.230799999999999</v>
      </c>
      <c r="EI63" s="109">
        <v>29.639900000000001</v>
      </c>
      <c r="EJ63" s="109">
        <v>28.7958</v>
      </c>
      <c r="EK63" s="109">
        <v>31.496300000000002</v>
      </c>
      <c r="EL63" s="109">
        <v>31.461500000000001</v>
      </c>
      <c r="EM63" s="109">
        <v>29.411799999999999</v>
      </c>
      <c r="EN63" s="109">
        <v>28.491199999999999</v>
      </c>
      <c r="EO63" s="109">
        <v>30.4251</v>
      </c>
      <c r="EP63" s="109">
        <v>31.448599999999999</v>
      </c>
      <c r="EQ63" s="109">
        <v>36.5351</v>
      </c>
      <c r="ER63" s="109">
        <v>34.616300000000003</v>
      </c>
      <c r="ES63" s="109" t="s">
        <v>22</v>
      </c>
      <c r="ET63" s="109">
        <v>38.564399999999999</v>
      </c>
      <c r="EU63" s="109">
        <v>34.520200000000003</v>
      </c>
      <c r="EV63" s="109" t="s">
        <v>22</v>
      </c>
      <c r="EW63" s="109" t="s">
        <v>22</v>
      </c>
      <c r="EX63" s="109" t="s">
        <v>22</v>
      </c>
      <c r="EY63" s="109" t="s">
        <v>22</v>
      </c>
      <c r="EZ63" s="109" t="s">
        <v>22</v>
      </c>
      <c r="FA63" s="109" t="s">
        <v>22</v>
      </c>
      <c r="FB63" s="15"/>
      <c r="FC63" s="109">
        <v>2.3970000000000002</v>
      </c>
      <c r="FD63" s="109">
        <v>2.7098</v>
      </c>
      <c r="FE63" s="109">
        <v>2.7145999999999999</v>
      </c>
      <c r="FF63" s="109">
        <v>2.6372999999999998</v>
      </c>
      <c r="FG63" s="109">
        <v>2.5396000000000001</v>
      </c>
      <c r="FH63" s="109">
        <v>2.5367999999999999</v>
      </c>
      <c r="FI63" s="109">
        <v>2.5350000000000001</v>
      </c>
      <c r="FJ63" s="109">
        <v>2.4556</v>
      </c>
      <c r="FK63" s="109">
        <v>2.5247999999999999</v>
      </c>
      <c r="FL63" s="109">
        <v>2.6097999999999999</v>
      </c>
      <c r="FM63" s="109">
        <v>2.9950999999999999</v>
      </c>
      <c r="FN63" s="109">
        <v>2.8378000000000001</v>
      </c>
      <c r="FO63" s="109" t="s">
        <v>22</v>
      </c>
      <c r="FP63" s="109">
        <v>2.6926999999999999</v>
      </c>
      <c r="FQ63" s="109">
        <v>2.7953999999999999</v>
      </c>
      <c r="FR63" s="109" t="s">
        <v>22</v>
      </c>
      <c r="FS63" s="109" t="s">
        <v>22</v>
      </c>
      <c r="FT63" s="109" t="s">
        <v>22</v>
      </c>
      <c r="FU63" s="109" t="s">
        <v>22</v>
      </c>
      <c r="FV63" s="109" t="s">
        <v>22</v>
      </c>
      <c r="FW63" s="109" t="s">
        <v>22</v>
      </c>
      <c r="FX63" s="15"/>
      <c r="FY63" s="108">
        <v>130.75800000000001</v>
      </c>
      <c r="FZ63" s="108" t="s">
        <v>22</v>
      </c>
      <c r="GA63" s="108">
        <v>207.65100000000001</v>
      </c>
      <c r="GB63" s="108" t="s">
        <v>22</v>
      </c>
      <c r="GC63" s="108">
        <v>240.93700000000001</v>
      </c>
      <c r="GD63" s="108" t="s">
        <v>22</v>
      </c>
      <c r="GE63" s="108">
        <v>237.81200000000001</v>
      </c>
      <c r="GF63" s="108" t="s">
        <v>22</v>
      </c>
      <c r="GG63" s="108">
        <v>327.06099999999998</v>
      </c>
      <c r="GH63" s="108" t="s">
        <v>22</v>
      </c>
      <c r="GI63" s="108">
        <v>348.84500000000003</v>
      </c>
      <c r="GJ63" s="108" t="s">
        <v>22</v>
      </c>
      <c r="GK63" s="108">
        <v>291.72699999999998</v>
      </c>
      <c r="GL63" s="108" t="s">
        <v>22</v>
      </c>
      <c r="GM63" s="108">
        <v>314.36900000000003</v>
      </c>
      <c r="GN63" s="108" t="s">
        <v>22</v>
      </c>
      <c r="GO63" s="108">
        <v>320.57299999999998</v>
      </c>
      <c r="GP63" s="108" t="s">
        <v>22</v>
      </c>
      <c r="GQ63" s="108" t="s">
        <v>22</v>
      </c>
      <c r="GR63" s="108" t="s">
        <v>22</v>
      </c>
      <c r="GS63" s="108" t="s">
        <v>22</v>
      </c>
      <c r="GT63" s="15"/>
      <c r="GU63" s="108">
        <v>790.85199999999998</v>
      </c>
      <c r="GV63" s="108" t="s">
        <v>22</v>
      </c>
      <c r="GW63" s="108">
        <v>718.005</v>
      </c>
      <c r="GX63" s="108" t="s">
        <v>22</v>
      </c>
      <c r="GY63" s="108">
        <v>749.50400000000002</v>
      </c>
      <c r="GZ63" s="108" t="s">
        <v>22</v>
      </c>
      <c r="HA63" s="108">
        <v>704.03300000000002</v>
      </c>
      <c r="HB63" s="108" t="s">
        <v>22</v>
      </c>
      <c r="HC63" s="108">
        <v>736.22199999999998</v>
      </c>
      <c r="HD63" s="108" t="s">
        <v>22</v>
      </c>
      <c r="HE63" s="108">
        <v>656.64</v>
      </c>
      <c r="HF63" s="108" t="s">
        <v>22</v>
      </c>
      <c r="HG63" s="108">
        <v>694.35199999999998</v>
      </c>
      <c r="HH63" s="108" t="s">
        <v>22</v>
      </c>
      <c r="HI63" s="108">
        <v>638.43600000000004</v>
      </c>
      <c r="HJ63" s="108" t="s">
        <v>22</v>
      </c>
      <c r="HK63" s="108">
        <v>713.79499999999996</v>
      </c>
      <c r="HL63" s="108" t="s">
        <v>22</v>
      </c>
      <c r="HM63" s="108" t="s">
        <v>22</v>
      </c>
      <c r="HN63" s="108" t="s">
        <v>22</v>
      </c>
      <c r="HO63" s="108" t="s">
        <v>22</v>
      </c>
      <c r="HP63" s="15"/>
      <c r="HQ63" s="108">
        <v>156.54599999999999</v>
      </c>
      <c r="HR63" s="108" t="s">
        <v>22</v>
      </c>
      <c r="HS63" s="108">
        <v>139.511</v>
      </c>
      <c r="HT63" s="108" t="s">
        <v>22</v>
      </c>
      <c r="HU63" s="108">
        <v>152.101</v>
      </c>
      <c r="HV63" s="108" t="s">
        <v>22</v>
      </c>
      <c r="HW63" s="108">
        <v>142.04499999999999</v>
      </c>
      <c r="HX63" s="108" t="s">
        <v>22</v>
      </c>
      <c r="HY63" s="108">
        <v>150.46899999999999</v>
      </c>
      <c r="HZ63" s="108" t="s">
        <v>22</v>
      </c>
      <c r="IA63" s="108">
        <v>130.40799999999999</v>
      </c>
      <c r="IB63" s="108" t="s">
        <v>22</v>
      </c>
      <c r="IC63" s="108">
        <v>145.333</v>
      </c>
      <c r="ID63" s="108" t="s">
        <v>22</v>
      </c>
      <c r="IE63" s="108">
        <v>139.05799999999999</v>
      </c>
      <c r="IF63" s="108" t="s">
        <v>22</v>
      </c>
      <c r="IG63" s="108">
        <v>150.33500000000001</v>
      </c>
      <c r="IH63" s="108" t="s">
        <v>22</v>
      </c>
      <c r="II63" s="108" t="s">
        <v>22</v>
      </c>
      <c r="IJ63" s="108" t="s">
        <v>22</v>
      </c>
      <c r="IK63" s="108" t="s">
        <v>22</v>
      </c>
      <c r="IL63" s="15"/>
    </row>
    <row r="64" spans="1:246" s="27" customFormat="1" hidden="1">
      <c r="A64" s="15" t="s">
        <v>68</v>
      </c>
      <c r="B64" s="15" t="s">
        <v>112</v>
      </c>
      <c r="C64" s="15"/>
      <c r="D64" s="15" t="s">
        <v>110</v>
      </c>
      <c r="E64" s="108">
        <v>13749.7413</v>
      </c>
      <c r="F64" s="108">
        <v>14366.275</v>
      </c>
      <c r="G64" s="108">
        <v>14879.208500000001</v>
      </c>
      <c r="H64" s="108">
        <v>14806.59</v>
      </c>
      <c r="I64" s="108">
        <v>14352.617</v>
      </c>
      <c r="J64" s="108">
        <v>15817.74</v>
      </c>
      <c r="K64" s="108">
        <v>14935.866</v>
      </c>
      <c r="L64" s="108">
        <v>16076.703</v>
      </c>
      <c r="M64" s="108">
        <v>16902.638299999999</v>
      </c>
      <c r="N64" s="108">
        <v>19264.747500000001</v>
      </c>
      <c r="O64" s="108">
        <v>18757.32</v>
      </c>
      <c r="P64" s="108">
        <v>17273.531999999999</v>
      </c>
      <c r="Q64" s="108">
        <v>13584.4494</v>
      </c>
      <c r="R64" s="108">
        <v>13852.1126</v>
      </c>
      <c r="S64" s="108">
        <v>13038.044599999999</v>
      </c>
      <c r="T64" s="108">
        <v>13918.4069</v>
      </c>
      <c r="U64" s="108">
        <v>13932.068499999999</v>
      </c>
      <c r="V64" s="108" t="s">
        <v>22</v>
      </c>
      <c r="W64" s="108" t="s">
        <v>22</v>
      </c>
      <c r="X64" s="108" t="s">
        <v>22</v>
      </c>
      <c r="Y64" s="108" t="s">
        <v>22</v>
      </c>
      <c r="Z64" s="15"/>
      <c r="AA64" s="108">
        <v>13326</v>
      </c>
      <c r="AB64" s="108">
        <v>13120</v>
      </c>
      <c r="AC64" s="108">
        <v>13730</v>
      </c>
      <c r="AD64" s="108">
        <v>13734</v>
      </c>
      <c r="AE64" s="108">
        <v>13868</v>
      </c>
      <c r="AF64" s="108">
        <v>13388</v>
      </c>
      <c r="AG64" s="108">
        <v>14157</v>
      </c>
      <c r="AH64" s="108">
        <v>13709</v>
      </c>
      <c r="AI64" s="108">
        <v>13779</v>
      </c>
      <c r="AJ64" s="108">
        <v>13543</v>
      </c>
      <c r="AK64" s="108">
        <v>14177</v>
      </c>
      <c r="AL64" s="108">
        <v>14019</v>
      </c>
      <c r="AM64" s="108">
        <v>11056</v>
      </c>
      <c r="AN64" s="108">
        <v>10694</v>
      </c>
      <c r="AO64" s="108">
        <v>11176</v>
      </c>
      <c r="AP64" s="108">
        <v>11506</v>
      </c>
      <c r="AQ64" s="108">
        <v>11900</v>
      </c>
      <c r="AR64" s="108" t="s">
        <v>22</v>
      </c>
      <c r="AS64" s="108" t="s">
        <v>22</v>
      </c>
      <c r="AT64" s="108" t="s">
        <v>22</v>
      </c>
      <c r="AU64" s="108" t="s">
        <v>22</v>
      </c>
      <c r="AV64" s="15"/>
      <c r="AW64" s="108">
        <v>8</v>
      </c>
      <c r="AX64" s="108" t="s">
        <v>22</v>
      </c>
      <c r="AY64" s="108" t="s">
        <v>22</v>
      </c>
      <c r="AZ64" s="108" t="s">
        <v>22</v>
      </c>
      <c r="BA64" s="108" t="s">
        <v>22</v>
      </c>
      <c r="BB64" s="108" t="s">
        <v>22</v>
      </c>
      <c r="BC64" s="108" t="s">
        <v>22</v>
      </c>
      <c r="BD64" s="108" t="s">
        <v>22</v>
      </c>
      <c r="BE64" s="108">
        <v>0</v>
      </c>
      <c r="BF64" s="108" t="s">
        <v>22</v>
      </c>
      <c r="BG64" s="108" t="s">
        <v>22</v>
      </c>
      <c r="BH64" s="108" t="s">
        <v>22</v>
      </c>
      <c r="BI64" s="108">
        <v>0</v>
      </c>
      <c r="BJ64" s="108" t="s">
        <v>22</v>
      </c>
      <c r="BK64" s="108" t="s">
        <v>22</v>
      </c>
      <c r="BL64" s="108" t="s">
        <v>22</v>
      </c>
      <c r="BM64" s="108">
        <v>0</v>
      </c>
      <c r="BN64" s="108" t="s">
        <v>22</v>
      </c>
      <c r="BO64" s="108" t="s">
        <v>22</v>
      </c>
      <c r="BP64" s="108" t="s">
        <v>22</v>
      </c>
      <c r="BQ64" s="108" t="s">
        <v>22</v>
      </c>
      <c r="BR64" s="15"/>
      <c r="BS64" s="109">
        <v>4.7712000000000003</v>
      </c>
      <c r="BT64" s="109">
        <v>4.6723999999999997</v>
      </c>
      <c r="BU64" s="109">
        <v>4.8601999999999999</v>
      </c>
      <c r="BV64" s="109">
        <v>4.8685</v>
      </c>
      <c r="BW64" s="109">
        <v>5.0065</v>
      </c>
      <c r="BX64" s="109">
        <v>4.8594999999999997</v>
      </c>
      <c r="BY64" s="109">
        <v>5.0998000000000001</v>
      </c>
      <c r="BZ64" s="109">
        <v>4.9545000000000003</v>
      </c>
      <c r="CA64" s="109">
        <v>6.0620000000000003</v>
      </c>
      <c r="CB64" s="109">
        <v>6.5870999999999995</v>
      </c>
      <c r="CC64" s="109">
        <v>7.4772999999999996</v>
      </c>
      <c r="CD64" s="109">
        <v>7.4728000000000003</v>
      </c>
      <c r="CE64" s="109">
        <v>5.8342999999999998</v>
      </c>
      <c r="CF64" s="109">
        <v>5.6018999999999997</v>
      </c>
      <c r="CG64" s="109">
        <v>5.9733000000000001</v>
      </c>
      <c r="CH64" s="109">
        <v>6.6623999999999999</v>
      </c>
      <c r="CI64" s="109">
        <v>5.9679000000000002</v>
      </c>
      <c r="CJ64" s="109" t="s">
        <v>22</v>
      </c>
      <c r="CK64" s="109" t="s">
        <v>22</v>
      </c>
      <c r="CL64" s="109" t="s">
        <v>22</v>
      </c>
      <c r="CM64" s="109" t="s">
        <v>22</v>
      </c>
      <c r="CN64" s="26"/>
      <c r="CO64" s="108">
        <v>27076.741300000002</v>
      </c>
      <c r="CP64" s="108">
        <v>27487.275000000001</v>
      </c>
      <c r="CQ64" s="108">
        <v>28610.208500000001</v>
      </c>
      <c r="CR64" s="108">
        <v>28541.59</v>
      </c>
      <c r="CS64" s="108">
        <v>28221.616999999998</v>
      </c>
      <c r="CT64" s="108">
        <v>29206.74</v>
      </c>
      <c r="CU64" s="108">
        <v>29093.866000000002</v>
      </c>
      <c r="CV64" s="108">
        <v>29786.703000000001</v>
      </c>
      <c r="CW64" s="108">
        <v>30682.638299999999</v>
      </c>
      <c r="CX64" s="108">
        <v>32808.747499999998</v>
      </c>
      <c r="CY64" s="108">
        <v>32935.32</v>
      </c>
      <c r="CZ64" s="108">
        <v>31293.531999999999</v>
      </c>
      <c r="DA64" s="108">
        <v>24640.449400000001</v>
      </c>
      <c r="DB64" s="108">
        <v>24546.1126</v>
      </c>
      <c r="DC64" s="108">
        <v>24214.044600000001</v>
      </c>
      <c r="DD64" s="108">
        <v>25424.406900000002</v>
      </c>
      <c r="DE64" s="108">
        <v>25832.068500000001</v>
      </c>
      <c r="DF64" s="108" t="s">
        <v>22</v>
      </c>
      <c r="DG64" s="108" t="s">
        <v>22</v>
      </c>
      <c r="DH64" s="108" t="s">
        <v>22</v>
      </c>
      <c r="DI64" s="108" t="s">
        <v>22</v>
      </c>
      <c r="DJ64" s="15"/>
      <c r="DK64" s="109">
        <v>9.6944999999999997</v>
      </c>
      <c r="DL64" s="109">
        <v>9.7888999999999999</v>
      </c>
      <c r="DM64" s="109">
        <v>10.1275</v>
      </c>
      <c r="DN64" s="109">
        <v>10.1175</v>
      </c>
      <c r="DO64" s="109">
        <v>10.1883</v>
      </c>
      <c r="DP64" s="109">
        <v>10.6014</v>
      </c>
      <c r="DQ64" s="109">
        <v>10.480499999999999</v>
      </c>
      <c r="DR64" s="109">
        <v>10.765000000000001</v>
      </c>
      <c r="DS64" s="109">
        <v>13.498699999999999</v>
      </c>
      <c r="DT64" s="109">
        <v>15.957599999999999</v>
      </c>
      <c r="DU64" s="109">
        <v>17.370899999999999</v>
      </c>
      <c r="DV64" s="109">
        <v>16.681000000000001</v>
      </c>
      <c r="DW64" s="109">
        <v>13.0029</v>
      </c>
      <c r="DX64" s="109">
        <v>12.8581</v>
      </c>
      <c r="DY64" s="109">
        <v>12.941800000000001</v>
      </c>
      <c r="DZ64" s="109">
        <v>14.7217</v>
      </c>
      <c r="EA64" s="109">
        <v>12.9549</v>
      </c>
      <c r="EB64" s="109" t="s">
        <v>22</v>
      </c>
      <c r="EC64" s="109" t="s">
        <v>22</v>
      </c>
      <c r="ED64" s="109" t="s">
        <v>22</v>
      </c>
      <c r="EE64" s="109" t="s">
        <v>22</v>
      </c>
      <c r="EF64" s="15"/>
      <c r="EG64" s="109" t="s">
        <v>22</v>
      </c>
      <c r="EH64" s="109">
        <v>12.0961</v>
      </c>
      <c r="EI64" s="109">
        <v>12.105600000000001</v>
      </c>
      <c r="EJ64" s="109">
        <v>10.955</v>
      </c>
      <c r="EK64" s="109" t="s">
        <v>22</v>
      </c>
      <c r="EL64" s="109">
        <v>10.363099999999999</v>
      </c>
      <c r="EM64" s="109">
        <v>10.0649</v>
      </c>
      <c r="EN64" s="109">
        <v>11.1852</v>
      </c>
      <c r="EO64" s="109" t="s">
        <v>22</v>
      </c>
      <c r="EP64" s="109">
        <v>26.0913</v>
      </c>
      <c r="EQ64" s="109">
        <v>26.7178</v>
      </c>
      <c r="ER64" s="109">
        <v>25.529399999999999</v>
      </c>
      <c r="ES64" s="109" t="s">
        <v>22</v>
      </c>
      <c r="ET64" s="109">
        <v>26.979199999999999</v>
      </c>
      <c r="EU64" s="109">
        <v>23.5977</v>
      </c>
      <c r="EV64" s="109" t="s">
        <v>22</v>
      </c>
      <c r="EW64" s="109" t="s">
        <v>22</v>
      </c>
      <c r="EX64" s="109" t="s">
        <v>22</v>
      </c>
      <c r="EY64" s="109" t="s">
        <v>22</v>
      </c>
      <c r="EZ64" s="109" t="s">
        <v>22</v>
      </c>
      <c r="FA64" s="109" t="s">
        <v>22</v>
      </c>
      <c r="FB64" s="15"/>
      <c r="FC64" s="109" t="s">
        <v>22</v>
      </c>
      <c r="FD64" s="109">
        <v>1.8855</v>
      </c>
      <c r="FE64" s="109">
        <v>2.0282</v>
      </c>
      <c r="FF64" s="109">
        <v>1.9212</v>
      </c>
      <c r="FG64" s="109" t="s">
        <v>22</v>
      </c>
      <c r="FH64" s="109">
        <v>1.7330999999999999</v>
      </c>
      <c r="FI64" s="109">
        <v>1.7732999999999999</v>
      </c>
      <c r="FJ64" s="109">
        <v>1.8357999999999999</v>
      </c>
      <c r="FK64" s="109" t="s">
        <v>22</v>
      </c>
      <c r="FL64" s="109">
        <v>2.0217000000000001</v>
      </c>
      <c r="FM64" s="109">
        <v>2.1356999999999999</v>
      </c>
      <c r="FN64" s="109">
        <v>1.9</v>
      </c>
      <c r="FO64" s="109" t="s">
        <v>22</v>
      </c>
      <c r="FP64" s="109">
        <v>2.1141999999999999</v>
      </c>
      <c r="FQ64" s="109">
        <v>2.1374</v>
      </c>
      <c r="FR64" s="109" t="s">
        <v>22</v>
      </c>
      <c r="FS64" s="109" t="s">
        <v>22</v>
      </c>
      <c r="FT64" s="109" t="s">
        <v>22</v>
      </c>
      <c r="FU64" s="109" t="s">
        <v>22</v>
      </c>
      <c r="FV64" s="109" t="s">
        <v>22</v>
      </c>
      <c r="FW64" s="109" t="s">
        <v>22</v>
      </c>
      <c r="FX64" s="15"/>
      <c r="FY64" s="108">
        <v>2</v>
      </c>
      <c r="FZ64" s="108">
        <v>2</v>
      </c>
      <c r="GA64" s="108">
        <v>2</v>
      </c>
      <c r="GB64" s="108">
        <v>34</v>
      </c>
      <c r="GC64" s="108">
        <v>74</v>
      </c>
      <c r="GD64" s="108">
        <v>74</v>
      </c>
      <c r="GE64" s="108">
        <v>24</v>
      </c>
      <c r="GF64" s="108">
        <v>28</v>
      </c>
      <c r="GG64" s="108">
        <v>17</v>
      </c>
      <c r="GH64" s="108">
        <v>23</v>
      </c>
      <c r="GI64" s="108">
        <v>21</v>
      </c>
      <c r="GJ64" s="108">
        <v>24</v>
      </c>
      <c r="GK64" s="108">
        <v>34</v>
      </c>
      <c r="GL64" s="108">
        <v>50</v>
      </c>
      <c r="GM64" s="108">
        <v>28</v>
      </c>
      <c r="GN64" s="108">
        <v>328</v>
      </c>
      <c r="GO64" s="108">
        <v>719</v>
      </c>
      <c r="GP64" s="108" t="s">
        <v>22</v>
      </c>
      <c r="GQ64" s="108" t="s">
        <v>22</v>
      </c>
      <c r="GR64" s="108" t="s">
        <v>22</v>
      </c>
      <c r="GS64" s="108" t="s">
        <v>22</v>
      </c>
      <c r="GT64" s="15"/>
      <c r="GU64" s="108">
        <v>5994</v>
      </c>
      <c r="GV64" s="108">
        <v>6290</v>
      </c>
      <c r="GW64" s="108">
        <v>6056</v>
      </c>
      <c r="GX64" s="108">
        <v>6362</v>
      </c>
      <c r="GY64" s="108">
        <v>7172</v>
      </c>
      <c r="GZ64" s="108">
        <v>7534</v>
      </c>
      <c r="HA64" s="108">
        <v>6953</v>
      </c>
      <c r="HB64" s="108">
        <v>7229</v>
      </c>
      <c r="HC64" s="108">
        <v>7586</v>
      </c>
      <c r="HD64" s="108">
        <v>7866</v>
      </c>
      <c r="HE64" s="108">
        <v>7250</v>
      </c>
      <c r="HF64" s="108">
        <v>7505</v>
      </c>
      <c r="HG64" s="108">
        <v>6497</v>
      </c>
      <c r="HH64" s="108">
        <v>6552</v>
      </c>
      <c r="HI64" s="108">
        <v>6100</v>
      </c>
      <c r="HJ64" s="108">
        <v>6340</v>
      </c>
      <c r="HK64" s="108">
        <v>6188</v>
      </c>
      <c r="HL64" s="108" t="s">
        <v>22</v>
      </c>
      <c r="HM64" s="108" t="s">
        <v>22</v>
      </c>
      <c r="HN64" s="108" t="s">
        <v>22</v>
      </c>
      <c r="HO64" s="108" t="s">
        <v>22</v>
      </c>
      <c r="HP64" s="15"/>
      <c r="HQ64" s="108">
        <v>710</v>
      </c>
      <c r="HR64" s="108">
        <v>732</v>
      </c>
      <c r="HS64" s="108">
        <v>696</v>
      </c>
      <c r="HT64" s="108">
        <v>683</v>
      </c>
      <c r="HU64" s="108">
        <v>659</v>
      </c>
      <c r="HV64" s="108">
        <v>717</v>
      </c>
      <c r="HW64" s="108">
        <v>717</v>
      </c>
      <c r="HX64" s="108">
        <v>674</v>
      </c>
      <c r="HY64" s="108">
        <v>165</v>
      </c>
      <c r="HZ64" s="108">
        <v>500</v>
      </c>
      <c r="IA64" s="108">
        <v>557</v>
      </c>
      <c r="IB64" s="108">
        <v>654</v>
      </c>
      <c r="IC64" s="108">
        <v>184</v>
      </c>
      <c r="ID64" s="108">
        <v>514</v>
      </c>
      <c r="IE64" s="108">
        <v>519</v>
      </c>
      <c r="IF64" s="108">
        <v>510</v>
      </c>
      <c r="IG64" s="108">
        <v>451</v>
      </c>
      <c r="IH64" s="108" t="s">
        <v>22</v>
      </c>
      <c r="II64" s="108" t="s">
        <v>22</v>
      </c>
      <c r="IJ64" s="108" t="s">
        <v>22</v>
      </c>
      <c r="IK64" s="108" t="s">
        <v>22</v>
      </c>
      <c r="IL64" s="15"/>
    </row>
    <row r="65" spans="1:246" s="27" customFormat="1" hidden="1">
      <c r="A65" s="15" t="s">
        <v>68</v>
      </c>
      <c r="B65" s="15" t="s">
        <v>109</v>
      </c>
      <c r="C65" s="15"/>
      <c r="D65" s="15" t="s">
        <v>108</v>
      </c>
      <c r="E65" s="108">
        <v>81.617999999999995</v>
      </c>
      <c r="F65" s="108">
        <v>81.467600000000004</v>
      </c>
      <c r="G65" s="108">
        <v>77.104600000000005</v>
      </c>
      <c r="H65" s="108">
        <v>63.940399999999997</v>
      </c>
      <c r="I65" s="108">
        <v>62.783499999999997</v>
      </c>
      <c r="J65" s="108">
        <v>84.399600000000007</v>
      </c>
      <c r="K65" s="108">
        <v>73.433899999999994</v>
      </c>
      <c r="L65" s="108">
        <v>67.683199999999999</v>
      </c>
      <c r="M65" s="108">
        <v>69.749700000000004</v>
      </c>
      <c r="N65" s="108">
        <v>45.807499999999997</v>
      </c>
      <c r="O65" s="108">
        <v>28.835100000000001</v>
      </c>
      <c r="P65" s="108">
        <v>31.0593</v>
      </c>
      <c r="Q65" s="108">
        <v>38.726500000000001</v>
      </c>
      <c r="R65" s="108" t="s">
        <v>22</v>
      </c>
      <c r="S65" s="108" t="s">
        <v>22</v>
      </c>
      <c r="T65" s="108">
        <v>39.2254</v>
      </c>
      <c r="U65" s="108" t="s">
        <v>22</v>
      </c>
      <c r="V65" s="108" t="s">
        <v>22</v>
      </c>
      <c r="W65" s="108" t="s">
        <v>22</v>
      </c>
      <c r="X65" s="108" t="s">
        <v>22</v>
      </c>
      <c r="Y65" s="108" t="s">
        <v>22</v>
      </c>
      <c r="Z65" s="15"/>
      <c r="AA65" s="108">
        <v>137.82929999999999</v>
      </c>
      <c r="AB65" s="108">
        <v>147.06559999999999</v>
      </c>
      <c r="AC65" s="108">
        <v>157.47880000000001</v>
      </c>
      <c r="AD65" s="108">
        <v>160.31700000000001</v>
      </c>
      <c r="AE65" s="108">
        <v>116.3291</v>
      </c>
      <c r="AF65" s="108">
        <v>114.7898</v>
      </c>
      <c r="AG65" s="108">
        <v>109.00790000000001</v>
      </c>
      <c r="AH65" s="108">
        <v>103.8625</v>
      </c>
      <c r="AI65" s="108">
        <v>91.563699999999997</v>
      </c>
      <c r="AJ65" s="108">
        <v>75.794700000000006</v>
      </c>
      <c r="AK65" s="108">
        <v>82.661799999999999</v>
      </c>
      <c r="AL65" s="108">
        <v>92.467699999999994</v>
      </c>
      <c r="AM65" s="108">
        <v>99.866500000000002</v>
      </c>
      <c r="AN65" s="108" t="s">
        <v>22</v>
      </c>
      <c r="AO65" s="108" t="s">
        <v>22</v>
      </c>
      <c r="AP65" s="108">
        <v>94.599900000000005</v>
      </c>
      <c r="AQ65" s="108" t="s">
        <v>22</v>
      </c>
      <c r="AR65" s="108" t="s">
        <v>22</v>
      </c>
      <c r="AS65" s="108" t="s">
        <v>22</v>
      </c>
      <c r="AT65" s="108" t="s">
        <v>22</v>
      </c>
      <c r="AU65" s="108" t="s">
        <v>22</v>
      </c>
      <c r="AV65" s="15"/>
      <c r="AW65" s="108">
        <v>0</v>
      </c>
      <c r="AX65" s="108" t="s">
        <v>22</v>
      </c>
      <c r="AY65" s="108" t="s">
        <v>22</v>
      </c>
      <c r="AZ65" s="108" t="s">
        <v>22</v>
      </c>
      <c r="BA65" s="108">
        <v>0</v>
      </c>
      <c r="BB65" s="108" t="s">
        <v>22</v>
      </c>
      <c r="BC65" s="108" t="s">
        <v>22</v>
      </c>
      <c r="BD65" s="108" t="s">
        <v>22</v>
      </c>
      <c r="BE65" s="108">
        <v>0</v>
      </c>
      <c r="BF65" s="108" t="s">
        <v>22</v>
      </c>
      <c r="BG65" s="108" t="s">
        <v>22</v>
      </c>
      <c r="BH65" s="108" t="s">
        <v>22</v>
      </c>
      <c r="BI65" s="108">
        <v>0</v>
      </c>
      <c r="BJ65" s="108" t="s">
        <v>22</v>
      </c>
      <c r="BK65" s="108" t="s">
        <v>22</v>
      </c>
      <c r="BL65" s="108" t="s">
        <v>22</v>
      </c>
      <c r="BM65" s="108" t="s">
        <v>22</v>
      </c>
      <c r="BN65" s="108" t="s">
        <v>22</v>
      </c>
      <c r="BO65" s="108" t="s">
        <v>22</v>
      </c>
      <c r="BP65" s="108" t="s">
        <v>22</v>
      </c>
      <c r="BQ65" s="108" t="s">
        <v>22</v>
      </c>
      <c r="BR65" s="15"/>
      <c r="BS65" s="109">
        <v>11.773899999999999</v>
      </c>
      <c r="BT65" s="109">
        <v>9.7157999999999998</v>
      </c>
      <c r="BU65" s="109">
        <v>9.4853000000000005</v>
      </c>
      <c r="BV65" s="109">
        <v>8.9595000000000002</v>
      </c>
      <c r="BW65" s="109">
        <v>6.6104000000000003</v>
      </c>
      <c r="BX65" s="109">
        <v>6.2994000000000003</v>
      </c>
      <c r="BY65" s="109">
        <v>6.1863000000000001</v>
      </c>
      <c r="BZ65" s="109">
        <v>5.4821999999999997</v>
      </c>
      <c r="CA65" s="109">
        <v>3.6276000000000002</v>
      </c>
      <c r="CB65" s="109">
        <v>3.1461000000000001</v>
      </c>
      <c r="CC65" s="109">
        <v>3.5935999999999999</v>
      </c>
      <c r="CD65" s="109">
        <v>4.9676999999999998</v>
      </c>
      <c r="CE65" s="109">
        <v>7.2880000000000003</v>
      </c>
      <c r="CF65" s="109" t="s">
        <v>22</v>
      </c>
      <c r="CG65" s="109" t="s">
        <v>22</v>
      </c>
      <c r="CH65" s="109" t="s">
        <v>22</v>
      </c>
      <c r="CI65" s="109" t="s">
        <v>22</v>
      </c>
      <c r="CJ65" s="109" t="s">
        <v>22</v>
      </c>
      <c r="CK65" s="109" t="s">
        <v>22</v>
      </c>
      <c r="CL65" s="109" t="s">
        <v>22</v>
      </c>
      <c r="CM65" s="109" t="s">
        <v>22</v>
      </c>
      <c r="CN65" s="26"/>
      <c r="CO65" s="108">
        <v>219.7353</v>
      </c>
      <c r="CP65" s="108">
        <v>229.1414</v>
      </c>
      <c r="CQ65" s="108">
        <v>235.25409999999999</v>
      </c>
      <c r="CR65" s="108">
        <v>224.952</v>
      </c>
      <c r="CS65" s="108">
        <v>180.41970000000001</v>
      </c>
      <c r="CT65" s="108">
        <v>200.39869999999999</v>
      </c>
      <c r="CU65" s="108">
        <v>183.55099999999999</v>
      </c>
      <c r="CV65" s="108">
        <v>172.4102</v>
      </c>
      <c r="CW65" s="108">
        <v>162.11510000000001</v>
      </c>
      <c r="CX65" s="108">
        <v>122.54259999999999</v>
      </c>
      <c r="CY65" s="108">
        <v>112.42749999999999</v>
      </c>
      <c r="CZ65" s="108">
        <v>124.2861</v>
      </c>
      <c r="DA65" s="108">
        <v>138.44239999999999</v>
      </c>
      <c r="DB65" s="108" t="s">
        <v>22</v>
      </c>
      <c r="DC65" s="108" t="s">
        <v>22</v>
      </c>
      <c r="DD65" s="108">
        <v>133.8253</v>
      </c>
      <c r="DE65" s="108" t="s">
        <v>22</v>
      </c>
      <c r="DF65" s="108" t="s">
        <v>22</v>
      </c>
      <c r="DG65" s="108" t="s">
        <v>22</v>
      </c>
      <c r="DH65" s="108" t="s">
        <v>22</v>
      </c>
      <c r="DI65" s="108" t="s">
        <v>22</v>
      </c>
      <c r="DJ65" s="15"/>
      <c r="DK65" s="109">
        <v>18.770600000000002</v>
      </c>
      <c r="DL65" s="109">
        <v>15.1381</v>
      </c>
      <c r="DM65" s="109">
        <v>14.1699</v>
      </c>
      <c r="DN65" s="109">
        <v>12.5717</v>
      </c>
      <c r="DO65" s="109">
        <v>10.2523</v>
      </c>
      <c r="DP65" s="109">
        <v>10.997400000000001</v>
      </c>
      <c r="DQ65" s="109">
        <v>10.416700000000001</v>
      </c>
      <c r="DR65" s="109">
        <v>9.1003000000000007</v>
      </c>
      <c r="DS65" s="109">
        <v>6.4226999999999999</v>
      </c>
      <c r="DT65" s="109">
        <v>5.0865999999999998</v>
      </c>
      <c r="DU65" s="109">
        <v>4.8876999999999997</v>
      </c>
      <c r="DV65" s="109">
        <v>6.6771000000000003</v>
      </c>
      <c r="DW65" s="109">
        <v>10.103199999999999</v>
      </c>
      <c r="DX65" s="109" t="s">
        <v>22</v>
      </c>
      <c r="DY65" s="109" t="s">
        <v>22</v>
      </c>
      <c r="DZ65" s="109" t="s">
        <v>22</v>
      </c>
      <c r="EA65" s="109" t="s">
        <v>22</v>
      </c>
      <c r="EB65" s="109" t="s">
        <v>22</v>
      </c>
      <c r="EC65" s="109" t="s">
        <v>22</v>
      </c>
      <c r="ED65" s="109" t="s">
        <v>22</v>
      </c>
      <c r="EE65" s="109" t="s">
        <v>22</v>
      </c>
      <c r="EF65" s="15"/>
      <c r="EG65" s="109" t="s">
        <v>22</v>
      </c>
      <c r="EH65" s="109">
        <v>13.8818</v>
      </c>
      <c r="EI65" s="109">
        <v>28.873200000000001</v>
      </c>
      <c r="EJ65" s="109">
        <v>9.4971999999999994</v>
      </c>
      <c r="EK65" s="109" t="s">
        <v>22</v>
      </c>
      <c r="EL65" s="109">
        <v>11.610799999999999</v>
      </c>
      <c r="EM65" s="109">
        <v>10.6251</v>
      </c>
      <c r="EN65" s="109">
        <v>21.690200000000001</v>
      </c>
      <c r="EO65" s="109" t="s">
        <v>22</v>
      </c>
      <c r="EP65" s="109">
        <v>32.909100000000002</v>
      </c>
      <c r="EQ65" s="109">
        <v>17.520099999999999</v>
      </c>
      <c r="ER65" s="109" t="s">
        <v>22</v>
      </c>
      <c r="ES65" s="109" t="s">
        <v>22</v>
      </c>
      <c r="ET65" s="109">
        <v>22.612400000000001</v>
      </c>
      <c r="EU65" s="109">
        <v>22.392700000000001</v>
      </c>
      <c r="EV65" s="109" t="s">
        <v>22</v>
      </c>
      <c r="EW65" s="109" t="s">
        <v>22</v>
      </c>
      <c r="EX65" s="109" t="s">
        <v>22</v>
      </c>
      <c r="EY65" s="109" t="s">
        <v>22</v>
      </c>
      <c r="EZ65" s="109" t="s">
        <v>22</v>
      </c>
      <c r="FA65" s="109" t="s">
        <v>22</v>
      </c>
      <c r="FB65" s="15"/>
      <c r="FC65" s="109" t="s">
        <v>22</v>
      </c>
      <c r="FD65" s="109">
        <v>1.5385</v>
      </c>
      <c r="FE65" s="109">
        <v>1.5503</v>
      </c>
      <c r="FF65" s="109">
        <v>1.1681999999999999</v>
      </c>
      <c r="FG65" s="109" t="s">
        <v>22</v>
      </c>
      <c r="FH65" s="109">
        <v>1.1931</v>
      </c>
      <c r="FI65" s="109">
        <v>1.0592999999999999</v>
      </c>
      <c r="FJ65" s="109">
        <v>0.96709999999999996</v>
      </c>
      <c r="FK65" s="109" t="s">
        <v>22</v>
      </c>
      <c r="FL65" s="109">
        <v>0.82709999999999995</v>
      </c>
      <c r="FM65" s="109">
        <v>0.53649999999999998</v>
      </c>
      <c r="FN65" s="109">
        <v>0.58079999999999998</v>
      </c>
      <c r="FO65" s="109" t="s">
        <v>22</v>
      </c>
      <c r="FP65" s="109">
        <v>0.76900000000000002</v>
      </c>
      <c r="FQ65" s="109">
        <v>0.76160000000000005</v>
      </c>
      <c r="FR65" s="109" t="s">
        <v>22</v>
      </c>
      <c r="FS65" s="109" t="s">
        <v>22</v>
      </c>
      <c r="FT65" s="109" t="s">
        <v>22</v>
      </c>
      <c r="FU65" s="109" t="s">
        <v>22</v>
      </c>
      <c r="FV65" s="109" t="s">
        <v>22</v>
      </c>
      <c r="FW65" s="109" t="s">
        <v>22</v>
      </c>
      <c r="FX65" s="15"/>
      <c r="FY65" s="108">
        <v>13.055899999999999</v>
      </c>
      <c r="FZ65" s="108">
        <v>17.691500000000001</v>
      </c>
      <c r="GA65" s="108">
        <v>10.0405</v>
      </c>
      <c r="GB65" s="108">
        <v>7.2468000000000004</v>
      </c>
      <c r="GC65" s="108">
        <v>14.1775</v>
      </c>
      <c r="GD65" s="108">
        <v>15.481</v>
      </c>
      <c r="GE65" s="108">
        <v>17.2012</v>
      </c>
      <c r="GF65" s="108">
        <v>20.150300000000001</v>
      </c>
      <c r="GG65" s="108">
        <v>11.8934</v>
      </c>
      <c r="GH65" s="108">
        <v>26.302099999999999</v>
      </c>
      <c r="GI65" s="108">
        <v>22.317299999999999</v>
      </c>
      <c r="GJ65" s="108">
        <v>12.217599999999999</v>
      </c>
      <c r="GK65" s="108">
        <v>11.0787</v>
      </c>
      <c r="GL65" s="108" t="s">
        <v>22</v>
      </c>
      <c r="GM65" s="108" t="s">
        <v>22</v>
      </c>
      <c r="GN65" s="108">
        <v>7.8405000000000005</v>
      </c>
      <c r="GO65" s="108" t="s">
        <v>22</v>
      </c>
      <c r="GP65" s="108" t="s">
        <v>22</v>
      </c>
      <c r="GQ65" s="108" t="s">
        <v>22</v>
      </c>
      <c r="GR65" s="108" t="s">
        <v>22</v>
      </c>
      <c r="GS65" s="108" t="s">
        <v>22</v>
      </c>
      <c r="GT65" s="15"/>
      <c r="GU65" s="108">
        <v>53.887799999999999</v>
      </c>
      <c r="GV65" s="108">
        <v>53.56</v>
      </c>
      <c r="GW65" s="108">
        <v>50.405799999999999</v>
      </c>
      <c r="GX65" s="108">
        <v>55.428100000000001</v>
      </c>
      <c r="GY65" s="108">
        <v>71.346800000000002</v>
      </c>
      <c r="GZ65" s="108">
        <v>71.947100000000006</v>
      </c>
      <c r="HA65" s="108">
        <v>70.435000000000002</v>
      </c>
      <c r="HB65" s="108">
        <v>70.853200000000001</v>
      </c>
      <c r="HC65" s="108">
        <v>55.791400000000003</v>
      </c>
      <c r="HD65" s="108">
        <v>56.320799999999998</v>
      </c>
      <c r="HE65" s="108">
        <v>54.673499999999997</v>
      </c>
      <c r="HF65" s="108">
        <v>54.237099999999998</v>
      </c>
      <c r="HG65" s="108">
        <v>57.489199999999997</v>
      </c>
      <c r="HH65" s="108" t="s">
        <v>22</v>
      </c>
      <c r="HI65" s="108" t="s">
        <v>22</v>
      </c>
      <c r="HJ65" s="108">
        <v>52.103200000000001</v>
      </c>
      <c r="HK65" s="108" t="s">
        <v>22</v>
      </c>
      <c r="HL65" s="108" t="s">
        <v>22</v>
      </c>
      <c r="HM65" s="108" t="s">
        <v>22</v>
      </c>
      <c r="HN65" s="108" t="s">
        <v>22</v>
      </c>
      <c r="HO65" s="108" t="s">
        <v>22</v>
      </c>
      <c r="HP65" s="15"/>
      <c r="HQ65" s="108">
        <v>2.7480000000000002</v>
      </c>
      <c r="HR65" s="108">
        <v>4.5613000000000001</v>
      </c>
      <c r="HS65" s="108">
        <v>6.0342000000000002</v>
      </c>
      <c r="HT65" s="108">
        <v>4.5501000000000005</v>
      </c>
      <c r="HU65" s="108">
        <v>2.4525000000000001</v>
      </c>
      <c r="HV65" s="108">
        <v>5.1856999999999998</v>
      </c>
      <c r="HW65" s="108">
        <v>5.4325000000000001</v>
      </c>
      <c r="HX65" s="108">
        <v>5.8749000000000002</v>
      </c>
      <c r="HY65" s="108">
        <v>8.7479999999999993</v>
      </c>
      <c r="HZ65" s="108">
        <v>4.0361000000000002</v>
      </c>
      <c r="IA65" s="108">
        <v>4.3433000000000002</v>
      </c>
      <c r="IB65" s="108">
        <v>1.4864999999999999</v>
      </c>
      <c r="IC65" s="108">
        <v>3.8369999999999997</v>
      </c>
      <c r="ID65" s="108" t="s">
        <v>22</v>
      </c>
      <c r="IE65" s="108" t="s">
        <v>22</v>
      </c>
      <c r="IF65" s="108" t="s">
        <v>22</v>
      </c>
      <c r="IG65" s="108" t="s">
        <v>22</v>
      </c>
      <c r="IH65" s="108" t="s">
        <v>22</v>
      </c>
      <c r="II65" s="108" t="s">
        <v>22</v>
      </c>
      <c r="IJ65" s="108" t="s">
        <v>22</v>
      </c>
      <c r="IK65" s="108" t="s">
        <v>22</v>
      </c>
      <c r="IL65" s="15"/>
    </row>
    <row r="66" spans="1:246" s="27" customFormat="1" hidden="1">
      <c r="A66" s="15" t="s">
        <v>30</v>
      </c>
      <c r="B66" s="15" t="s">
        <v>105</v>
      </c>
      <c r="C66" s="15"/>
      <c r="D66" s="15" t="s">
        <v>111</v>
      </c>
      <c r="E66" s="108">
        <v>4534.7573000000002</v>
      </c>
      <c r="F66" s="108">
        <v>5270.0531000000001</v>
      </c>
      <c r="G66" s="108">
        <v>5610.2551000000003</v>
      </c>
      <c r="H66" s="108">
        <v>6094.8789999999999</v>
      </c>
      <c r="I66" s="108">
        <v>6251.2565999999997</v>
      </c>
      <c r="J66" s="108">
        <v>6357.4863999999998</v>
      </c>
      <c r="K66" s="108">
        <v>5823.9223000000002</v>
      </c>
      <c r="L66" s="108">
        <v>6116.3651</v>
      </c>
      <c r="M66" s="108">
        <v>6207.0907999999999</v>
      </c>
      <c r="N66" s="108">
        <v>6306.1585999999998</v>
      </c>
      <c r="O66" s="108">
        <v>6518.6390000000001</v>
      </c>
      <c r="P66" s="108">
        <v>6392.1028999999999</v>
      </c>
      <c r="Q66" s="108">
        <v>5759.4639999999999</v>
      </c>
      <c r="R66" s="108">
        <v>5813.1728999999996</v>
      </c>
      <c r="S66" s="108">
        <v>5860.9197000000004</v>
      </c>
      <c r="T66" s="108">
        <v>5687.8437000000004</v>
      </c>
      <c r="U66" s="108">
        <v>5698.5868</v>
      </c>
      <c r="V66" s="108" t="s">
        <v>22</v>
      </c>
      <c r="W66" s="108" t="s">
        <v>22</v>
      </c>
      <c r="X66" s="108" t="s">
        <v>22</v>
      </c>
      <c r="Y66" s="108" t="s">
        <v>22</v>
      </c>
      <c r="Z66" s="15"/>
      <c r="AA66" s="108">
        <v>3643.6570000000002</v>
      </c>
      <c r="AB66" s="108">
        <v>4100.3</v>
      </c>
      <c r="AC66" s="108">
        <v>3865.357</v>
      </c>
      <c r="AD66" s="108">
        <v>3946</v>
      </c>
      <c r="AE66" s="108">
        <v>4062.1759999999999</v>
      </c>
      <c r="AF66" s="108">
        <v>4125.6000000000004</v>
      </c>
      <c r="AG66" s="108">
        <v>4042.8359999999998</v>
      </c>
      <c r="AH66" s="108">
        <v>4149</v>
      </c>
      <c r="AI66" s="108">
        <v>4258.4960000000001</v>
      </c>
      <c r="AJ66" s="108">
        <v>3950.7</v>
      </c>
      <c r="AK66" s="108">
        <v>4280.9269999999997</v>
      </c>
      <c r="AL66" s="108">
        <v>4482.8999999999996</v>
      </c>
      <c r="AM66" s="108">
        <v>5172.4769999999999</v>
      </c>
      <c r="AN66" s="108">
        <v>4807</v>
      </c>
      <c r="AO66" s="108">
        <v>5415.9009999999998</v>
      </c>
      <c r="AP66" s="108">
        <v>5289</v>
      </c>
      <c r="AQ66" s="108">
        <v>5018.415</v>
      </c>
      <c r="AR66" s="108" t="s">
        <v>22</v>
      </c>
      <c r="AS66" s="108" t="s">
        <v>22</v>
      </c>
      <c r="AT66" s="108" t="s">
        <v>22</v>
      </c>
      <c r="AU66" s="108" t="s">
        <v>22</v>
      </c>
      <c r="AV66" s="15"/>
      <c r="AW66" s="108">
        <v>0</v>
      </c>
      <c r="AX66" s="108" t="s">
        <v>22</v>
      </c>
      <c r="AY66" s="108" t="s">
        <v>22</v>
      </c>
      <c r="AZ66" s="108" t="s">
        <v>22</v>
      </c>
      <c r="BA66" s="108">
        <v>0</v>
      </c>
      <c r="BB66" s="108" t="s">
        <v>22</v>
      </c>
      <c r="BC66" s="108" t="s">
        <v>22</v>
      </c>
      <c r="BD66" s="108" t="s">
        <v>22</v>
      </c>
      <c r="BE66" s="108">
        <v>0</v>
      </c>
      <c r="BF66" s="108" t="s">
        <v>22</v>
      </c>
      <c r="BG66" s="108" t="s">
        <v>22</v>
      </c>
      <c r="BH66" s="108" t="s">
        <v>22</v>
      </c>
      <c r="BI66" s="108">
        <v>0</v>
      </c>
      <c r="BJ66" s="108" t="s">
        <v>22</v>
      </c>
      <c r="BK66" s="108" t="s">
        <v>22</v>
      </c>
      <c r="BL66" s="108" t="s">
        <v>22</v>
      </c>
      <c r="BM66" s="108">
        <v>0</v>
      </c>
      <c r="BN66" s="108" t="s">
        <v>22</v>
      </c>
      <c r="BO66" s="108" t="s">
        <v>22</v>
      </c>
      <c r="BP66" s="108" t="s">
        <v>22</v>
      </c>
      <c r="BQ66" s="108" t="s">
        <v>22</v>
      </c>
      <c r="BR66" s="15"/>
      <c r="BS66" s="109">
        <v>3.7866</v>
      </c>
      <c r="BT66" s="109">
        <v>4.2103999999999999</v>
      </c>
      <c r="BU66" s="109">
        <v>3.9521999999999999</v>
      </c>
      <c r="BV66" s="109">
        <v>4.1567999999999996</v>
      </c>
      <c r="BW66" s="109">
        <v>4.4909999999999997</v>
      </c>
      <c r="BX66" s="109">
        <v>4.6870000000000003</v>
      </c>
      <c r="BY66" s="109">
        <v>4.7042999999999999</v>
      </c>
      <c r="BZ66" s="109">
        <v>4.8440000000000003</v>
      </c>
      <c r="CA66" s="109">
        <v>4.7754000000000003</v>
      </c>
      <c r="CB66" s="109">
        <v>4.5045000000000002</v>
      </c>
      <c r="CC66" s="109">
        <v>4.9039000000000001</v>
      </c>
      <c r="CD66" s="109">
        <v>5.2736999999999998</v>
      </c>
      <c r="CE66" s="109">
        <v>5.8643000000000001</v>
      </c>
      <c r="CF66" s="109">
        <v>5.2430000000000003</v>
      </c>
      <c r="CG66" s="109">
        <v>5.7632000000000003</v>
      </c>
      <c r="CH66" s="109">
        <v>5.4166999999999996</v>
      </c>
      <c r="CI66" s="109">
        <v>5.1296999999999997</v>
      </c>
      <c r="CJ66" s="109" t="s">
        <v>22</v>
      </c>
      <c r="CK66" s="109" t="s">
        <v>22</v>
      </c>
      <c r="CL66" s="109" t="s">
        <v>22</v>
      </c>
      <c r="CM66" s="109" t="s">
        <v>22</v>
      </c>
      <c r="CN66" s="26"/>
      <c r="CO66" s="108">
        <v>8192.3202999999994</v>
      </c>
      <c r="CP66" s="108">
        <v>9384.6530999999995</v>
      </c>
      <c r="CQ66" s="108">
        <v>9489.4241000000002</v>
      </c>
      <c r="CR66" s="108">
        <v>10054.879000000001</v>
      </c>
      <c r="CS66" s="108">
        <v>10327.679599999999</v>
      </c>
      <c r="CT66" s="108">
        <v>10497.4864</v>
      </c>
      <c r="CU66" s="108">
        <v>9880.6113000000005</v>
      </c>
      <c r="CV66" s="108">
        <v>10279.5651</v>
      </c>
      <c r="CW66" s="108">
        <v>10480.0218</v>
      </c>
      <c r="CX66" s="108">
        <v>10271.5586</v>
      </c>
      <c r="CY66" s="108">
        <v>10813.712</v>
      </c>
      <c r="CZ66" s="108">
        <v>10889.402899999999</v>
      </c>
      <c r="DA66" s="108">
        <v>10946.637000000001</v>
      </c>
      <c r="DB66" s="108">
        <v>10891.2729</v>
      </c>
      <c r="DC66" s="108">
        <v>11664.6217</v>
      </c>
      <c r="DD66" s="108">
        <v>11349.343699999999</v>
      </c>
      <c r="DE66" s="108">
        <v>11085.9738</v>
      </c>
      <c r="DF66" s="108" t="s">
        <v>22</v>
      </c>
      <c r="DG66" s="108" t="s">
        <v>22</v>
      </c>
      <c r="DH66" s="108" t="s">
        <v>22</v>
      </c>
      <c r="DI66" s="108" t="s">
        <v>22</v>
      </c>
      <c r="DJ66" s="15"/>
      <c r="DK66" s="109">
        <v>8.5136000000000003</v>
      </c>
      <c r="DL66" s="109">
        <v>9.6364999999999998</v>
      </c>
      <c r="DM66" s="109">
        <v>9.7027000000000001</v>
      </c>
      <c r="DN66" s="109">
        <v>10.591900000000001</v>
      </c>
      <c r="DO66" s="109">
        <v>11.417899999999999</v>
      </c>
      <c r="DP66" s="109">
        <v>11.926</v>
      </c>
      <c r="DQ66" s="109">
        <v>11.497199999999999</v>
      </c>
      <c r="DR66" s="109">
        <v>12.0016</v>
      </c>
      <c r="DS66" s="109">
        <v>11.7522</v>
      </c>
      <c r="DT66" s="109">
        <v>11.711500000000001</v>
      </c>
      <c r="DU66" s="109">
        <v>12.3874</v>
      </c>
      <c r="DV66" s="109">
        <v>12.8103</v>
      </c>
      <c r="DW66" s="109">
        <v>12.4107</v>
      </c>
      <c r="DX66" s="109">
        <v>11.879200000000001</v>
      </c>
      <c r="DY66" s="109">
        <v>12.412599999999999</v>
      </c>
      <c r="DZ66" s="109">
        <v>11.6233</v>
      </c>
      <c r="EA66" s="109">
        <v>11.331799999999999</v>
      </c>
      <c r="EB66" s="109" t="s">
        <v>22</v>
      </c>
      <c r="EC66" s="109" t="s">
        <v>22</v>
      </c>
      <c r="ED66" s="109" t="s">
        <v>22</v>
      </c>
      <c r="EE66" s="109" t="s">
        <v>22</v>
      </c>
      <c r="EF66" s="15"/>
      <c r="EG66" s="109">
        <v>11.239599999999999</v>
      </c>
      <c r="EH66" s="109">
        <v>12.9086</v>
      </c>
      <c r="EI66" s="109">
        <v>13.662800000000001</v>
      </c>
      <c r="EJ66" s="109">
        <v>14.9399</v>
      </c>
      <c r="EK66" s="109">
        <v>15.402900000000001</v>
      </c>
      <c r="EL66" s="109">
        <v>15.63</v>
      </c>
      <c r="EM66" s="109">
        <v>14.2661</v>
      </c>
      <c r="EN66" s="109">
        <v>14.9017</v>
      </c>
      <c r="EO66" s="109">
        <v>15.0289</v>
      </c>
      <c r="EP66" s="109">
        <v>15.250299999999999</v>
      </c>
      <c r="EQ66" s="109">
        <v>15.7082</v>
      </c>
      <c r="ER66" s="109">
        <v>15.305400000000001</v>
      </c>
      <c r="ES66" s="109" t="s">
        <v>22</v>
      </c>
      <c r="ET66" s="109">
        <v>12.2935</v>
      </c>
      <c r="EU66" s="109">
        <v>12.4068</v>
      </c>
      <c r="EV66" s="109" t="s">
        <v>22</v>
      </c>
      <c r="EW66" s="109" t="s">
        <v>22</v>
      </c>
      <c r="EX66" s="109" t="s">
        <v>22</v>
      </c>
      <c r="EY66" s="109" t="s">
        <v>22</v>
      </c>
      <c r="EZ66" s="109" t="s">
        <v>22</v>
      </c>
      <c r="FA66" s="109" t="s">
        <v>22</v>
      </c>
      <c r="FB66" s="15"/>
      <c r="FC66" s="109">
        <v>2.1335000000000002</v>
      </c>
      <c r="FD66" s="109">
        <v>2.5826000000000002</v>
      </c>
      <c r="FE66" s="109">
        <v>2.6052999999999997</v>
      </c>
      <c r="FF66" s="109">
        <v>2.6852</v>
      </c>
      <c r="FG66" s="109">
        <v>2.7831999999999999</v>
      </c>
      <c r="FH66" s="109">
        <v>2.8971</v>
      </c>
      <c r="FI66" s="109">
        <v>2.5324</v>
      </c>
      <c r="FJ66" s="109">
        <v>2.5624000000000002</v>
      </c>
      <c r="FK66" s="109">
        <v>2.6112000000000002</v>
      </c>
      <c r="FL66" s="109">
        <v>2.7871000000000001</v>
      </c>
      <c r="FM66" s="109">
        <v>2.7557999999999998</v>
      </c>
      <c r="FN66" s="109">
        <v>2.5682</v>
      </c>
      <c r="FO66" s="109" t="s">
        <v>22</v>
      </c>
      <c r="FP66" s="109">
        <v>2.4428999999999998</v>
      </c>
      <c r="FQ66" s="109">
        <v>2.3702000000000001</v>
      </c>
      <c r="FR66" s="109" t="s">
        <v>22</v>
      </c>
      <c r="FS66" s="109" t="s">
        <v>22</v>
      </c>
      <c r="FT66" s="109" t="s">
        <v>22</v>
      </c>
      <c r="FU66" s="109" t="s">
        <v>22</v>
      </c>
      <c r="FV66" s="109" t="s">
        <v>22</v>
      </c>
      <c r="FW66" s="109" t="s">
        <v>22</v>
      </c>
      <c r="FX66" s="15"/>
      <c r="FY66" s="108">
        <v>335.01299999999998</v>
      </c>
      <c r="FZ66" s="108">
        <v>643.79999999999995</v>
      </c>
      <c r="GA66" s="108">
        <v>905.04200000000003</v>
      </c>
      <c r="GB66" s="108">
        <v>749.6</v>
      </c>
      <c r="GC66" s="108">
        <v>551.44899999999996</v>
      </c>
      <c r="GD66" s="108">
        <v>815.8</v>
      </c>
      <c r="GE66" s="108">
        <v>1044.1669999999999</v>
      </c>
      <c r="GF66" s="108">
        <v>413.4</v>
      </c>
      <c r="GG66" s="108">
        <v>224.62799999999999</v>
      </c>
      <c r="GH66" s="108">
        <v>395.6</v>
      </c>
      <c r="GI66" s="108">
        <v>956.24599999999998</v>
      </c>
      <c r="GJ66" s="108">
        <v>779.1</v>
      </c>
      <c r="GK66" s="108">
        <v>785.45399999999995</v>
      </c>
      <c r="GL66" s="108">
        <v>976.9</v>
      </c>
      <c r="GM66" s="108">
        <v>1085.3389999999999</v>
      </c>
      <c r="GN66" s="108">
        <v>917.5</v>
      </c>
      <c r="GO66" s="108">
        <v>627.86400000000003</v>
      </c>
      <c r="GP66" s="108" t="s">
        <v>22</v>
      </c>
      <c r="GQ66" s="108" t="s">
        <v>22</v>
      </c>
      <c r="GR66" s="108" t="s">
        <v>22</v>
      </c>
      <c r="GS66" s="108" t="s">
        <v>22</v>
      </c>
      <c r="GT66" s="15"/>
      <c r="GU66" s="108">
        <v>2139.375</v>
      </c>
      <c r="GV66" s="108">
        <v>2054.9</v>
      </c>
      <c r="GW66" s="108">
        <v>2167.2379999999998</v>
      </c>
      <c r="GX66" s="108">
        <v>2283.8000000000002</v>
      </c>
      <c r="GY66" s="108">
        <v>2260.3159999999998</v>
      </c>
      <c r="GZ66" s="108">
        <v>2208.8000000000002</v>
      </c>
      <c r="HA66" s="108">
        <v>2313.645</v>
      </c>
      <c r="HB66" s="108">
        <v>2401.1999999999998</v>
      </c>
      <c r="HC66" s="108">
        <v>2391.5720000000001</v>
      </c>
      <c r="HD66" s="108">
        <v>2277.3000000000002</v>
      </c>
      <c r="HE66" s="108">
        <v>2379.5529999999999</v>
      </c>
      <c r="HF66" s="108">
        <v>2503.3000000000002</v>
      </c>
      <c r="HG66" s="108">
        <v>2462.9360000000001</v>
      </c>
      <c r="HH66" s="108">
        <v>2650.7</v>
      </c>
      <c r="HI66" s="108">
        <v>2860.5050000000001</v>
      </c>
      <c r="HJ66" s="108">
        <v>2957</v>
      </c>
      <c r="HK66" s="108">
        <v>2941.2840000000001</v>
      </c>
      <c r="HL66" s="108" t="s">
        <v>22</v>
      </c>
      <c r="HM66" s="108" t="s">
        <v>22</v>
      </c>
      <c r="HN66" s="108" t="s">
        <v>22</v>
      </c>
      <c r="HO66" s="108" t="s">
        <v>22</v>
      </c>
      <c r="HP66" s="15"/>
      <c r="HQ66" s="108">
        <v>216.29900000000001</v>
      </c>
      <c r="HR66" s="108">
        <v>245.9</v>
      </c>
      <c r="HS66" s="108">
        <v>257.94</v>
      </c>
      <c r="HT66" s="108">
        <v>229.16</v>
      </c>
      <c r="HU66" s="108">
        <v>171.517</v>
      </c>
      <c r="HV66" s="108">
        <v>221.6</v>
      </c>
      <c r="HW66" s="108">
        <v>237.114</v>
      </c>
      <c r="HX66" s="108">
        <v>226.286</v>
      </c>
      <c r="HY66" s="108">
        <v>206.75</v>
      </c>
      <c r="HZ66" s="108">
        <v>206.9</v>
      </c>
      <c r="IA66" s="108">
        <v>233.02600000000001</v>
      </c>
      <c r="IB66" s="108">
        <v>203.374</v>
      </c>
      <c r="IC66" s="108">
        <v>238.733</v>
      </c>
      <c r="ID66" s="108">
        <v>241.7</v>
      </c>
      <c r="IE66" s="108">
        <v>255.93299999999999</v>
      </c>
      <c r="IF66" s="108">
        <v>240.06700000000001</v>
      </c>
      <c r="IG66" s="108">
        <v>240.60599999999999</v>
      </c>
      <c r="IH66" s="108" t="s">
        <v>22</v>
      </c>
      <c r="II66" s="108" t="s">
        <v>22</v>
      </c>
      <c r="IJ66" s="108" t="s">
        <v>22</v>
      </c>
      <c r="IK66" s="108" t="s">
        <v>22</v>
      </c>
      <c r="IL66" s="15"/>
    </row>
    <row r="67" spans="1:246" s="27" customFormat="1" hidden="1">
      <c r="A67" s="15" t="s">
        <v>30</v>
      </c>
      <c r="B67" s="15" t="s">
        <v>107</v>
      </c>
      <c r="C67" s="15"/>
      <c r="D67" s="15" t="s">
        <v>106</v>
      </c>
      <c r="E67" s="108">
        <v>6558.7338</v>
      </c>
      <c r="F67" s="108">
        <v>7980.93</v>
      </c>
      <c r="G67" s="108">
        <v>9033.3253000000004</v>
      </c>
      <c r="H67" s="108">
        <v>9274.1111999999994</v>
      </c>
      <c r="I67" s="108">
        <v>9892.34</v>
      </c>
      <c r="J67" s="108">
        <v>10245.3498</v>
      </c>
      <c r="K67" s="108">
        <v>9694.5935000000009</v>
      </c>
      <c r="L67" s="108">
        <v>10028.917799999999</v>
      </c>
      <c r="M67" s="108">
        <v>10396.958199999999</v>
      </c>
      <c r="N67" s="108">
        <v>10321.101000000001</v>
      </c>
      <c r="O67" s="108">
        <v>10815.137000000001</v>
      </c>
      <c r="P67" s="108">
        <v>10967.591399999999</v>
      </c>
      <c r="Q67" s="108">
        <v>9663.6124999999993</v>
      </c>
      <c r="R67" s="108">
        <v>9704.0460000000003</v>
      </c>
      <c r="S67" s="108">
        <v>9869.5215000000007</v>
      </c>
      <c r="T67" s="108">
        <v>9620.4024000000009</v>
      </c>
      <c r="U67" s="108">
        <v>10093.4146</v>
      </c>
      <c r="V67" s="108" t="s">
        <v>22</v>
      </c>
      <c r="W67" s="108" t="s">
        <v>22</v>
      </c>
      <c r="X67" s="108" t="s">
        <v>22</v>
      </c>
      <c r="Y67" s="108" t="s">
        <v>22</v>
      </c>
      <c r="Z67" s="15"/>
      <c r="AA67" s="108">
        <v>5439.02</v>
      </c>
      <c r="AB67" s="108" t="s">
        <v>22</v>
      </c>
      <c r="AC67" s="108">
        <v>5735.4669999999996</v>
      </c>
      <c r="AD67" s="108" t="s">
        <v>22</v>
      </c>
      <c r="AE67" s="108">
        <v>6285.884</v>
      </c>
      <c r="AF67" s="108" t="s">
        <v>22</v>
      </c>
      <c r="AG67" s="108">
        <v>6017.6639999999998</v>
      </c>
      <c r="AH67" s="108" t="s">
        <v>22</v>
      </c>
      <c r="AI67" s="108">
        <v>5751.058</v>
      </c>
      <c r="AJ67" s="108" t="s">
        <v>22</v>
      </c>
      <c r="AK67" s="108">
        <v>5904.9560000000001</v>
      </c>
      <c r="AL67" s="108" t="s">
        <v>22</v>
      </c>
      <c r="AM67" s="108">
        <v>5809.3130000000001</v>
      </c>
      <c r="AN67" s="108" t="s">
        <v>22</v>
      </c>
      <c r="AO67" s="108">
        <v>5610.8779999999997</v>
      </c>
      <c r="AP67" s="108" t="s">
        <v>22</v>
      </c>
      <c r="AQ67" s="108">
        <v>5513.7719999999999</v>
      </c>
      <c r="AR67" s="108" t="s">
        <v>22</v>
      </c>
      <c r="AS67" s="108" t="s">
        <v>22</v>
      </c>
      <c r="AT67" s="108" t="s">
        <v>22</v>
      </c>
      <c r="AU67" s="108" t="s">
        <v>22</v>
      </c>
      <c r="AV67" s="15"/>
      <c r="AW67" s="108" t="s">
        <v>22</v>
      </c>
      <c r="AX67" s="108" t="s">
        <v>22</v>
      </c>
      <c r="AY67" s="108" t="s">
        <v>22</v>
      </c>
      <c r="AZ67" s="108" t="s">
        <v>22</v>
      </c>
      <c r="BA67" s="108" t="s">
        <v>22</v>
      </c>
      <c r="BB67" s="108" t="s">
        <v>22</v>
      </c>
      <c r="BC67" s="108" t="s">
        <v>22</v>
      </c>
      <c r="BD67" s="108" t="s">
        <v>22</v>
      </c>
      <c r="BE67" s="108" t="s">
        <v>22</v>
      </c>
      <c r="BF67" s="108" t="s">
        <v>22</v>
      </c>
      <c r="BG67" s="108" t="s">
        <v>22</v>
      </c>
      <c r="BH67" s="108" t="s">
        <v>22</v>
      </c>
      <c r="BI67" s="108" t="s">
        <v>22</v>
      </c>
      <c r="BJ67" s="108" t="s">
        <v>22</v>
      </c>
      <c r="BK67" s="108" t="s">
        <v>22</v>
      </c>
      <c r="BL67" s="108" t="s">
        <v>22</v>
      </c>
      <c r="BM67" s="108" t="s">
        <v>22</v>
      </c>
      <c r="BN67" s="108" t="s">
        <v>22</v>
      </c>
      <c r="BO67" s="108" t="s">
        <v>22</v>
      </c>
      <c r="BP67" s="108" t="s">
        <v>22</v>
      </c>
      <c r="BQ67" s="108" t="s">
        <v>22</v>
      </c>
      <c r="BR67" s="15"/>
      <c r="BS67" s="109">
        <v>4.1352000000000002</v>
      </c>
      <c r="BT67" s="109" t="s">
        <v>22</v>
      </c>
      <c r="BU67" s="109">
        <v>4.2031999999999998</v>
      </c>
      <c r="BV67" s="109" t="s">
        <v>22</v>
      </c>
      <c r="BW67" s="109">
        <v>4.5225999999999997</v>
      </c>
      <c r="BX67" s="109" t="s">
        <v>22</v>
      </c>
      <c r="BY67" s="109">
        <v>4.1829000000000001</v>
      </c>
      <c r="BZ67" s="109" t="s">
        <v>22</v>
      </c>
      <c r="CA67" s="109">
        <v>3.8896999999999999</v>
      </c>
      <c r="CB67" s="109" t="s">
        <v>22</v>
      </c>
      <c r="CC67" s="109">
        <v>3.9542000000000002</v>
      </c>
      <c r="CD67" s="109" t="s">
        <v>22</v>
      </c>
      <c r="CE67" s="109">
        <v>3.8536000000000001</v>
      </c>
      <c r="CF67" s="109" t="s">
        <v>22</v>
      </c>
      <c r="CG67" s="109">
        <v>3.6816</v>
      </c>
      <c r="CH67" s="109" t="s">
        <v>22</v>
      </c>
      <c r="CI67" s="109">
        <v>3.5651999999999999</v>
      </c>
      <c r="CJ67" s="109" t="s">
        <v>22</v>
      </c>
      <c r="CK67" s="109" t="s">
        <v>22</v>
      </c>
      <c r="CL67" s="109" t="s">
        <v>22</v>
      </c>
      <c r="CM67" s="109" t="s">
        <v>22</v>
      </c>
      <c r="CN67" s="26"/>
      <c r="CO67" s="108">
        <v>12015.8148</v>
      </c>
      <c r="CP67" s="108" t="s">
        <v>22</v>
      </c>
      <c r="CQ67" s="108">
        <v>14788.701300000001</v>
      </c>
      <c r="CR67" s="108" t="s">
        <v>22</v>
      </c>
      <c r="CS67" s="108">
        <v>16201.21</v>
      </c>
      <c r="CT67" s="108" t="s">
        <v>22</v>
      </c>
      <c r="CU67" s="108">
        <v>15736.9305</v>
      </c>
      <c r="CV67" s="108" t="s">
        <v>22</v>
      </c>
      <c r="CW67" s="108">
        <v>16163.3662</v>
      </c>
      <c r="CX67" s="108" t="s">
        <v>22</v>
      </c>
      <c r="CY67" s="108">
        <v>16736.156999999999</v>
      </c>
      <c r="CZ67" s="108" t="s">
        <v>22</v>
      </c>
      <c r="DA67" s="108">
        <v>15490.4205</v>
      </c>
      <c r="DB67" s="108" t="s">
        <v>22</v>
      </c>
      <c r="DC67" s="108">
        <v>15480.3995</v>
      </c>
      <c r="DD67" s="108" t="s">
        <v>22</v>
      </c>
      <c r="DE67" s="108">
        <v>15607.2456</v>
      </c>
      <c r="DF67" s="108" t="s">
        <v>22</v>
      </c>
      <c r="DG67" s="108" t="s">
        <v>22</v>
      </c>
      <c r="DH67" s="108" t="s">
        <v>22</v>
      </c>
      <c r="DI67" s="108" t="s">
        <v>22</v>
      </c>
      <c r="DJ67" s="15"/>
      <c r="DK67" s="109">
        <v>9.1355000000000004</v>
      </c>
      <c r="DL67" s="109" t="s">
        <v>22</v>
      </c>
      <c r="DM67" s="109">
        <v>10.8378</v>
      </c>
      <c r="DN67" s="109" t="s">
        <v>22</v>
      </c>
      <c r="DO67" s="109">
        <v>11.6564</v>
      </c>
      <c r="DP67" s="109" t="s">
        <v>22</v>
      </c>
      <c r="DQ67" s="109">
        <v>10.938700000000001</v>
      </c>
      <c r="DR67" s="109" t="s">
        <v>22</v>
      </c>
      <c r="DS67" s="109">
        <v>10.931900000000001</v>
      </c>
      <c r="DT67" s="109" t="s">
        <v>22</v>
      </c>
      <c r="DU67" s="109">
        <v>11.207100000000001</v>
      </c>
      <c r="DV67" s="109" t="s">
        <v>22</v>
      </c>
      <c r="DW67" s="109">
        <v>10.275700000000001</v>
      </c>
      <c r="DX67" s="109" t="s">
        <v>22</v>
      </c>
      <c r="DY67" s="109">
        <v>10.157400000000001</v>
      </c>
      <c r="DZ67" s="109" t="s">
        <v>22</v>
      </c>
      <c r="EA67" s="109">
        <v>10.0915</v>
      </c>
      <c r="EB67" s="109" t="s">
        <v>22</v>
      </c>
      <c r="EC67" s="109" t="s">
        <v>22</v>
      </c>
      <c r="ED67" s="109" t="s">
        <v>22</v>
      </c>
      <c r="EE67" s="109" t="s">
        <v>22</v>
      </c>
      <c r="EF67" s="15"/>
      <c r="EG67" s="109">
        <v>12.372400000000001</v>
      </c>
      <c r="EH67" s="109">
        <v>14.799099999999999</v>
      </c>
      <c r="EI67" s="109">
        <v>16.534700000000001</v>
      </c>
      <c r="EJ67" s="109">
        <v>16.692699999999999</v>
      </c>
      <c r="EK67" s="109">
        <v>13.7872</v>
      </c>
      <c r="EL67" s="109">
        <v>14.1187</v>
      </c>
      <c r="EM67" s="109">
        <v>13.1648</v>
      </c>
      <c r="EN67" s="109">
        <v>13.331099999999999</v>
      </c>
      <c r="EO67" s="109">
        <v>17.200900000000001</v>
      </c>
      <c r="EP67" s="109">
        <v>16.809699999999999</v>
      </c>
      <c r="EQ67" s="109">
        <v>17.454699999999999</v>
      </c>
      <c r="ER67" s="109">
        <v>16.4922</v>
      </c>
      <c r="ES67" s="109" t="s">
        <v>22</v>
      </c>
      <c r="ET67" s="109">
        <v>14.999600000000001</v>
      </c>
      <c r="EU67" s="109">
        <v>15.0633</v>
      </c>
      <c r="EV67" s="109" t="s">
        <v>22</v>
      </c>
      <c r="EW67" s="109" t="s">
        <v>22</v>
      </c>
      <c r="EX67" s="109" t="s">
        <v>22</v>
      </c>
      <c r="EY67" s="109" t="s">
        <v>22</v>
      </c>
      <c r="EZ67" s="109" t="s">
        <v>22</v>
      </c>
      <c r="FA67" s="109" t="s">
        <v>22</v>
      </c>
      <c r="FB67" s="15"/>
      <c r="FC67" s="109">
        <v>2.9723000000000002</v>
      </c>
      <c r="FD67" s="109">
        <v>3.3388999999999998</v>
      </c>
      <c r="FE67" s="109">
        <v>4.0282</v>
      </c>
      <c r="FF67" s="109">
        <v>3.9036</v>
      </c>
      <c r="FG67" s="109">
        <v>3.9108000000000001</v>
      </c>
      <c r="FH67" s="109">
        <v>3.7587999999999999</v>
      </c>
      <c r="FI67" s="109">
        <v>3.7894000000000001</v>
      </c>
      <c r="FJ67" s="109">
        <v>3.6932999999999998</v>
      </c>
      <c r="FK67" s="109">
        <v>3.7871999999999999</v>
      </c>
      <c r="FL67" s="109">
        <v>3.5347</v>
      </c>
      <c r="FM67" s="109">
        <v>3.9759000000000002</v>
      </c>
      <c r="FN67" s="109">
        <v>3.8212000000000002</v>
      </c>
      <c r="FO67" s="109" t="s">
        <v>22</v>
      </c>
      <c r="FP67" s="109">
        <v>3.5301999999999998</v>
      </c>
      <c r="FQ67" s="109">
        <v>3.3860999999999999</v>
      </c>
      <c r="FR67" s="109" t="s">
        <v>22</v>
      </c>
      <c r="FS67" s="109" t="s">
        <v>22</v>
      </c>
      <c r="FT67" s="109" t="s">
        <v>22</v>
      </c>
      <c r="FU67" s="109" t="s">
        <v>22</v>
      </c>
      <c r="FV67" s="109" t="s">
        <v>22</v>
      </c>
      <c r="FW67" s="109" t="s">
        <v>22</v>
      </c>
      <c r="FX67" s="15"/>
      <c r="FY67" s="108">
        <v>214.86099999999999</v>
      </c>
      <c r="FZ67" s="108" t="s">
        <v>22</v>
      </c>
      <c r="GA67" s="108">
        <v>139.31700000000001</v>
      </c>
      <c r="GB67" s="108" t="s">
        <v>22</v>
      </c>
      <c r="GC67" s="108">
        <v>299.36799999999999</v>
      </c>
      <c r="GD67" s="108" t="s">
        <v>22</v>
      </c>
      <c r="GE67" s="108">
        <v>384.15300000000002</v>
      </c>
      <c r="GF67" s="108" t="s">
        <v>22</v>
      </c>
      <c r="GG67" s="108">
        <v>386.86099999999999</v>
      </c>
      <c r="GH67" s="108" t="s">
        <v>22</v>
      </c>
      <c r="GI67" s="108">
        <v>469.76</v>
      </c>
      <c r="GJ67" s="108" t="s">
        <v>22</v>
      </c>
      <c r="GK67" s="108">
        <v>251.42099999999999</v>
      </c>
      <c r="GL67" s="108" t="s">
        <v>22</v>
      </c>
      <c r="GM67" s="108">
        <v>657.11800000000005</v>
      </c>
      <c r="GN67" s="108" t="s">
        <v>22</v>
      </c>
      <c r="GO67" s="108">
        <v>569.86900000000003</v>
      </c>
      <c r="GP67" s="108" t="s">
        <v>22</v>
      </c>
      <c r="GQ67" s="108" t="s">
        <v>22</v>
      </c>
      <c r="GR67" s="108" t="s">
        <v>22</v>
      </c>
      <c r="GS67" s="108" t="s">
        <v>22</v>
      </c>
      <c r="GT67" s="15"/>
      <c r="GU67" s="108">
        <v>2224.6480000000001</v>
      </c>
      <c r="GV67" s="108">
        <v>2390.31</v>
      </c>
      <c r="GW67" s="108">
        <v>2262.4360000000001</v>
      </c>
      <c r="GX67" s="108">
        <v>2375.7809999999999</v>
      </c>
      <c r="GY67" s="108">
        <v>2552.4520000000002</v>
      </c>
      <c r="GZ67" s="108">
        <v>2725.6819999999998</v>
      </c>
      <c r="HA67" s="108">
        <v>2583.0340000000001</v>
      </c>
      <c r="HB67" s="108">
        <v>2715.4450000000002</v>
      </c>
      <c r="HC67" s="108">
        <v>2760.6129999999998</v>
      </c>
      <c r="HD67" s="108">
        <v>2919.9740000000002</v>
      </c>
      <c r="HE67" s="108">
        <v>2736.2170000000001</v>
      </c>
      <c r="HF67" s="108">
        <v>2870.17</v>
      </c>
      <c r="HG67" s="108">
        <v>2920.549</v>
      </c>
      <c r="HH67" s="108">
        <v>2748.9</v>
      </c>
      <c r="HI67" s="108">
        <v>2914.703</v>
      </c>
      <c r="HJ67" s="108">
        <v>3061.9789999999998</v>
      </c>
      <c r="HK67" s="108">
        <v>3093.4490000000001</v>
      </c>
      <c r="HL67" s="108" t="s">
        <v>22</v>
      </c>
      <c r="HM67" s="108" t="s">
        <v>22</v>
      </c>
      <c r="HN67" s="108" t="s">
        <v>22</v>
      </c>
      <c r="HO67" s="108" t="s">
        <v>22</v>
      </c>
      <c r="HP67" s="15"/>
      <c r="HQ67" s="108">
        <v>344.08600000000001</v>
      </c>
      <c r="HR67" s="108">
        <v>371.84100000000001</v>
      </c>
      <c r="HS67" s="108">
        <v>329.45499999999998</v>
      </c>
      <c r="HT67" s="108">
        <v>325.63900000000001</v>
      </c>
      <c r="HU67" s="108">
        <v>362.96300000000002</v>
      </c>
      <c r="HV67" s="108">
        <v>391.31900000000002</v>
      </c>
      <c r="HW67" s="108">
        <v>358.72399999999999</v>
      </c>
      <c r="HX67" s="108">
        <v>353.07600000000002</v>
      </c>
      <c r="HY67" s="108">
        <v>375.43200000000002</v>
      </c>
      <c r="HZ67" s="108">
        <v>398.08199999999999</v>
      </c>
      <c r="IA67" s="108">
        <v>366.762</v>
      </c>
      <c r="IB67" s="108">
        <v>364.03199999999998</v>
      </c>
      <c r="IC67" s="108">
        <v>378.61200000000002</v>
      </c>
      <c r="ID67" s="108">
        <v>405.70499999999998</v>
      </c>
      <c r="IE67" s="108">
        <v>375.70299999999997</v>
      </c>
      <c r="IF67" s="108">
        <v>372.74700000000001</v>
      </c>
      <c r="IG67" s="108">
        <v>392.411</v>
      </c>
      <c r="IH67" s="108" t="s">
        <v>22</v>
      </c>
      <c r="II67" s="108" t="s">
        <v>22</v>
      </c>
      <c r="IJ67" s="108" t="s">
        <v>22</v>
      </c>
      <c r="IK67" s="108" t="s">
        <v>22</v>
      </c>
      <c r="IL67" s="15"/>
    </row>
    <row r="68" spans="1:246" s="27" customFormat="1" hidden="1">
      <c r="A68" s="15" t="s">
        <v>16</v>
      </c>
      <c r="B68" s="15" t="s">
        <v>122</v>
      </c>
      <c r="C68" s="15"/>
      <c r="D68" s="15" t="s">
        <v>113</v>
      </c>
      <c r="E68" s="108" t="s">
        <v>22</v>
      </c>
      <c r="F68" s="108">
        <v>31679.88</v>
      </c>
      <c r="G68" s="108" t="s">
        <v>22</v>
      </c>
      <c r="H68" s="108">
        <v>33466.428999999996</v>
      </c>
      <c r="I68" s="108" t="s">
        <v>22</v>
      </c>
      <c r="J68" s="108">
        <v>33654.124000000003</v>
      </c>
      <c r="K68" s="108" t="s">
        <v>22</v>
      </c>
      <c r="L68" s="108">
        <v>34398.819300000003</v>
      </c>
      <c r="M68" s="108" t="s">
        <v>22</v>
      </c>
      <c r="N68" s="108">
        <v>38737.728000000003</v>
      </c>
      <c r="O68" s="108" t="s">
        <v>22</v>
      </c>
      <c r="P68" s="108">
        <v>41110.5458</v>
      </c>
      <c r="Q68" s="108" t="s">
        <v>22</v>
      </c>
      <c r="R68" s="108">
        <v>39962.305</v>
      </c>
      <c r="S68" s="108" t="s">
        <v>22</v>
      </c>
      <c r="T68" s="108">
        <v>34667.729099999997</v>
      </c>
      <c r="U68" s="108" t="s">
        <v>22</v>
      </c>
      <c r="V68" s="108" t="s">
        <v>22</v>
      </c>
      <c r="W68" s="108" t="s">
        <v>22</v>
      </c>
      <c r="X68" s="108" t="s">
        <v>22</v>
      </c>
      <c r="Y68" s="108" t="s">
        <v>22</v>
      </c>
      <c r="Z68" s="15"/>
      <c r="AA68" s="108" t="s">
        <v>22</v>
      </c>
      <c r="AB68" s="108">
        <v>21997</v>
      </c>
      <c r="AC68" s="108" t="s">
        <v>22</v>
      </c>
      <c r="AD68" s="108">
        <v>21962</v>
      </c>
      <c r="AE68" s="108" t="s">
        <v>22</v>
      </c>
      <c r="AF68" s="108">
        <v>23232</v>
      </c>
      <c r="AG68" s="108" t="s">
        <v>22</v>
      </c>
      <c r="AH68" s="108">
        <v>24172</v>
      </c>
      <c r="AI68" s="108" t="s">
        <v>22</v>
      </c>
      <c r="AJ68" s="108">
        <v>25219</v>
      </c>
      <c r="AK68" s="108" t="s">
        <v>22</v>
      </c>
      <c r="AL68" s="108">
        <v>28811</v>
      </c>
      <c r="AM68" s="108" t="s">
        <v>22</v>
      </c>
      <c r="AN68" s="108">
        <v>17658</v>
      </c>
      <c r="AO68" s="108" t="s">
        <v>22</v>
      </c>
      <c r="AP68" s="108">
        <v>23497</v>
      </c>
      <c r="AQ68" s="108" t="s">
        <v>22</v>
      </c>
      <c r="AR68" s="108" t="s">
        <v>22</v>
      </c>
      <c r="AS68" s="108" t="s">
        <v>22</v>
      </c>
      <c r="AT68" s="108" t="s">
        <v>22</v>
      </c>
      <c r="AU68" s="108" t="s">
        <v>22</v>
      </c>
      <c r="AV68" s="15"/>
      <c r="AW68" s="108" t="s">
        <v>22</v>
      </c>
      <c r="AX68" s="108">
        <v>630</v>
      </c>
      <c r="AY68" s="108" t="s">
        <v>22</v>
      </c>
      <c r="AZ68" s="108" t="s">
        <v>22</v>
      </c>
      <c r="BA68" s="108" t="s">
        <v>22</v>
      </c>
      <c r="BB68" s="108">
        <v>627</v>
      </c>
      <c r="BC68" s="108" t="s">
        <v>22</v>
      </c>
      <c r="BD68" s="108" t="s">
        <v>22</v>
      </c>
      <c r="BE68" s="108" t="s">
        <v>22</v>
      </c>
      <c r="BF68" s="108">
        <v>642</v>
      </c>
      <c r="BG68" s="108" t="s">
        <v>22</v>
      </c>
      <c r="BH68" s="108" t="s">
        <v>22</v>
      </c>
      <c r="BI68" s="108" t="s">
        <v>22</v>
      </c>
      <c r="BJ68" s="108">
        <v>619</v>
      </c>
      <c r="BK68" s="108" t="s">
        <v>22</v>
      </c>
      <c r="BL68" s="108" t="s">
        <v>22</v>
      </c>
      <c r="BM68" s="108" t="s">
        <v>22</v>
      </c>
      <c r="BN68" s="108" t="s">
        <v>22</v>
      </c>
      <c r="BO68" s="108" t="s">
        <v>22</v>
      </c>
      <c r="BP68" s="108" t="s">
        <v>22</v>
      </c>
      <c r="BQ68" s="108" t="s">
        <v>22</v>
      </c>
      <c r="BR68" s="15"/>
      <c r="BS68" s="109" t="s">
        <v>22</v>
      </c>
      <c r="BT68" s="109">
        <v>4.2695999999999996</v>
      </c>
      <c r="BU68" s="109" t="s">
        <v>22</v>
      </c>
      <c r="BV68" s="109">
        <v>4.1562999999999999</v>
      </c>
      <c r="BW68" s="109" t="s">
        <v>22</v>
      </c>
      <c r="BX68" s="109">
        <v>4.4050000000000002</v>
      </c>
      <c r="BY68" s="109" t="s">
        <v>22</v>
      </c>
      <c r="BZ68" s="109">
        <v>4.3459000000000003</v>
      </c>
      <c r="CA68" s="109" t="s">
        <v>22</v>
      </c>
      <c r="CB68" s="109">
        <v>5.5597000000000003</v>
      </c>
      <c r="CC68" s="109" t="s">
        <v>22</v>
      </c>
      <c r="CD68" s="109">
        <v>7.0789</v>
      </c>
      <c r="CE68" s="109" t="s">
        <v>22</v>
      </c>
      <c r="CF68" s="109">
        <v>4.1913</v>
      </c>
      <c r="CG68" s="109" t="s">
        <v>22</v>
      </c>
      <c r="CH68" s="109">
        <v>5.7732000000000001</v>
      </c>
      <c r="CI68" s="109" t="s">
        <v>22</v>
      </c>
      <c r="CJ68" s="109" t="s">
        <v>22</v>
      </c>
      <c r="CK68" s="109" t="s">
        <v>22</v>
      </c>
      <c r="CL68" s="109" t="s">
        <v>22</v>
      </c>
      <c r="CM68" s="109" t="s">
        <v>22</v>
      </c>
      <c r="CN68" s="26"/>
      <c r="CO68" s="108" t="s">
        <v>22</v>
      </c>
      <c r="CP68" s="108">
        <v>53684.88</v>
      </c>
      <c r="CQ68" s="108" t="s">
        <v>22</v>
      </c>
      <c r="CR68" s="108">
        <v>55435.428999999996</v>
      </c>
      <c r="CS68" s="108" t="s">
        <v>22</v>
      </c>
      <c r="CT68" s="108">
        <v>56898.124000000003</v>
      </c>
      <c r="CU68" s="108" t="s">
        <v>22</v>
      </c>
      <c r="CV68" s="108">
        <v>58579.819300000003</v>
      </c>
      <c r="CW68" s="108" t="s">
        <v>22</v>
      </c>
      <c r="CX68" s="108">
        <v>63966.728000000003</v>
      </c>
      <c r="CY68" s="108" t="s">
        <v>22</v>
      </c>
      <c r="CZ68" s="108">
        <v>69934.545800000007</v>
      </c>
      <c r="DA68" s="108" t="s">
        <v>22</v>
      </c>
      <c r="DB68" s="108">
        <v>57636.305</v>
      </c>
      <c r="DC68" s="108" t="s">
        <v>22</v>
      </c>
      <c r="DD68" s="108">
        <v>58180.729099999997</v>
      </c>
      <c r="DE68" s="108" t="s">
        <v>22</v>
      </c>
      <c r="DF68" s="108" t="s">
        <v>22</v>
      </c>
      <c r="DG68" s="108" t="s">
        <v>22</v>
      </c>
      <c r="DH68" s="108" t="s">
        <v>22</v>
      </c>
      <c r="DI68" s="108" t="s">
        <v>22</v>
      </c>
      <c r="DJ68" s="15"/>
      <c r="DK68" s="109" t="s">
        <v>22</v>
      </c>
      <c r="DL68" s="109">
        <v>10.420199999999999</v>
      </c>
      <c r="DM68" s="109" t="s">
        <v>22</v>
      </c>
      <c r="DN68" s="109">
        <v>10.491199999999999</v>
      </c>
      <c r="DO68" s="109" t="s">
        <v>22</v>
      </c>
      <c r="DP68" s="109">
        <v>10.788399999999999</v>
      </c>
      <c r="DQ68" s="109" t="s">
        <v>22</v>
      </c>
      <c r="DR68" s="109">
        <v>10.5322</v>
      </c>
      <c r="DS68" s="109" t="s">
        <v>22</v>
      </c>
      <c r="DT68" s="109">
        <v>14.102</v>
      </c>
      <c r="DU68" s="109" t="s">
        <v>22</v>
      </c>
      <c r="DV68" s="109">
        <v>17.1829</v>
      </c>
      <c r="DW68" s="109" t="s">
        <v>22</v>
      </c>
      <c r="DX68" s="109">
        <v>13.6806</v>
      </c>
      <c r="DY68" s="109" t="s">
        <v>22</v>
      </c>
      <c r="DZ68" s="109">
        <v>14.295</v>
      </c>
      <c r="EA68" s="109" t="s">
        <v>22</v>
      </c>
      <c r="EB68" s="109" t="s">
        <v>22</v>
      </c>
      <c r="EC68" s="109" t="s">
        <v>22</v>
      </c>
      <c r="ED68" s="109" t="s">
        <v>22</v>
      </c>
      <c r="EE68" s="109" t="s">
        <v>22</v>
      </c>
      <c r="EF68" s="15"/>
      <c r="EG68" s="109">
        <v>13.2608</v>
      </c>
      <c r="EH68" s="109">
        <v>13.506600000000001</v>
      </c>
      <c r="EI68" s="109">
        <v>13.802300000000001</v>
      </c>
      <c r="EJ68" s="109">
        <v>16.938199999999998</v>
      </c>
      <c r="EK68" s="109">
        <v>17.5123</v>
      </c>
      <c r="EL68" s="109">
        <v>17.585899999999999</v>
      </c>
      <c r="EM68" s="109">
        <v>16.619900000000001</v>
      </c>
      <c r="EN68" s="109">
        <v>17.482299999999999</v>
      </c>
      <c r="EO68" s="109">
        <v>17.836200000000002</v>
      </c>
      <c r="EP68" s="109">
        <v>21.411300000000001</v>
      </c>
      <c r="EQ68" s="109">
        <v>23.771100000000001</v>
      </c>
      <c r="ER68" s="109">
        <v>26.711300000000001</v>
      </c>
      <c r="ES68" s="109" t="s">
        <v>22</v>
      </c>
      <c r="ET68" s="109">
        <v>19.4542</v>
      </c>
      <c r="EU68" s="109">
        <v>16.747299999999999</v>
      </c>
      <c r="EV68" s="109" t="s">
        <v>22</v>
      </c>
      <c r="EW68" s="109" t="s">
        <v>22</v>
      </c>
      <c r="EX68" s="109" t="s">
        <v>22</v>
      </c>
      <c r="EY68" s="109" t="s">
        <v>22</v>
      </c>
      <c r="EZ68" s="109" t="s">
        <v>22</v>
      </c>
      <c r="FA68" s="109" t="s">
        <v>22</v>
      </c>
      <c r="FB68" s="15"/>
      <c r="FC68" s="109">
        <v>2.859</v>
      </c>
      <c r="FD68" s="109">
        <v>2.9015</v>
      </c>
      <c r="FE68" s="109">
        <v>2.9649999999999999</v>
      </c>
      <c r="FF68" s="109">
        <v>3.0137999999999998</v>
      </c>
      <c r="FG68" s="109">
        <v>3.1158999999999999</v>
      </c>
      <c r="FH68" s="109">
        <v>3.0691999999999999</v>
      </c>
      <c r="FI68" s="109">
        <v>2.9005999999999998</v>
      </c>
      <c r="FJ68" s="109">
        <v>3.0508999999999999</v>
      </c>
      <c r="FK68" s="109">
        <v>3.1126</v>
      </c>
      <c r="FL68" s="109">
        <v>3.1175999999999999</v>
      </c>
      <c r="FM68" s="109">
        <v>3.4611999999999998</v>
      </c>
      <c r="FN68" s="109">
        <v>3.5714999999999999</v>
      </c>
      <c r="FO68" s="109" t="s">
        <v>22</v>
      </c>
      <c r="FP68" s="109">
        <v>2.1404000000000001</v>
      </c>
      <c r="FQ68" s="109">
        <v>1.8426</v>
      </c>
      <c r="FR68" s="109" t="s">
        <v>22</v>
      </c>
      <c r="FS68" s="109" t="s">
        <v>22</v>
      </c>
      <c r="FT68" s="109" t="s">
        <v>22</v>
      </c>
      <c r="FU68" s="109" t="s">
        <v>22</v>
      </c>
      <c r="FV68" s="109" t="s">
        <v>22</v>
      </c>
      <c r="FW68" s="109" t="s">
        <v>22</v>
      </c>
      <c r="FX68" s="15"/>
      <c r="FY68" s="108" t="s">
        <v>22</v>
      </c>
      <c r="FZ68" s="108">
        <v>354</v>
      </c>
      <c r="GA68" s="108" t="s">
        <v>22</v>
      </c>
      <c r="GB68" s="108">
        <v>344</v>
      </c>
      <c r="GC68" s="108" t="s">
        <v>22</v>
      </c>
      <c r="GD68" s="108">
        <v>119</v>
      </c>
      <c r="GE68" s="108" t="s">
        <v>22</v>
      </c>
      <c r="GF68" s="108">
        <v>115</v>
      </c>
      <c r="GG68" s="108" t="s">
        <v>22</v>
      </c>
      <c r="GH68" s="108">
        <v>127</v>
      </c>
      <c r="GI68" s="108" t="s">
        <v>22</v>
      </c>
      <c r="GJ68" s="108">
        <v>162</v>
      </c>
      <c r="GK68" s="108" t="s">
        <v>22</v>
      </c>
      <c r="GL68" s="108">
        <v>1139</v>
      </c>
      <c r="GM68" s="108" t="s">
        <v>22</v>
      </c>
      <c r="GN68" s="108">
        <v>39</v>
      </c>
      <c r="GO68" s="108" t="s">
        <v>22</v>
      </c>
      <c r="GP68" s="108" t="s">
        <v>22</v>
      </c>
      <c r="GQ68" s="108" t="s">
        <v>22</v>
      </c>
      <c r="GR68" s="108" t="s">
        <v>22</v>
      </c>
      <c r="GS68" s="108" t="s">
        <v>22</v>
      </c>
      <c r="GT68" s="15"/>
      <c r="GU68" s="108" t="s">
        <v>22</v>
      </c>
      <c r="GV68" s="108">
        <v>11919</v>
      </c>
      <c r="GW68" s="108" t="s">
        <v>22</v>
      </c>
      <c r="GX68" s="108">
        <v>12121</v>
      </c>
      <c r="GY68" s="108" t="s">
        <v>22</v>
      </c>
      <c r="GZ68" s="108">
        <v>11974</v>
      </c>
      <c r="HA68" s="108" t="s">
        <v>22</v>
      </c>
      <c r="HB68" s="108">
        <v>12309</v>
      </c>
      <c r="HC68" s="108" t="s">
        <v>22</v>
      </c>
      <c r="HD68" s="108">
        <v>13565</v>
      </c>
      <c r="HE68" s="108" t="s">
        <v>22</v>
      </c>
      <c r="HF68" s="108">
        <v>12570</v>
      </c>
      <c r="HG68" s="108" t="s">
        <v>22</v>
      </c>
      <c r="HH68" s="108">
        <v>20384</v>
      </c>
      <c r="HI68" s="108" t="s">
        <v>22</v>
      </c>
      <c r="HJ68" s="108">
        <v>16872</v>
      </c>
      <c r="HK68" s="108" t="s">
        <v>22</v>
      </c>
      <c r="HL68" s="108" t="s">
        <v>22</v>
      </c>
      <c r="HM68" s="108" t="s">
        <v>22</v>
      </c>
      <c r="HN68" s="108" t="s">
        <v>22</v>
      </c>
      <c r="HO68" s="108" t="s">
        <v>22</v>
      </c>
      <c r="HP68" s="15"/>
      <c r="HQ68" s="108" t="s">
        <v>22</v>
      </c>
      <c r="HR68" s="108">
        <v>2927</v>
      </c>
      <c r="HS68" s="108" t="s">
        <v>22</v>
      </c>
      <c r="HT68" s="108">
        <v>2357</v>
      </c>
      <c r="HU68" s="108" t="s">
        <v>22</v>
      </c>
      <c r="HV68" s="108">
        <v>2917</v>
      </c>
      <c r="HW68" s="108" t="s">
        <v>22</v>
      </c>
      <c r="HX68" s="108">
        <v>2645</v>
      </c>
      <c r="HY68" s="108" t="s">
        <v>22</v>
      </c>
      <c r="HZ68" s="108">
        <v>1891</v>
      </c>
      <c r="IA68" s="108" t="s">
        <v>22</v>
      </c>
      <c r="IB68" s="108">
        <v>2179</v>
      </c>
      <c r="IC68" s="108" t="s">
        <v>22</v>
      </c>
      <c r="ID68" s="108">
        <v>2034</v>
      </c>
      <c r="IE68" s="108" t="s">
        <v>22</v>
      </c>
      <c r="IF68" s="108">
        <v>2036</v>
      </c>
      <c r="IG68" s="108" t="s">
        <v>22</v>
      </c>
      <c r="IH68" s="108" t="s">
        <v>22</v>
      </c>
      <c r="II68" s="108" t="s">
        <v>22</v>
      </c>
      <c r="IJ68" s="108" t="s">
        <v>22</v>
      </c>
      <c r="IK68" s="108" t="s">
        <v>22</v>
      </c>
      <c r="IL68" s="15"/>
    </row>
    <row r="69" spans="1:246" s="21" customFormat="1" hidden="1">
      <c r="A69" s="4"/>
      <c r="B69" s="3"/>
      <c r="C69" s="15"/>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6"/>
      <c r="BT69" s="6"/>
      <c r="BU69" s="6"/>
      <c r="BV69" s="6"/>
      <c r="BW69" s="6"/>
      <c r="BX69" s="6"/>
      <c r="BY69" s="6"/>
      <c r="BZ69" s="6"/>
      <c r="CA69" s="6"/>
      <c r="CB69" s="6"/>
      <c r="CC69" s="6"/>
      <c r="CD69" s="6"/>
      <c r="CE69" s="6"/>
      <c r="CF69" s="6"/>
      <c r="CG69" s="6"/>
      <c r="CH69" s="6"/>
      <c r="CI69" s="23"/>
      <c r="CJ69" s="23"/>
      <c r="CK69" s="23"/>
      <c r="CL69" s="23"/>
      <c r="CM69" s="23"/>
      <c r="CN69"/>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66"/>
      <c r="HR69" s="66"/>
      <c r="HS69" s="66"/>
      <c r="HT69" s="66"/>
      <c r="HU69" s="66"/>
      <c r="HV69" s="66"/>
      <c r="HW69" s="66"/>
      <c r="HX69" s="66"/>
      <c r="HY69" s="66"/>
      <c r="HZ69" s="66"/>
      <c r="IA69" s="66"/>
      <c r="IB69" s="66"/>
      <c r="IC69" s="66"/>
      <c r="ID69" s="66"/>
      <c r="IE69" s="66"/>
      <c r="IF69" s="66"/>
      <c r="IG69" s="66"/>
      <c r="IH69" s="66"/>
      <c r="II69" s="66"/>
      <c r="IJ69" s="66"/>
      <c r="IK69" s="66"/>
      <c r="IL69" s="3"/>
    </row>
  </sheetData>
  <sortState ref="A40:IM46">
    <sortCondition ref="A40:A46"/>
  </sortState>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E69"/>
  <sheetViews>
    <sheetView showGridLines="0" zoomScale="80" zoomScaleNormal="80" workbookViewId="0">
      <pane xSplit="2" ySplit="3" topLeftCell="C27" activePane="bottomRight" state="frozen"/>
      <selection pane="topRight" activeCell="C1" sqref="C1"/>
      <selection pane="bottomLeft" activeCell="A3" sqref="A3"/>
      <selection pane="bottomRight" activeCell="E54" sqref="E54"/>
    </sheetView>
  </sheetViews>
  <sheetFormatPr baseColWidth="10" defaultColWidth="11.44140625" defaultRowHeight="13.2"/>
  <cols>
    <col min="1" max="1" width="11.33203125" style="34" customWidth="1"/>
    <col min="2" max="2" width="17" style="33" customWidth="1"/>
    <col min="3" max="3" width="2.5546875" style="35" customWidth="1"/>
    <col min="4" max="4" width="12.44140625" style="33" customWidth="1"/>
    <col min="5" max="8" width="11.44140625" style="33"/>
    <col min="9" max="9" width="11.44140625" style="33" customWidth="1"/>
    <col min="10" max="86" width="11.44140625" style="33"/>
    <col min="87" max="92" width="11.44140625" style="50"/>
    <col min="93" max="180" width="11.44140625" style="33"/>
    <col min="181" max="196" width="11.44140625" style="50"/>
    <col min="197" max="16384" width="11.44140625" style="33"/>
  </cols>
  <sheetData>
    <row r="1" spans="1:291" s="21" customFormat="1">
      <c r="A1" s="18" t="s">
        <v>42</v>
      </c>
      <c r="B1" s="19"/>
      <c r="C1" s="1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c r="CJ1"/>
      <c r="CK1"/>
      <c r="CL1"/>
      <c r="CM1"/>
      <c r="CN1"/>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c r="FZ1"/>
      <c r="GA1"/>
      <c r="GB1"/>
      <c r="GC1"/>
      <c r="GD1"/>
      <c r="GE1"/>
      <c r="GF1"/>
      <c r="GG1"/>
      <c r="GH1"/>
      <c r="GI1"/>
      <c r="GJ1"/>
      <c r="GK1"/>
      <c r="GL1"/>
      <c r="GM1"/>
      <c r="GN1"/>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15" t="s">
        <v>311</v>
      </c>
      <c r="IN1" s="15" t="s">
        <v>311</v>
      </c>
      <c r="IO1" s="15" t="s">
        <v>311</v>
      </c>
      <c r="IP1" s="15" t="s">
        <v>311</v>
      </c>
      <c r="IQ1" s="15" t="s">
        <v>311</v>
      </c>
      <c r="IR1" s="15" t="s">
        <v>311</v>
      </c>
      <c r="IS1" s="15" t="s">
        <v>311</v>
      </c>
      <c r="IT1" s="15" t="s">
        <v>311</v>
      </c>
      <c r="IU1" s="15" t="s">
        <v>311</v>
      </c>
      <c r="IV1" s="15" t="s">
        <v>311</v>
      </c>
      <c r="IW1" s="15" t="s">
        <v>311</v>
      </c>
      <c r="IX1" s="15" t="s">
        <v>311</v>
      </c>
      <c r="IY1" s="15" t="s">
        <v>311</v>
      </c>
      <c r="IZ1" s="15" t="s">
        <v>311</v>
      </c>
      <c r="JA1" s="15" t="s">
        <v>311</v>
      </c>
      <c r="JB1" s="15" t="s">
        <v>311</v>
      </c>
      <c r="JC1" s="15" t="s">
        <v>311</v>
      </c>
      <c r="JD1" s="15" t="s">
        <v>311</v>
      </c>
      <c r="JE1" s="15" t="s">
        <v>311</v>
      </c>
      <c r="JF1" s="15" t="s">
        <v>311</v>
      </c>
      <c r="JG1" s="15" t="s">
        <v>311</v>
      </c>
      <c r="JH1" s="3"/>
      <c r="JI1" s="3"/>
      <c r="JJ1" s="3"/>
      <c r="JK1" s="3"/>
      <c r="JL1" s="3"/>
      <c r="JM1" s="3"/>
      <c r="JN1" s="3"/>
      <c r="JO1" s="3"/>
      <c r="JP1" s="3"/>
      <c r="JQ1" s="3"/>
      <c r="JR1" s="3"/>
      <c r="JS1" s="3"/>
      <c r="JT1" s="3"/>
      <c r="JU1" s="3"/>
      <c r="JV1" s="3"/>
      <c r="JW1" s="3"/>
      <c r="JX1" s="3"/>
      <c r="JY1" s="3"/>
      <c r="JZ1" s="3"/>
      <c r="KA1" s="3"/>
      <c r="KB1" s="3"/>
      <c r="KC1" s="3"/>
      <c r="KD1" s="3"/>
    </row>
    <row r="2" spans="1:291" s="21" customFormat="1">
      <c r="A2" s="4"/>
      <c r="B2" s="3"/>
      <c r="C2" s="15"/>
      <c r="D2" s="3"/>
      <c r="E2" s="2">
        <v>41639</v>
      </c>
      <c r="F2" s="2">
        <v>41729</v>
      </c>
      <c r="G2" s="2">
        <v>41820</v>
      </c>
      <c r="H2" s="2">
        <v>41912</v>
      </c>
      <c r="I2" s="2">
        <v>42004</v>
      </c>
      <c r="J2" s="2">
        <v>42094</v>
      </c>
      <c r="K2" s="2">
        <v>42185</v>
      </c>
      <c r="L2" s="2">
        <v>42277</v>
      </c>
      <c r="M2" s="2">
        <v>42369</v>
      </c>
      <c r="N2" s="2">
        <v>42460</v>
      </c>
      <c r="O2" s="2">
        <v>42551</v>
      </c>
      <c r="P2" s="2">
        <v>42643</v>
      </c>
      <c r="Q2" s="2">
        <v>42735</v>
      </c>
      <c r="R2" s="2">
        <v>42825</v>
      </c>
      <c r="S2" s="2">
        <v>42916</v>
      </c>
      <c r="T2" s="2">
        <v>43008</v>
      </c>
      <c r="U2" s="2">
        <v>43100</v>
      </c>
      <c r="V2" s="2">
        <v>43190</v>
      </c>
      <c r="W2" s="2">
        <v>43281</v>
      </c>
      <c r="X2" s="2">
        <v>43373</v>
      </c>
      <c r="Y2" s="2">
        <v>43465</v>
      </c>
      <c r="Z2" s="2"/>
      <c r="AA2" s="2">
        <v>41639</v>
      </c>
      <c r="AB2" s="2">
        <v>41729</v>
      </c>
      <c r="AC2" s="2">
        <v>41820</v>
      </c>
      <c r="AD2" s="2">
        <v>41912</v>
      </c>
      <c r="AE2" s="2">
        <v>42004</v>
      </c>
      <c r="AF2" s="2">
        <v>42094</v>
      </c>
      <c r="AG2" s="2">
        <v>42185</v>
      </c>
      <c r="AH2" s="2">
        <v>42277</v>
      </c>
      <c r="AI2" s="2">
        <v>42369</v>
      </c>
      <c r="AJ2" s="2">
        <v>42460</v>
      </c>
      <c r="AK2" s="2">
        <v>42551</v>
      </c>
      <c r="AL2" s="2">
        <v>42643</v>
      </c>
      <c r="AM2" s="2">
        <v>42735</v>
      </c>
      <c r="AN2" s="2">
        <v>42825</v>
      </c>
      <c r="AO2" s="2">
        <v>42916</v>
      </c>
      <c r="AP2" s="2">
        <v>43008</v>
      </c>
      <c r="AQ2" s="2">
        <v>43100</v>
      </c>
      <c r="AR2" s="2">
        <v>43190</v>
      </c>
      <c r="AS2" s="2">
        <v>43281</v>
      </c>
      <c r="AT2" s="2">
        <v>43373</v>
      </c>
      <c r="AU2" s="2">
        <v>43465</v>
      </c>
      <c r="AV2" s="2"/>
      <c r="AW2" s="2">
        <v>41639</v>
      </c>
      <c r="AX2" s="2">
        <v>41729</v>
      </c>
      <c r="AY2" s="2">
        <v>41820</v>
      </c>
      <c r="AZ2" s="2">
        <v>41912</v>
      </c>
      <c r="BA2" s="2">
        <v>42004</v>
      </c>
      <c r="BB2" s="2">
        <v>42094</v>
      </c>
      <c r="BC2" s="2">
        <v>42185</v>
      </c>
      <c r="BD2" s="2">
        <v>42277</v>
      </c>
      <c r="BE2" s="2">
        <v>42369</v>
      </c>
      <c r="BF2" s="2">
        <v>42460</v>
      </c>
      <c r="BG2" s="2">
        <v>42551</v>
      </c>
      <c r="BH2" s="2">
        <v>42643</v>
      </c>
      <c r="BI2" s="2">
        <v>42735</v>
      </c>
      <c r="BJ2" s="2">
        <v>42825</v>
      </c>
      <c r="BK2" s="2">
        <v>42916</v>
      </c>
      <c r="BL2" s="2">
        <v>43008</v>
      </c>
      <c r="BM2" s="2">
        <v>43100</v>
      </c>
      <c r="BN2" s="2">
        <v>43190</v>
      </c>
      <c r="BO2" s="2">
        <v>43281</v>
      </c>
      <c r="BP2" s="2">
        <v>43373</v>
      </c>
      <c r="BQ2" s="2">
        <v>43465</v>
      </c>
      <c r="BR2" s="2"/>
      <c r="BS2" s="2">
        <v>41639</v>
      </c>
      <c r="BT2" s="2">
        <v>41729</v>
      </c>
      <c r="BU2" s="2">
        <v>41820</v>
      </c>
      <c r="BV2" s="2">
        <v>41912</v>
      </c>
      <c r="BW2" s="2">
        <v>42004</v>
      </c>
      <c r="BX2" s="2">
        <v>42094</v>
      </c>
      <c r="BY2" s="2">
        <v>42185</v>
      </c>
      <c r="BZ2" s="2">
        <v>42277</v>
      </c>
      <c r="CA2" s="2">
        <v>42369</v>
      </c>
      <c r="CB2" s="2">
        <v>42460</v>
      </c>
      <c r="CC2" s="2">
        <v>42551</v>
      </c>
      <c r="CD2" s="2">
        <v>42643</v>
      </c>
      <c r="CE2" s="2">
        <v>42735</v>
      </c>
      <c r="CF2" s="2">
        <v>42825</v>
      </c>
      <c r="CG2" s="2">
        <v>42916</v>
      </c>
      <c r="CH2" s="2">
        <v>43008</v>
      </c>
      <c r="CI2" s="2">
        <v>43100</v>
      </c>
      <c r="CJ2" s="2">
        <v>43190</v>
      </c>
      <c r="CK2" s="2">
        <v>43281</v>
      </c>
      <c r="CL2" s="2">
        <v>43373</v>
      </c>
      <c r="CM2" s="2">
        <v>43465</v>
      </c>
      <c r="CN2"/>
      <c r="CO2" s="2">
        <v>41639</v>
      </c>
      <c r="CP2" s="2">
        <v>41729</v>
      </c>
      <c r="CQ2" s="2">
        <v>41820</v>
      </c>
      <c r="CR2" s="2">
        <v>41912</v>
      </c>
      <c r="CS2" s="2">
        <v>42004</v>
      </c>
      <c r="CT2" s="2">
        <v>42094</v>
      </c>
      <c r="CU2" s="2">
        <v>42185</v>
      </c>
      <c r="CV2" s="2">
        <v>42277</v>
      </c>
      <c r="CW2" s="2">
        <v>42369</v>
      </c>
      <c r="CX2" s="2">
        <v>42460</v>
      </c>
      <c r="CY2" s="2">
        <v>42551</v>
      </c>
      <c r="CZ2" s="2">
        <v>42643</v>
      </c>
      <c r="DA2" s="2">
        <v>42735</v>
      </c>
      <c r="DB2" s="2">
        <v>42825</v>
      </c>
      <c r="DC2" s="2">
        <v>42916</v>
      </c>
      <c r="DD2" s="2">
        <v>43008</v>
      </c>
      <c r="DE2" s="2">
        <v>43100</v>
      </c>
      <c r="DF2" s="2">
        <v>43190</v>
      </c>
      <c r="DG2" s="2">
        <v>43281</v>
      </c>
      <c r="DH2" s="2">
        <v>43373</v>
      </c>
      <c r="DI2" s="2">
        <v>43465</v>
      </c>
      <c r="DJ2" s="3"/>
      <c r="DK2" s="2">
        <v>41639</v>
      </c>
      <c r="DL2" s="2">
        <v>41729</v>
      </c>
      <c r="DM2" s="2">
        <v>41820</v>
      </c>
      <c r="DN2" s="2">
        <v>41912</v>
      </c>
      <c r="DO2" s="2">
        <v>42004</v>
      </c>
      <c r="DP2" s="2">
        <v>42094</v>
      </c>
      <c r="DQ2" s="2">
        <v>42185</v>
      </c>
      <c r="DR2" s="2">
        <v>42277</v>
      </c>
      <c r="DS2" s="2">
        <v>42369</v>
      </c>
      <c r="DT2" s="2">
        <v>42460</v>
      </c>
      <c r="DU2" s="2">
        <v>42551</v>
      </c>
      <c r="DV2" s="2">
        <v>42643</v>
      </c>
      <c r="DW2" s="2">
        <v>42735</v>
      </c>
      <c r="DX2" s="2">
        <v>42825</v>
      </c>
      <c r="DY2" s="2">
        <v>42916</v>
      </c>
      <c r="DZ2" s="2">
        <v>43008</v>
      </c>
      <c r="EA2" s="2">
        <v>43100</v>
      </c>
      <c r="EB2" s="2">
        <v>43190</v>
      </c>
      <c r="EC2" s="2">
        <v>43281</v>
      </c>
      <c r="ED2" s="2">
        <v>43373</v>
      </c>
      <c r="EE2" s="2">
        <v>43465</v>
      </c>
      <c r="EF2" s="3"/>
      <c r="EG2" s="2">
        <v>41639</v>
      </c>
      <c r="EH2" s="2">
        <v>41729</v>
      </c>
      <c r="EI2" s="2">
        <v>41820</v>
      </c>
      <c r="EJ2" s="2">
        <v>41912</v>
      </c>
      <c r="EK2" s="2">
        <v>42004</v>
      </c>
      <c r="EL2" s="2">
        <v>42094</v>
      </c>
      <c r="EM2" s="2">
        <v>42185</v>
      </c>
      <c r="EN2" s="2">
        <v>42277</v>
      </c>
      <c r="EO2" s="2">
        <v>42369</v>
      </c>
      <c r="EP2" s="2">
        <v>42460</v>
      </c>
      <c r="EQ2" s="2">
        <v>42551</v>
      </c>
      <c r="ER2" s="2">
        <v>42643</v>
      </c>
      <c r="ES2" s="2">
        <v>42735</v>
      </c>
      <c r="ET2" s="2">
        <v>42825</v>
      </c>
      <c r="EU2" s="2">
        <v>42916</v>
      </c>
      <c r="EV2" s="2">
        <v>43008</v>
      </c>
      <c r="EW2" s="2">
        <v>43100</v>
      </c>
      <c r="EX2" s="2">
        <v>43190</v>
      </c>
      <c r="EY2" s="2">
        <v>43281</v>
      </c>
      <c r="EZ2" s="2">
        <v>43373</v>
      </c>
      <c r="FA2" s="2">
        <v>43465</v>
      </c>
      <c r="FB2" s="2"/>
      <c r="FC2" s="2">
        <v>41639</v>
      </c>
      <c r="FD2" s="2">
        <v>41729</v>
      </c>
      <c r="FE2" s="2">
        <v>41820</v>
      </c>
      <c r="FF2" s="2">
        <v>41912</v>
      </c>
      <c r="FG2" s="2">
        <v>42004</v>
      </c>
      <c r="FH2" s="2">
        <v>42094</v>
      </c>
      <c r="FI2" s="2">
        <v>42185</v>
      </c>
      <c r="FJ2" s="2">
        <v>42277</v>
      </c>
      <c r="FK2" s="2">
        <v>42369</v>
      </c>
      <c r="FL2" s="2">
        <v>42460</v>
      </c>
      <c r="FM2" s="2">
        <v>42551</v>
      </c>
      <c r="FN2" s="2">
        <v>42643</v>
      </c>
      <c r="FO2" s="2">
        <v>42735</v>
      </c>
      <c r="FP2" s="2">
        <v>42825</v>
      </c>
      <c r="FQ2" s="2">
        <v>42916</v>
      </c>
      <c r="FR2" s="2">
        <v>43008</v>
      </c>
      <c r="FS2" s="2">
        <v>43100</v>
      </c>
      <c r="FT2" s="2">
        <v>43190</v>
      </c>
      <c r="FU2" s="2">
        <v>43281</v>
      </c>
      <c r="FV2" s="2">
        <v>43373</v>
      </c>
      <c r="FW2" s="2">
        <v>43465</v>
      </c>
      <c r="FX2" s="2"/>
      <c r="FY2" s="2">
        <v>41639</v>
      </c>
      <c r="FZ2" s="2">
        <v>41729</v>
      </c>
      <c r="GA2" s="2">
        <v>41820</v>
      </c>
      <c r="GB2" s="2">
        <v>41912</v>
      </c>
      <c r="GC2" s="2">
        <v>42004</v>
      </c>
      <c r="GD2" s="2">
        <v>42094</v>
      </c>
      <c r="GE2" s="2">
        <v>42185</v>
      </c>
      <c r="GF2" s="2">
        <v>42277</v>
      </c>
      <c r="GG2" s="2">
        <v>42369</v>
      </c>
      <c r="GH2" s="2">
        <v>42460</v>
      </c>
      <c r="GI2" s="2">
        <v>42551</v>
      </c>
      <c r="GJ2" s="2">
        <v>42643</v>
      </c>
      <c r="GK2" s="2">
        <v>42735</v>
      </c>
      <c r="GL2" s="2">
        <v>42825</v>
      </c>
      <c r="GM2" s="2">
        <v>42916</v>
      </c>
      <c r="GN2" s="2">
        <v>43008</v>
      </c>
      <c r="GO2" s="2">
        <v>43100</v>
      </c>
      <c r="GP2" s="2">
        <v>43190</v>
      </c>
      <c r="GQ2" s="2">
        <v>43281</v>
      </c>
      <c r="GR2" s="2">
        <v>43373</v>
      </c>
      <c r="GS2" s="2">
        <v>43465</v>
      </c>
      <c r="GT2" s="2"/>
      <c r="GU2" s="2">
        <v>41639</v>
      </c>
      <c r="GV2" s="2">
        <v>41729</v>
      </c>
      <c r="GW2" s="2">
        <v>41820</v>
      </c>
      <c r="GX2" s="2">
        <v>41912</v>
      </c>
      <c r="GY2" s="2">
        <v>42004</v>
      </c>
      <c r="GZ2" s="2">
        <v>42094</v>
      </c>
      <c r="HA2" s="2">
        <v>42185</v>
      </c>
      <c r="HB2" s="2">
        <v>42277</v>
      </c>
      <c r="HC2" s="2">
        <v>42369</v>
      </c>
      <c r="HD2" s="2">
        <v>42460</v>
      </c>
      <c r="HE2" s="2">
        <v>42551</v>
      </c>
      <c r="HF2" s="2">
        <v>42643</v>
      </c>
      <c r="HG2" s="2">
        <v>42735</v>
      </c>
      <c r="HH2" s="2">
        <v>42825</v>
      </c>
      <c r="HI2" s="2">
        <v>42916</v>
      </c>
      <c r="HJ2" s="2">
        <v>43008</v>
      </c>
      <c r="HK2" s="2">
        <v>43100</v>
      </c>
      <c r="HL2" s="2">
        <v>43190</v>
      </c>
      <c r="HM2" s="2">
        <v>43281</v>
      </c>
      <c r="HN2" s="2">
        <v>43373</v>
      </c>
      <c r="HO2" s="2">
        <v>43465</v>
      </c>
      <c r="HP2" s="2"/>
      <c r="HQ2" s="2">
        <v>41639</v>
      </c>
      <c r="HR2" s="2">
        <v>41729</v>
      </c>
      <c r="HS2" s="2">
        <v>41820</v>
      </c>
      <c r="HT2" s="2">
        <v>41912</v>
      </c>
      <c r="HU2" s="2">
        <v>42004</v>
      </c>
      <c r="HV2" s="2">
        <v>42094</v>
      </c>
      <c r="HW2" s="2">
        <v>42185</v>
      </c>
      <c r="HX2" s="2">
        <v>42277</v>
      </c>
      <c r="HY2" s="2">
        <v>42369</v>
      </c>
      <c r="HZ2" s="2">
        <v>42460</v>
      </c>
      <c r="IA2" s="2">
        <v>42551</v>
      </c>
      <c r="IB2" s="2">
        <v>42643</v>
      </c>
      <c r="IC2" s="2">
        <v>42735</v>
      </c>
      <c r="ID2" s="2">
        <v>42825</v>
      </c>
      <c r="IE2" s="2">
        <v>42916</v>
      </c>
      <c r="IF2" s="2">
        <v>43008</v>
      </c>
      <c r="IG2" s="2">
        <v>43100</v>
      </c>
      <c r="IH2" s="2">
        <v>43190</v>
      </c>
      <c r="II2" s="2">
        <v>43281</v>
      </c>
      <c r="IJ2" s="2">
        <v>43373</v>
      </c>
      <c r="IK2" s="2">
        <v>43465</v>
      </c>
      <c r="IL2" s="2"/>
      <c r="IM2" s="2">
        <v>41639</v>
      </c>
      <c r="IN2" s="2">
        <v>41729</v>
      </c>
      <c r="IO2" s="2">
        <v>41820</v>
      </c>
      <c r="IP2" s="2">
        <v>41912</v>
      </c>
      <c r="IQ2" s="2">
        <v>42004</v>
      </c>
      <c r="IR2" s="2">
        <v>42094</v>
      </c>
      <c r="IS2" s="2">
        <v>42185</v>
      </c>
      <c r="IT2" s="2">
        <v>42277</v>
      </c>
      <c r="IU2" s="2">
        <v>42369</v>
      </c>
      <c r="IV2" s="2">
        <v>42460</v>
      </c>
      <c r="IW2" s="2">
        <v>42551</v>
      </c>
      <c r="IX2" s="2">
        <v>42643</v>
      </c>
      <c r="IY2" s="2">
        <v>42735</v>
      </c>
      <c r="IZ2" s="2">
        <v>42825</v>
      </c>
      <c r="JA2" s="2">
        <v>42916</v>
      </c>
      <c r="JB2" s="2">
        <v>43008</v>
      </c>
      <c r="JC2" s="2">
        <v>43100</v>
      </c>
      <c r="JD2" s="2">
        <v>43190</v>
      </c>
      <c r="JE2" s="2">
        <v>43281</v>
      </c>
      <c r="JF2" s="2">
        <v>43373</v>
      </c>
      <c r="JG2" s="2">
        <v>43465</v>
      </c>
      <c r="JH2" s="3"/>
      <c r="JI2" s="2">
        <v>41639</v>
      </c>
      <c r="JJ2" s="2">
        <v>41729</v>
      </c>
      <c r="JK2" s="2">
        <v>41820</v>
      </c>
      <c r="JL2" s="2">
        <v>41912</v>
      </c>
      <c r="JM2" s="2">
        <v>42004</v>
      </c>
      <c r="JN2" s="2">
        <v>42094</v>
      </c>
      <c r="JO2" s="2">
        <v>42185</v>
      </c>
      <c r="JP2" s="2">
        <v>42277</v>
      </c>
      <c r="JQ2" s="2">
        <v>42369</v>
      </c>
      <c r="JR2" s="2">
        <v>42460</v>
      </c>
      <c r="JS2" s="2">
        <v>42551</v>
      </c>
      <c r="JT2" s="2">
        <v>42643</v>
      </c>
      <c r="JU2" s="2">
        <v>42735</v>
      </c>
      <c r="JV2" s="2">
        <v>42825</v>
      </c>
      <c r="JW2" s="2">
        <v>42916</v>
      </c>
      <c r="JX2" s="2">
        <v>43008</v>
      </c>
      <c r="JY2" s="2">
        <v>43100</v>
      </c>
      <c r="JZ2" s="2">
        <v>43190</v>
      </c>
      <c r="KA2" s="2">
        <v>43281</v>
      </c>
      <c r="KB2" s="2">
        <v>43373</v>
      </c>
      <c r="KC2" s="2">
        <v>43465</v>
      </c>
      <c r="KD2" s="2"/>
      <c r="KE2" s="20"/>
    </row>
    <row r="3" spans="1:291" s="21" customFormat="1">
      <c r="A3" s="4"/>
      <c r="B3" s="3"/>
      <c r="C3" s="15"/>
      <c r="D3" s="3"/>
      <c r="E3" s="3" t="s">
        <v>20</v>
      </c>
      <c r="F3" s="3" t="s">
        <v>20</v>
      </c>
      <c r="G3" s="3" t="s">
        <v>20</v>
      </c>
      <c r="H3" s="3" t="s">
        <v>20</v>
      </c>
      <c r="I3" s="3" t="s">
        <v>20</v>
      </c>
      <c r="J3" s="3" t="s">
        <v>20</v>
      </c>
      <c r="K3" s="3" t="s">
        <v>20</v>
      </c>
      <c r="L3" s="3" t="s">
        <v>20</v>
      </c>
      <c r="M3" s="3" t="s">
        <v>20</v>
      </c>
      <c r="N3" s="3" t="s">
        <v>20</v>
      </c>
      <c r="O3" s="3" t="s">
        <v>20</v>
      </c>
      <c r="P3" s="3" t="s">
        <v>20</v>
      </c>
      <c r="Q3" s="3" t="s">
        <v>20</v>
      </c>
      <c r="R3" s="3" t="s">
        <v>20</v>
      </c>
      <c r="S3" s="3" t="s">
        <v>20</v>
      </c>
      <c r="T3" s="3" t="s">
        <v>20</v>
      </c>
      <c r="U3" s="3" t="s">
        <v>20</v>
      </c>
      <c r="V3" s="3" t="s">
        <v>20</v>
      </c>
      <c r="W3" s="3" t="s">
        <v>20</v>
      </c>
      <c r="X3" s="3" t="s">
        <v>20</v>
      </c>
      <c r="Y3" s="3" t="s">
        <v>20</v>
      </c>
      <c r="Z3" s="3"/>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c r="AW3" s="3" t="s">
        <v>45</v>
      </c>
      <c r="AX3" s="3" t="s">
        <v>45</v>
      </c>
      <c r="AY3" s="3" t="s">
        <v>45</v>
      </c>
      <c r="AZ3" s="3" t="s">
        <v>45</v>
      </c>
      <c r="BA3" s="3" t="s">
        <v>45</v>
      </c>
      <c r="BB3" s="3" t="s">
        <v>45</v>
      </c>
      <c r="BC3" s="3" t="s">
        <v>45</v>
      </c>
      <c r="BD3" s="3" t="s">
        <v>45</v>
      </c>
      <c r="BE3" s="3" t="s">
        <v>45</v>
      </c>
      <c r="BF3" s="3" t="s">
        <v>45</v>
      </c>
      <c r="BG3" s="3" t="s">
        <v>45</v>
      </c>
      <c r="BH3" s="3" t="s">
        <v>45</v>
      </c>
      <c r="BI3" s="3" t="s">
        <v>45</v>
      </c>
      <c r="BJ3" s="3" t="s">
        <v>45</v>
      </c>
      <c r="BK3" s="3" t="s">
        <v>45</v>
      </c>
      <c r="BL3" s="4" t="s">
        <v>45</v>
      </c>
      <c r="BM3" s="4" t="s">
        <v>45</v>
      </c>
      <c r="BN3" s="4" t="s">
        <v>45</v>
      </c>
      <c r="BO3" s="4" t="s">
        <v>45</v>
      </c>
      <c r="BP3" s="4" t="s">
        <v>45</v>
      </c>
      <c r="BQ3" s="4" t="s">
        <v>45</v>
      </c>
      <c r="BR3" s="3"/>
      <c r="BS3" s="3" t="s">
        <v>49</v>
      </c>
      <c r="BT3" s="3" t="s">
        <v>49</v>
      </c>
      <c r="BU3" s="3" t="s">
        <v>49</v>
      </c>
      <c r="BV3" s="3" t="s">
        <v>49</v>
      </c>
      <c r="BW3" s="3" t="s">
        <v>49</v>
      </c>
      <c r="BX3" s="3" t="s">
        <v>49</v>
      </c>
      <c r="BY3" s="3" t="s">
        <v>49</v>
      </c>
      <c r="BZ3" s="3" t="s">
        <v>49</v>
      </c>
      <c r="CA3" s="3" t="s">
        <v>49</v>
      </c>
      <c r="CB3" s="3" t="s">
        <v>49</v>
      </c>
      <c r="CC3" s="3" t="s">
        <v>49</v>
      </c>
      <c r="CD3" s="3" t="s">
        <v>49</v>
      </c>
      <c r="CE3" s="3" t="s">
        <v>49</v>
      </c>
      <c r="CF3" s="3" t="s">
        <v>49</v>
      </c>
      <c r="CG3" s="3" t="s">
        <v>49</v>
      </c>
      <c r="CH3" s="3" t="s">
        <v>49</v>
      </c>
      <c r="CI3" s="3" t="s">
        <v>49</v>
      </c>
      <c r="CJ3" s="3" t="s">
        <v>49</v>
      </c>
      <c r="CK3" s="3" t="s">
        <v>49</v>
      </c>
      <c r="CL3" s="3" t="s">
        <v>49</v>
      </c>
      <c r="CM3" s="3" t="s">
        <v>49</v>
      </c>
      <c r="CN3"/>
      <c r="CO3" s="3" t="s">
        <v>1</v>
      </c>
      <c r="CP3" s="3" t="s">
        <v>1</v>
      </c>
      <c r="CQ3" s="3" t="s">
        <v>1</v>
      </c>
      <c r="CR3" s="3" t="s">
        <v>1</v>
      </c>
      <c r="CS3" s="3" t="s">
        <v>1</v>
      </c>
      <c r="CT3" s="3" t="s">
        <v>1</v>
      </c>
      <c r="CU3" s="3" t="s">
        <v>1</v>
      </c>
      <c r="CV3" s="3" t="s">
        <v>1</v>
      </c>
      <c r="CW3" s="3" t="s">
        <v>1</v>
      </c>
      <c r="CX3" s="3" t="s">
        <v>1</v>
      </c>
      <c r="CY3" s="3" t="s">
        <v>1</v>
      </c>
      <c r="CZ3" s="3" t="s">
        <v>1</v>
      </c>
      <c r="DA3" s="3" t="s">
        <v>1</v>
      </c>
      <c r="DB3" s="3" t="s">
        <v>1</v>
      </c>
      <c r="DC3" s="3" t="s">
        <v>1</v>
      </c>
      <c r="DD3" s="3" t="s">
        <v>1</v>
      </c>
      <c r="DE3" s="3" t="s">
        <v>1</v>
      </c>
      <c r="DF3" s="3" t="s">
        <v>1</v>
      </c>
      <c r="DG3" s="3" t="s">
        <v>1</v>
      </c>
      <c r="DH3" s="3" t="s">
        <v>1</v>
      </c>
      <c r="DI3" s="3" t="s">
        <v>1</v>
      </c>
      <c r="DJ3" s="3"/>
      <c r="DK3" s="3" t="s">
        <v>18</v>
      </c>
      <c r="DL3" s="3" t="s">
        <v>18</v>
      </c>
      <c r="DM3" s="3" t="s">
        <v>18</v>
      </c>
      <c r="DN3" s="3" t="s">
        <v>18</v>
      </c>
      <c r="DO3" s="3" t="s">
        <v>18</v>
      </c>
      <c r="DP3" s="3" t="s">
        <v>18</v>
      </c>
      <c r="DQ3" s="3" t="s">
        <v>18</v>
      </c>
      <c r="DR3" s="3" t="s">
        <v>18</v>
      </c>
      <c r="DS3" s="3" t="s">
        <v>18</v>
      </c>
      <c r="DT3" s="3" t="s">
        <v>18</v>
      </c>
      <c r="DU3" s="3" t="s">
        <v>18</v>
      </c>
      <c r="DV3" s="3" t="s">
        <v>18</v>
      </c>
      <c r="DW3" s="3" t="s">
        <v>18</v>
      </c>
      <c r="DX3" s="3" t="s">
        <v>18</v>
      </c>
      <c r="DY3" s="3" t="s">
        <v>18</v>
      </c>
      <c r="DZ3" s="3" t="s">
        <v>18</v>
      </c>
      <c r="EA3" s="3" t="s">
        <v>18</v>
      </c>
      <c r="EB3" s="3" t="s">
        <v>18</v>
      </c>
      <c r="EC3" s="3" t="s">
        <v>18</v>
      </c>
      <c r="ED3" s="3" t="s">
        <v>18</v>
      </c>
      <c r="EE3" s="3" t="s">
        <v>18</v>
      </c>
      <c r="EF3" s="3"/>
      <c r="EG3" s="3" t="s">
        <v>34</v>
      </c>
      <c r="EH3" s="3" t="s">
        <v>34</v>
      </c>
      <c r="EI3" s="3" t="s">
        <v>34</v>
      </c>
      <c r="EJ3" s="3" t="s">
        <v>34</v>
      </c>
      <c r="EK3" s="3" t="s">
        <v>34</v>
      </c>
      <c r="EL3" s="3" t="s">
        <v>34</v>
      </c>
      <c r="EM3" s="3" t="s">
        <v>34</v>
      </c>
      <c r="EN3" s="3" t="s">
        <v>34</v>
      </c>
      <c r="EO3" s="3" t="s">
        <v>34</v>
      </c>
      <c r="EP3" s="3" t="s">
        <v>34</v>
      </c>
      <c r="EQ3" s="3" t="s">
        <v>34</v>
      </c>
      <c r="ER3" s="3" t="s">
        <v>34</v>
      </c>
      <c r="ES3" s="3" t="s">
        <v>34</v>
      </c>
      <c r="ET3" s="3" t="s">
        <v>34</v>
      </c>
      <c r="EU3" s="3" t="s">
        <v>34</v>
      </c>
      <c r="EV3" s="3" t="s">
        <v>34</v>
      </c>
      <c r="EW3" s="3" t="s">
        <v>34</v>
      </c>
      <c r="EX3" s="3" t="s">
        <v>34</v>
      </c>
      <c r="EY3" s="3" t="s">
        <v>34</v>
      </c>
      <c r="EZ3" s="3" t="s">
        <v>34</v>
      </c>
      <c r="FA3" s="3" t="s">
        <v>34</v>
      </c>
      <c r="FB3" s="3"/>
      <c r="FC3" s="3" t="s">
        <v>35</v>
      </c>
      <c r="FD3" s="3" t="s">
        <v>35</v>
      </c>
      <c r="FE3" s="3" t="s">
        <v>35</v>
      </c>
      <c r="FF3" s="3" t="s">
        <v>35</v>
      </c>
      <c r="FG3" s="3" t="s">
        <v>35</v>
      </c>
      <c r="FH3" s="3" t="s">
        <v>35</v>
      </c>
      <c r="FI3" s="3" t="s">
        <v>35</v>
      </c>
      <c r="FJ3" s="3" t="s">
        <v>35</v>
      </c>
      <c r="FK3" s="3" t="s">
        <v>35</v>
      </c>
      <c r="FL3" s="3" t="s">
        <v>35</v>
      </c>
      <c r="FM3" s="3" t="s">
        <v>35</v>
      </c>
      <c r="FN3" s="3" t="s">
        <v>35</v>
      </c>
      <c r="FO3" s="3" t="s">
        <v>35</v>
      </c>
      <c r="FP3" s="3" t="s">
        <v>35</v>
      </c>
      <c r="FQ3" s="3" t="s">
        <v>35</v>
      </c>
      <c r="FR3" s="3" t="s">
        <v>35</v>
      </c>
      <c r="FS3" s="3" t="s">
        <v>35</v>
      </c>
      <c r="FT3" s="3" t="s">
        <v>35</v>
      </c>
      <c r="FU3" s="3" t="s">
        <v>35</v>
      </c>
      <c r="FV3" s="3" t="s">
        <v>35</v>
      </c>
      <c r="FW3" s="3" t="s">
        <v>35</v>
      </c>
      <c r="FX3" s="3"/>
      <c r="FY3" s="4" t="s">
        <v>46</v>
      </c>
      <c r="FZ3" s="3" t="s">
        <v>46</v>
      </c>
      <c r="GA3" s="3" t="s">
        <v>46</v>
      </c>
      <c r="GB3" s="3" t="s">
        <v>46</v>
      </c>
      <c r="GC3" s="3" t="s">
        <v>46</v>
      </c>
      <c r="GD3" s="3" t="s">
        <v>46</v>
      </c>
      <c r="GE3" s="3" t="s">
        <v>46</v>
      </c>
      <c r="GF3" s="3" t="s">
        <v>46</v>
      </c>
      <c r="GG3" s="3" t="s">
        <v>46</v>
      </c>
      <c r="GH3" s="3" t="s">
        <v>46</v>
      </c>
      <c r="GI3" s="3" t="s">
        <v>46</v>
      </c>
      <c r="GJ3" s="3" t="s">
        <v>46</v>
      </c>
      <c r="GK3" s="3" t="s">
        <v>46</v>
      </c>
      <c r="GL3" s="3" t="s">
        <v>46</v>
      </c>
      <c r="GM3" s="3" t="s">
        <v>46</v>
      </c>
      <c r="GN3" s="3" t="s">
        <v>46</v>
      </c>
      <c r="GO3" s="3" t="s">
        <v>46</v>
      </c>
      <c r="GP3" s="3" t="s">
        <v>46</v>
      </c>
      <c r="GQ3" s="3" t="s">
        <v>46</v>
      </c>
      <c r="GR3" s="3" t="s">
        <v>46</v>
      </c>
      <c r="GS3" s="3" t="s">
        <v>46</v>
      </c>
      <c r="GT3" s="3"/>
      <c r="GU3" s="3" t="s">
        <v>48</v>
      </c>
      <c r="GV3" s="3" t="s">
        <v>48</v>
      </c>
      <c r="GW3" s="3" t="s">
        <v>48</v>
      </c>
      <c r="GX3" s="3" t="s">
        <v>48</v>
      </c>
      <c r="GY3" s="3" t="s">
        <v>48</v>
      </c>
      <c r="GZ3" s="3" t="s">
        <v>48</v>
      </c>
      <c r="HA3" s="3" t="s">
        <v>48</v>
      </c>
      <c r="HB3" s="3" t="s">
        <v>48</v>
      </c>
      <c r="HC3" s="3" t="s">
        <v>48</v>
      </c>
      <c r="HD3" s="3" t="s">
        <v>48</v>
      </c>
      <c r="HE3" s="3" t="s">
        <v>48</v>
      </c>
      <c r="HF3" s="3" t="s">
        <v>48</v>
      </c>
      <c r="HG3" s="3" t="s">
        <v>48</v>
      </c>
      <c r="HH3" s="3" t="s">
        <v>48</v>
      </c>
      <c r="HI3" s="3" t="s">
        <v>48</v>
      </c>
      <c r="HJ3" s="3" t="s">
        <v>48</v>
      </c>
      <c r="HK3" s="3" t="s">
        <v>48</v>
      </c>
      <c r="HL3" s="3" t="s">
        <v>48</v>
      </c>
      <c r="HM3" s="3" t="s">
        <v>48</v>
      </c>
      <c r="HN3" s="3" t="s">
        <v>48</v>
      </c>
      <c r="HO3" s="3" t="s">
        <v>48</v>
      </c>
      <c r="HP3" s="3"/>
      <c r="HQ3" s="3" t="s">
        <v>75</v>
      </c>
      <c r="HR3" s="3" t="s">
        <v>75</v>
      </c>
      <c r="HS3" s="3" t="s">
        <v>75</v>
      </c>
      <c r="HT3" s="3" t="s">
        <v>75</v>
      </c>
      <c r="HU3" s="3" t="s">
        <v>75</v>
      </c>
      <c r="HV3" s="3" t="s">
        <v>75</v>
      </c>
      <c r="HW3" s="3" t="s">
        <v>75</v>
      </c>
      <c r="HX3" s="3" t="s">
        <v>75</v>
      </c>
      <c r="HY3" s="3" t="s">
        <v>75</v>
      </c>
      <c r="HZ3" s="3" t="s">
        <v>75</v>
      </c>
      <c r="IA3" s="3" t="s">
        <v>75</v>
      </c>
      <c r="IB3" s="3" t="s">
        <v>75</v>
      </c>
      <c r="IC3" s="3" t="s">
        <v>75</v>
      </c>
      <c r="ID3" s="3" t="s">
        <v>75</v>
      </c>
      <c r="IE3" s="3" t="s">
        <v>75</v>
      </c>
      <c r="IF3" s="3" t="s">
        <v>75</v>
      </c>
      <c r="IG3" s="3" t="s">
        <v>75</v>
      </c>
      <c r="IH3" s="3" t="s">
        <v>75</v>
      </c>
      <c r="II3" s="3" t="s">
        <v>75</v>
      </c>
      <c r="IJ3" s="3" t="s">
        <v>75</v>
      </c>
      <c r="IK3" s="3" t="s">
        <v>75</v>
      </c>
      <c r="IL3" s="3"/>
      <c r="IM3" s="3" t="s">
        <v>21</v>
      </c>
      <c r="IN3" s="3" t="s">
        <v>21</v>
      </c>
      <c r="IO3" s="3" t="s">
        <v>21</v>
      </c>
      <c r="IP3" s="3" t="s">
        <v>21</v>
      </c>
      <c r="IQ3" s="3" t="s">
        <v>21</v>
      </c>
      <c r="IR3" s="3" t="s">
        <v>21</v>
      </c>
      <c r="IS3" s="3" t="s">
        <v>21</v>
      </c>
      <c r="IT3" s="3" t="s">
        <v>21</v>
      </c>
      <c r="IU3" s="3" t="s">
        <v>21</v>
      </c>
      <c r="IV3" s="3" t="s">
        <v>21</v>
      </c>
      <c r="IW3" s="3" t="s">
        <v>21</v>
      </c>
      <c r="IX3" s="3" t="s">
        <v>21</v>
      </c>
      <c r="IY3" s="3" t="s">
        <v>21</v>
      </c>
      <c r="IZ3" s="3" t="s">
        <v>21</v>
      </c>
      <c r="JA3" s="3" t="s">
        <v>21</v>
      </c>
      <c r="JB3" s="3" t="s">
        <v>21</v>
      </c>
      <c r="JC3" s="3" t="s">
        <v>21</v>
      </c>
      <c r="JD3" s="3" t="s">
        <v>21</v>
      </c>
      <c r="JE3" s="3" t="s">
        <v>21</v>
      </c>
      <c r="JF3" s="3" t="s">
        <v>21</v>
      </c>
      <c r="JG3" s="3" t="s">
        <v>21</v>
      </c>
      <c r="JH3" s="3"/>
      <c r="JI3" s="3" t="s">
        <v>47</v>
      </c>
      <c r="JJ3" s="3" t="s">
        <v>47</v>
      </c>
      <c r="JK3" s="3" t="s">
        <v>47</v>
      </c>
      <c r="JL3" s="3" t="s">
        <v>47</v>
      </c>
      <c r="JM3" s="3" t="s">
        <v>47</v>
      </c>
      <c r="JN3" s="3" t="s">
        <v>47</v>
      </c>
      <c r="JO3" s="3" t="s">
        <v>47</v>
      </c>
      <c r="JP3" s="3" t="s">
        <v>47</v>
      </c>
      <c r="JQ3" s="3" t="s">
        <v>47</v>
      </c>
      <c r="JR3" s="3" t="s">
        <v>47</v>
      </c>
      <c r="JS3" s="3" t="s">
        <v>47</v>
      </c>
      <c r="JT3" s="3" t="s">
        <v>47</v>
      </c>
      <c r="JU3" s="3" t="s">
        <v>47</v>
      </c>
      <c r="JV3" s="3" t="s">
        <v>47</v>
      </c>
      <c r="JW3" s="3" t="s">
        <v>47</v>
      </c>
      <c r="JX3" s="3" t="s">
        <v>47</v>
      </c>
      <c r="JY3" s="3" t="s">
        <v>47</v>
      </c>
      <c r="JZ3" s="3" t="s">
        <v>47</v>
      </c>
      <c r="KA3" s="3" t="s">
        <v>47</v>
      </c>
      <c r="KB3" s="3" t="s">
        <v>47</v>
      </c>
      <c r="KC3" s="3" t="s">
        <v>47</v>
      </c>
      <c r="KD3" s="3"/>
    </row>
    <row r="4" spans="1:291" s="21" customFormat="1">
      <c r="A4" s="4"/>
      <c r="B4" s="3"/>
      <c r="C4" s="1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c r="CJ4"/>
      <c r="CK4"/>
      <c r="CL4"/>
      <c r="CM4"/>
      <c r="CN4"/>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row>
    <row r="5" spans="1:291" s="21" customFormat="1">
      <c r="A5" s="4" t="s">
        <v>31</v>
      </c>
      <c r="B5" s="4" t="s">
        <v>114</v>
      </c>
      <c r="C5" s="15"/>
      <c r="D5" s="3"/>
      <c r="E5" s="13" t="e">
        <f ca="1">_xll.BDH($B5,E$3,E$2,E$2)</f>
        <v>#NAME?</v>
      </c>
      <c r="F5" s="13" t="e">
        <f ca="1">_xll.BDH($B5,F$3,F$2,F$2)</f>
        <v>#NAME?</v>
      </c>
      <c r="G5" s="13" t="e">
        <f ca="1">_xll.BDH($B5,G$3,G$2,G$2)</f>
        <v>#NAME?</v>
      </c>
      <c r="H5" s="13" t="e">
        <f ca="1">_xll.BDH($B5,H$3,H$2,H$2)</f>
        <v>#NAME?</v>
      </c>
      <c r="I5" s="13" t="e">
        <f ca="1">_xll.BDH($B5,I$3,I$2,I$2)</f>
        <v>#NAME?</v>
      </c>
      <c r="J5" s="13" t="e">
        <f ca="1">_xll.BDH($B5,J$3,J$2,J$2)</f>
        <v>#NAME?</v>
      </c>
      <c r="K5" s="13" t="e">
        <f ca="1">_xll.BDH($B5,K$3,K$2,K$2)</f>
        <v>#NAME?</v>
      </c>
      <c r="L5" s="13" t="e">
        <f ca="1">_xll.BDH($B5,L$3,L$2,L$2)</f>
        <v>#NAME?</v>
      </c>
      <c r="M5" s="13" t="e">
        <f ca="1">_xll.BDH($B5,M$3,M$2,M$2)</f>
        <v>#NAME?</v>
      </c>
      <c r="N5" s="13" t="e">
        <f ca="1">_xll.BDH($B5,N$3,N$2,N$2)</f>
        <v>#NAME?</v>
      </c>
      <c r="O5" s="13" t="e">
        <f ca="1">_xll.BDH($B5,O$3,O$2,O$2)</f>
        <v>#NAME?</v>
      </c>
      <c r="P5" s="13" t="e">
        <f ca="1">_xll.BDH($B5,P$3,P$2,P$2)</f>
        <v>#NAME?</v>
      </c>
      <c r="Q5" s="13" t="e">
        <f ca="1">_xll.BDH($B5,Q$3,Q$2,Q$2)</f>
        <v>#NAME?</v>
      </c>
      <c r="R5" s="13" t="e">
        <f ca="1">_xll.BDH($B5,R$3,R$2,R$2)</f>
        <v>#NAME?</v>
      </c>
      <c r="S5" s="13" t="e">
        <f ca="1">_xll.BDH($B5,S$3,S$2,S$2)</f>
        <v>#NAME?</v>
      </c>
      <c r="T5" s="13" t="e">
        <f ca="1">_xll.BDH($B5,T$3,T$2,T$2)</f>
        <v>#NAME?</v>
      </c>
      <c r="U5" s="13" t="e">
        <f ca="1">_xll.BDH($B5,U$3,U$2,U$2)</f>
        <v>#NAME?</v>
      </c>
      <c r="V5" s="13" t="e">
        <f ca="1">_xll.BDH($B5,V$3,V$2,V$2)</f>
        <v>#NAME?</v>
      </c>
      <c r="W5" s="13" t="e">
        <f ca="1">_xll.BDH($B5,W$3,W$2,W$2)</f>
        <v>#NAME?</v>
      </c>
      <c r="X5" s="13" t="e">
        <f ca="1">_xll.BDH($B5,X$3,X$2,X$2)</f>
        <v>#NAME?</v>
      </c>
      <c r="Y5" s="13" t="e">
        <f ca="1">_xll.BDH($B5,Y$3,Y$2,Y$2)</f>
        <v>#NAME?</v>
      </c>
      <c r="Z5" s="66"/>
      <c r="AA5" s="13" t="e">
        <f ca="1">_xll.BDH($B5,AA$3,AA$2,AA$2)</f>
        <v>#NAME?</v>
      </c>
      <c r="AB5" s="13" t="e">
        <f ca="1">_xll.BDH($B5,AB$3,AB$2,AB$2)</f>
        <v>#NAME?</v>
      </c>
      <c r="AC5" s="13" t="e">
        <f ca="1">_xll.BDH($B5,AC$3,AC$2,AC$2)</f>
        <v>#NAME?</v>
      </c>
      <c r="AD5" s="13" t="e">
        <f ca="1">_xll.BDH($B5,AD$3,AD$2,AD$2)</f>
        <v>#NAME?</v>
      </c>
      <c r="AE5" s="13" t="e">
        <f ca="1">_xll.BDH($B5,AE$3,AE$2,AE$2)</f>
        <v>#NAME?</v>
      </c>
      <c r="AF5" s="13" t="e">
        <f ca="1">_xll.BDH($B5,AF$3,AF$2,AF$2)</f>
        <v>#NAME?</v>
      </c>
      <c r="AG5" s="13" t="e">
        <f ca="1">_xll.BDH($B5,AG$3,AG$2,AG$2)</f>
        <v>#NAME?</v>
      </c>
      <c r="AH5" s="13" t="e">
        <f ca="1">_xll.BDH($B5,AH$3,AH$2,AH$2)</f>
        <v>#NAME?</v>
      </c>
      <c r="AI5" s="13" t="e">
        <f ca="1">_xll.BDH($B5,AI$3,AI$2,AI$2)</f>
        <v>#NAME?</v>
      </c>
      <c r="AJ5" s="13" t="e">
        <f ca="1">_xll.BDH($B5,AJ$3,AJ$2,AJ$2)</f>
        <v>#NAME?</v>
      </c>
      <c r="AK5" s="13" t="e">
        <f ca="1">_xll.BDH($B5,AK$3,AK$2,AK$2)</f>
        <v>#NAME?</v>
      </c>
      <c r="AL5" s="13" t="e">
        <f ca="1">_xll.BDH($B5,AL$3,AL$2,AL$2)</f>
        <v>#NAME?</v>
      </c>
      <c r="AM5" s="13" t="e">
        <f ca="1">_xll.BDH($B5,AM$3,AM$2,AM$2)</f>
        <v>#NAME?</v>
      </c>
      <c r="AN5" s="13" t="e">
        <f ca="1">_xll.BDH($B5,AN$3,AN$2,AN$2)</f>
        <v>#NAME?</v>
      </c>
      <c r="AO5" s="13" t="e">
        <f ca="1">_xll.BDH($B5,AO$3,AO$2,AO$2)</f>
        <v>#NAME?</v>
      </c>
      <c r="AP5" s="13" t="e">
        <f ca="1">_xll.BDH($B5,AP$3,AP$2,AP$2)</f>
        <v>#NAME?</v>
      </c>
      <c r="AQ5" s="13" t="e">
        <f ca="1">_xll.BDH($B5,AQ$3,AQ$2,AQ$2)</f>
        <v>#NAME?</v>
      </c>
      <c r="AR5" s="13" t="e">
        <f ca="1">_xll.BDH($B5,AR$3,AR$2,AR$2)</f>
        <v>#NAME?</v>
      </c>
      <c r="AS5" s="13" t="e">
        <f ca="1">_xll.BDH($B5,AS$3,AS$2,AS$2)</f>
        <v>#NAME?</v>
      </c>
      <c r="AT5" s="13" t="e">
        <f ca="1">_xll.BDH($B5,AT$3,AT$2,AT$2)</f>
        <v>#NAME?</v>
      </c>
      <c r="AU5" s="13" t="e">
        <f ca="1">_xll.BDH($B5,AU$3,AU$2,AU$2)</f>
        <v>#NAME?</v>
      </c>
      <c r="AV5" s="66"/>
      <c r="AW5" s="13" t="e">
        <f ca="1">_xll.BDH($B5,AW$3,AW$2,AW$2)</f>
        <v>#NAME?</v>
      </c>
      <c r="AX5" s="13" t="e">
        <f ca="1">_xll.BDH($B5,AX$3,AX$2,AX$2)</f>
        <v>#NAME?</v>
      </c>
      <c r="AY5" s="13" t="e">
        <f ca="1">_xll.BDH($B5,AY$3,AY$2,AY$2)</f>
        <v>#NAME?</v>
      </c>
      <c r="AZ5" s="13" t="e">
        <f ca="1">_xll.BDH($B5,AZ$3,AZ$2,AZ$2)</f>
        <v>#NAME?</v>
      </c>
      <c r="BA5" s="13" t="e">
        <f ca="1">_xll.BDH($B5,BA$3,BA$2,BA$2)</f>
        <v>#NAME?</v>
      </c>
      <c r="BB5" s="13" t="e">
        <f ca="1">_xll.BDH($B5,BB$3,BB$2,BB$2)</f>
        <v>#NAME?</v>
      </c>
      <c r="BC5" s="13" t="e">
        <f ca="1">_xll.BDH($B5,BC$3,BC$2,BC$2)</f>
        <v>#NAME?</v>
      </c>
      <c r="BD5" s="13" t="e">
        <f ca="1">_xll.BDH($B5,BD$3,BD$2,BD$2)</f>
        <v>#NAME?</v>
      </c>
      <c r="BE5" s="13" t="e">
        <f ca="1">_xll.BDH($B5,BE$3,BE$2,BE$2)</f>
        <v>#NAME?</v>
      </c>
      <c r="BF5" s="13" t="e">
        <f ca="1">_xll.BDH($B5,BF$3,BF$2,BF$2)</f>
        <v>#NAME?</v>
      </c>
      <c r="BG5" s="13" t="e">
        <f ca="1">_xll.BDH($B5,BG$3,BG$2,BG$2)</f>
        <v>#NAME?</v>
      </c>
      <c r="BH5" s="13" t="e">
        <f ca="1">_xll.BDH($B5,BH$3,BH$2,BH$2)</f>
        <v>#NAME?</v>
      </c>
      <c r="BI5" s="13" t="e">
        <f ca="1">_xll.BDH($B5,BI$3,BI$2,BI$2)</f>
        <v>#NAME?</v>
      </c>
      <c r="BJ5" s="13" t="e">
        <f ca="1">_xll.BDH($B5,BJ$3,BJ$2,BJ$2)</f>
        <v>#NAME?</v>
      </c>
      <c r="BK5" s="13" t="e">
        <f ca="1">_xll.BDH($B5,BK$3,BK$2,BK$2)</f>
        <v>#NAME?</v>
      </c>
      <c r="BL5" s="13" t="e">
        <f ca="1">_xll.BDH($B5,BL$3,BL$2,BL$2)</f>
        <v>#NAME?</v>
      </c>
      <c r="BM5" s="13" t="e">
        <f ca="1">_xll.BDH($B5,BM$3,BM$2,BM$2)</f>
        <v>#NAME?</v>
      </c>
      <c r="BN5" s="13" t="e">
        <f ca="1">_xll.BDH($B5,BN$3,BN$2,BN$2)</f>
        <v>#NAME?</v>
      </c>
      <c r="BO5" s="13" t="e">
        <f ca="1">_xll.BDH($B5,BO$3,BO$2,BO$2)</f>
        <v>#NAME?</v>
      </c>
      <c r="BP5" s="13" t="e">
        <f ca="1">_xll.BDH($B5,BP$3,BP$2,BP$2)</f>
        <v>#NAME?</v>
      </c>
      <c r="BQ5" s="13" t="e">
        <f ca="1">_xll.BDH($B5,BQ$3,BQ$2,BQ$2)</f>
        <v>#NAME?</v>
      </c>
      <c r="BR5" s="3"/>
      <c r="BS5" s="14" t="e">
        <f ca="1">_xll.BDH($B5,BS$3,BS$2,BS$2)</f>
        <v>#NAME?</v>
      </c>
      <c r="BT5" s="14" t="e">
        <f ca="1">_xll.BDH($B5,BT$3,BT$2,BT$2)</f>
        <v>#NAME?</v>
      </c>
      <c r="BU5" s="14" t="e">
        <f ca="1">_xll.BDH($B5,BU$3,BU$2,BU$2)</f>
        <v>#NAME?</v>
      </c>
      <c r="BV5" s="14" t="e">
        <f ca="1">_xll.BDH($B5,BV$3,BV$2,BV$2)</f>
        <v>#NAME?</v>
      </c>
      <c r="BW5" s="14" t="e">
        <f ca="1">_xll.BDH($B5,BW$3,BW$2,BW$2)</f>
        <v>#NAME?</v>
      </c>
      <c r="BX5" s="14" t="e">
        <f ca="1">_xll.BDH($B5,BX$3,BX$2,BX$2)</f>
        <v>#NAME?</v>
      </c>
      <c r="BY5" s="14" t="e">
        <f ca="1">_xll.BDH($B5,BY$3,BY$2,BY$2)</f>
        <v>#NAME?</v>
      </c>
      <c r="BZ5" s="14" t="e">
        <f ca="1">_xll.BDH($B5,BZ$3,BZ$2,BZ$2)</f>
        <v>#NAME?</v>
      </c>
      <c r="CA5" s="14" t="e">
        <f ca="1">_xll.BDH($B5,CA$3,CA$2,CA$2)</f>
        <v>#NAME?</v>
      </c>
      <c r="CB5" s="14" t="e">
        <f ca="1">_xll.BDH($B5,CB$3,CB$2,CB$2)</f>
        <v>#NAME?</v>
      </c>
      <c r="CC5" s="14" t="e">
        <f ca="1">_xll.BDH($B5,CC$3,CC$2,CC$2)</f>
        <v>#NAME?</v>
      </c>
      <c r="CD5" s="14" t="e">
        <f ca="1">_xll.BDH($B5,CD$3,CD$2,CD$2)</f>
        <v>#NAME?</v>
      </c>
      <c r="CE5" s="14" t="e">
        <f ca="1">_xll.BDH($B5,CE$3,CE$2,CE$2)</f>
        <v>#NAME?</v>
      </c>
      <c r="CF5" s="14" t="e">
        <f ca="1">_xll.BDH($B5,CF$3,CF$2,CF$2)</f>
        <v>#NAME?</v>
      </c>
      <c r="CG5" s="14" t="e">
        <f ca="1">_xll.BDH($B5,CG$3,CG$2,CG$2)</f>
        <v>#NAME?</v>
      </c>
      <c r="CH5" s="14" t="e">
        <f ca="1">_xll.BDH($B5,CH$3,CH$2,CH$2)</f>
        <v>#NAME?</v>
      </c>
      <c r="CI5" s="14" t="e">
        <f ca="1">_xll.BDH($B5,CI$3,CI$2,CI$2)</f>
        <v>#NAME?</v>
      </c>
      <c r="CJ5" s="14" t="e">
        <f ca="1">_xll.BDH($B5,CJ$3,CJ$2,CJ$2)</f>
        <v>#NAME?</v>
      </c>
      <c r="CK5" s="14" t="e">
        <f ca="1">_xll.BDH($B5,CK$3,CK$2,CK$2)</f>
        <v>#NAME?</v>
      </c>
      <c r="CL5" s="14" t="e">
        <f ca="1">_xll.BDH($B5,CL$3,CL$2,CL$2)</f>
        <v>#NAME?</v>
      </c>
      <c r="CM5" s="14" t="e">
        <f ca="1">_xll.BDH($B5,CM$3,CM$2,CM$2)</f>
        <v>#NAME?</v>
      </c>
      <c r="CN5"/>
      <c r="CO5" s="13" t="e">
        <f ca="1">_xll.BDH($B5,CO$3,CO$2,CO$2)</f>
        <v>#NAME?</v>
      </c>
      <c r="CP5" s="13" t="e">
        <f ca="1">_xll.BDH($B5,CP$3,CP$2,CP$2)</f>
        <v>#NAME?</v>
      </c>
      <c r="CQ5" s="13" t="e">
        <f ca="1">_xll.BDH($B5,CQ$3,CQ$2,CQ$2)</f>
        <v>#NAME?</v>
      </c>
      <c r="CR5" s="13" t="e">
        <f ca="1">_xll.BDH($B5,CR$3,CR$2,CR$2)</f>
        <v>#NAME?</v>
      </c>
      <c r="CS5" s="13" t="e">
        <f ca="1">_xll.BDH($B5,CS$3,CS$2,CS$2)</f>
        <v>#NAME?</v>
      </c>
      <c r="CT5" s="13" t="e">
        <f ca="1">_xll.BDH($B5,CT$3,CT$2,CT$2)</f>
        <v>#NAME?</v>
      </c>
      <c r="CU5" s="13" t="e">
        <f ca="1">_xll.BDH($B5,CU$3,CU$2,CU$2)</f>
        <v>#NAME?</v>
      </c>
      <c r="CV5" s="13" t="e">
        <f ca="1">_xll.BDH($B5,CV$3,CV$2,CV$2)</f>
        <v>#NAME?</v>
      </c>
      <c r="CW5" s="13" t="e">
        <f ca="1">_xll.BDH($B5,CW$3,CW$2,CW$2)</f>
        <v>#NAME?</v>
      </c>
      <c r="CX5" s="13" t="e">
        <f ca="1">_xll.BDH($B5,CX$3,CX$2,CX$2)</f>
        <v>#NAME?</v>
      </c>
      <c r="CY5" s="13" t="e">
        <f ca="1">_xll.BDH($B5,CY$3,CY$2,CY$2)</f>
        <v>#NAME?</v>
      </c>
      <c r="CZ5" s="13" t="e">
        <f ca="1">_xll.BDH($B5,CZ$3,CZ$2,CZ$2)</f>
        <v>#NAME?</v>
      </c>
      <c r="DA5" s="13" t="e">
        <f ca="1">_xll.BDH($B5,DA$3,DA$2,DA$2)</f>
        <v>#NAME?</v>
      </c>
      <c r="DB5" s="13" t="e">
        <f ca="1">_xll.BDH($B5,DB$3,DB$2,DB$2)</f>
        <v>#NAME?</v>
      </c>
      <c r="DC5" s="13" t="e">
        <f ca="1">_xll.BDH($B5,DC$3,DC$2,DC$2)</f>
        <v>#NAME?</v>
      </c>
      <c r="DD5" s="13" t="e">
        <f ca="1">_xll.BDH($B5,DD$3,DD$2,DD$2)</f>
        <v>#NAME?</v>
      </c>
      <c r="DE5" s="13" t="e">
        <f ca="1">_xll.BDH($B5,DE$3,DE$2,DE$2)</f>
        <v>#NAME?</v>
      </c>
      <c r="DF5" s="13" t="e">
        <f ca="1">_xll.BDH($B5,DF$3,DF$2,DF$2)</f>
        <v>#NAME?</v>
      </c>
      <c r="DG5" s="13" t="e">
        <f ca="1">_xll.BDH($B5,DG$3,DG$2,DG$2)</f>
        <v>#NAME?</v>
      </c>
      <c r="DH5" s="13" t="e">
        <f ca="1">_xll.BDH($B5,DH$3,DH$2,DH$2)</f>
        <v>#NAME?</v>
      </c>
      <c r="DI5" s="13" t="e">
        <f ca="1">_xll.BDH($B5,DI$3,DI$2,DI$2)</f>
        <v>#NAME?</v>
      </c>
      <c r="DJ5" s="3"/>
      <c r="DK5" s="14" t="e">
        <f ca="1">_xll.BDH($B5,DK$3,DK$2,DK$2)</f>
        <v>#NAME?</v>
      </c>
      <c r="DL5" s="14" t="e">
        <f ca="1">_xll.BDH($B5,DL$3,DL$2,DL$2)</f>
        <v>#NAME?</v>
      </c>
      <c r="DM5" s="14" t="e">
        <f ca="1">_xll.BDH($B5,DM$3,DM$2,DM$2)</f>
        <v>#NAME?</v>
      </c>
      <c r="DN5" s="14" t="e">
        <f ca="1">_xll.BDH($B5,DN$3,DN$2,DN$2)</f>
        <v>#NAME?</v>
      </c>
      <c r="DO5" s="14" t="e">
        <f ca="1">_xll.BDH($B5,DO$3,DO$2,DO$2)</f>
        <v>#NAME?</v>
      </c>
      <c r="DP5" s="14" t="e">
        <f ca="1">_xll.BDH($B5,DP$3,DP$2,DP$2)</f>
        <v>#NAME?</v>
      </c>
      <c r="DQ5" s="14" t="e">
        <f ca="1">_xll.BDH($B5,DQ$3,DQ$2,DQ$2)</f>
        <v>#NAME?</v>
      </c>
      <c r="DR5" s="14" t="e">
        <f ca="1">_xll.BDH($B5,DR$3,DR$2,DR$2)</f>
        <v>#NAME?</v>
      </c>
      <c r="DS5" s="14" t="e">
        <f ca="1">_xll.BDH($B5,DS$3,DS$2,DS$2)</f>
        <v>#NAME?</v>
      </c>
      <c r="DT5" s="14" t="e">
        <f ca="1">_xll.BDH($B5,DT$3,DT$2,DT$2)</f>
        <v>#NAME?</v>
      </c>
      <c r="DU5" s="14" t="e">
        <f ca="1">_xll.BDH($B5,DU$3,DU$2,DU$2)</f>
        <v>#NAME?</v>
      </c>
      <c r="DV5" s="14" t="e">
        <f ca="1">_xll.BDH($B5,DV$3,DV$2,DV$2)</f>
        <v>#NAME?</v>
      </c>
      <c r="DW5" s="14" t="e">
        <f ca="1">_xll.BDH($B5,DW$3,DW$2,DW$2)</f>
        <v>#NAME?</v>
      </c>
      <c r="DX5" s="14" t="e">
        <f ca="1">_xll.BDH($B5,DX$3,DX$2,DX$2)</f>
        <v>#NAME?</v>
      </c>
      <c r="DY5" s="14" t="e">
        <f ca="1">_xll.BDH($B5,DY$3,DY$2,DY$2)</f>
        <v>#NAME?</v>
      </c>
      <c r="DZ5" s="14" t="e">
        <f ca="1">_xll.BDH($B5,DZ$3,DZ$2,DZ$2)</f>
        <v>#NAME?</v>
      </c>
      <c r="EA5" s="14" t="e">
        <f ca="1">_xll.BDH($B5,EA$3,EA$2,EA$2)</f>
        <v>#NAME?</v>
      </c>
      <c r="EB5" s="14" t="e">
        <f ca="1">_xll.BDH($B5,EB$3,EB$2,EB$2)</f>
        <v>#NAME?</v>
      </c>
      <c r="EC5" s="14" t="e">
        <f ca="1">_xll.BDH($B5,EC$3,EC$2,EC$2)</f>
        <v>#NAME?</v>
      </c>
      <c r="ED5" s="14" t="e">
        <f ca="1">_xll.BDH($B5,ED$3,ED$2,ED$2)</f>
        <v>#NAME?</v>
      </c>
      <c r="EE5" s="14" t="e">
        <f ca="1">_xll.BDH($B5,EE$3,EE$2,EE$2)</f>
        <v>#NAME?</v>
      </c>
      <c r="EF5" s="3"/>
      <c r="EG5" s="14" t="e">
        <f ca="1">_xll.BDH($B5,EG$3,EG$2,EG$2)</f>
        <v>#NAME?</v>
      </c>
      <c r="EH5" s="14" t="e">
        <f ca="1">_xll.BDH($B5,EH$3,EH$2,EH$2)</f>
        <v>#NAME?</v>
      </c>
      <c r="EI5" s="14" t="e">
        <f ca="1">_xll.BDH($B5,EI$3,EI$2,EI$2)</f>
        <v>#NAME?</v>
      </c>
      <c r="EJ5" s="14" t="e">
        <f ca="1">_xll.BDH($B5,EJ$3,EJ$2,EJ$2)</f>
        <v>#NAME?</v>
      </c>
      <c r="EK5" s="14" t="e">
        <f ca="1">_xll.BDH($B5,EK$3,EK$2,EK$2)</f>
        <v>#NAME?</v>
      </c>
      <c r="EL5" s="14" t="e">
        <f ca="1">_xll.BDH($B5,EL$3,EL$2,EL$2)</f>
        <v>#NAME?</v>
      </c>
      <c r="EM5" s="14" t="e">
        <f ca="1">_xll.BDH($B5,EM$3,EM$2,EM$2)</f>
        <v>#NAME?</v>
      </c>
      <c r="EN5" s="14" t="e">
        <f ca="1">_xll.BDH($B5,EN$3,EN$2,EN$2)</f>
        <v>#NAME?</v>
      </c>
      <c r="EO5" s="14" t="e">
        <f ca="1">_xll.BDH($B5,EO$3,EO$2,EO$2)</f>
        <v>#NAME?</v>
      </c>
      <c r="EP5" s="14" t="e">
        <f ca="1">_xll.BDH($B5,EP$3,EP$2,EP$2)</f>
        <v>#NAME?</v>
      </c>
      <c r="EQ5" s="14" t="e">
        <f ca="1">_xll.BDH($B5,EQ$3,EQ$2,EQ$2)</f>
        <v>#NAME?</v>
      </c>
      <c r="ER5" s="14" t="e">
        <f ca="1">_xll.BDH($B5,ER$3,ER$2,ER$2)</f>
        <v>#NAME?</v>
      </c>
      <c r="ES5" s="14" t="e">
        <f ca="1">_xll.BDH($B5,ES$3,ES$2,ES$2)</f>
        <v>#NAME?</v>
      </c>
      <c r="ET5" s="14" t="e">
        <f ca="1">_xll.BDH($B5,ET$3,ET$2,ET$2)</f>
        <v>#NAME?</v>
      </c>
      <c r="EU5" s="14" t="e">
        <f ca="1">_xll.BDH($B5,EU$3,EU$2,EU$2)</f>
        <v>#NAME?</v>
      </c>
      <c r="EV5" s="14" t="e">
        <f ca="1">_xll.BDH($B5,EV$3,EV$2,EV$2)</f>
        <v>#NAME?</v>
      </c>
      <c r="EW5" s="14" t="e">
        <f ca="1">_xll.BDH($B5,EW$3,EW$2,EW$2)</f>
        <v>#NAME?</v>
      </c>
      <c r="EX5" s="14" t="e">
        <f ca="1">_xll.BDH($B5,EX$3,EX$2,EX$2)</f>
        <v>#NAME?</v>
      </c>
      <c r="EY5" s="14" t="e">
        <f ca="1">_xll.BDH($B5,EY$3,EY$2,EY$2)</f>
        <v>#NAME?</v>
      </c>
      <c r="EZ5" s="14" t="e">
        <f ca="1">_xll.BDH($B5,EZ$3,EZ$2,EZ$2)</f>
        <v>#NAME?</v>
      </c>
      <c r="FA5" s="14" t="e">
        <f ca="1">_xll.BDH($B5,FA$3,FA$2,FA$2)</f>
        <v>#NAME?</v>
      </c>
      <c r="FB5" s="3"/>
      <c r="FC5" s="14" t="e">
        <f ca="1">_xll.BDH($B5,FC$3,FC$2,FC$2)</f>
        <v>#NAME?</v>
      </c>
      <c r="FD5" s="14" t="e">
        <f ca="1">_xll.BDH($B5,FD$3,FD$2,FD$2)</f>
        <v>#NAME?</v>
      </c>
      <c r="FE5" s="14" t="e">
        <f ca="1">_xll.BDH($B5,FE$3,FE$2,FE$2)</f>
        <v>#NAME?</v>
      </c>
      <c r="FF5" s="14" t="e">
        <f ca="1">_xll.BDH($B5,FF$3,FF$2,FF$2)</f>
        <v>#NAME?</v>
      </c>
      <c r="FG5" s="14" t="e">
        <f ca="1">_xll.BDH($B5,FG$3,FG$2,FG$2)</f>
        <v>#NAME?</v>
      </c>
      <c r="FH5" s="14" t="e">
        <f ca="1">_xll.BDH($B5,FH$3,FH$2,FH$2)</f>
        <v>#NAME?</v>
      </c>
      <c r="FI5" s="14" t="e">
        <f ca="1">_xll.BDH($B5,FI$3,FI$2,FI$2)</f>
        <v>#NAME?</v>
      </c>
      <c r="FJ5" s="14" t="e">
        <f ca="1">_xll.BDH($B5,FJ$3,FJ$2,FJ$2)</f>
        <v>#NAME?</v>
      </c>
      <c r="FK5" s="14" t="e">
        <f ca="1">_xll.BDH($B5,FK$3,FK$2,FK$2)</f>
        <v>#NAME?</v>
      </c>
      <c r="FL5" s="14" t="e">
        <f ca="1">_xll.BDH($B5,FL$3,FL$2,FL$2)</f>
        <v>#NAME?</v>
      </c>
      <c r="FM5" s="14" t="e">
        <f ca="1">_xll.BDH($B5,FM$3,FM$2,FM$2)</f>
        <v>#NAME?</v>
      </c>
      <c r="FN5" s="14" t="e">
        <f ca="1">_xll.BDH($B5,FN$3,FN$2,FN$2)</f>
        <v>#NAME?</v>
      </c>
      <c r="FO5" s="14" t="e">
        <f ca="1">_xll.BDH($B5,FO$3,FO$2,FO$2)</f>
        <v>#NAME?</v>
      </c>
      <c r="FP5" s="14" t="e">
        <f ca="1">_xll.BDH($B5,FP$3,FP$2,FP$2)</f>
        <v>#NAME?</v>
      </c>
      <c r="FQ5" s="14" t="e">
        <f ca="1">_xll.BDH($B5,FQ$3,FQ$2,FQ$2)</f>
        <v>#NAME?</v>
      </c>
      <c r="FR5" s="14" t="e">
        <f ca="1">_xll.BDH($B5,FR$3,FR$2,FR$2)</f>
        <v>#NAME?</v>
      </c>
      <c r="FS5" s="14" t="e">
        <f ca="1">_xll.BDH($B5,FS$3,FS$2,FS$2)</f>
        <v>#NAME?</v>
      </c>
      <c r="FT5" s="14" t="e">
        <f ca="1">_xll.BDH($B5,FT$3,FT$2,FT$2)</f>
        <v>#NAME?</v>
      </c>
      <c r="FU5" s="14" t="e">
        <f ca="1">_xll.BDH($B5,FU$3,FU$2,FU$2)</f>
        <v>#NAME?</v>
      </c>
      <c r="FV5" s="14" t="e">
        <f ca="1">_xll.BDH($B5,FV$3,FV$2,FV$2)</f>
        <v>#NAME?</v>
      </c>
      <c r="FW5" s="14" t="e">
        <f ca="1">_xll.BDH($B5,FW$3,FW$2,FW$2)</f>
        <v>#NAME?</v>
      </c>
      <c r="FX5" s="3"/>
      <c r="FY5" s="14" t="e">
        <f ca="1">_xll.BDH($B5,FY$3,FY$2,FY$2)</f>
        <v>#NAME?</v>
      </c>
      <c r="FZ5" s="14" t="e">
        <f ca="1">_xll.BDH($B5,FZ$3,FZ$2,FZ$2)</f>
        <v>#NAME?</v>
      </c>
      <c r="GA5" s="14" t="e">
        <f ca="1">_xll.BDH($B5,GA$3,GA$2,GA$2)</f>
        <v>#NAME?</v>
      </c>
      <c r="GB5" s="14" t="e">
        <f ca="1">_xll.BDH($B5,GB$3,GB$2,GB$2)</f>
        <v>#NAME?</v>
      </c>
      <c r="GC5" s="14" t="e">
        <f ca="1">_xll.BDH($B5,GC$3,GC$2,GC$2)</f>
        <v>#NAME?</v>
      </c>
      <c r="GD5" s="14" t="e">
        <f ca="1">_xll.BDH($B5,GD$3,GD$2,GD$2)</f>
        <v>#NAME?</v>
      </c>
      <c r="GE5" s="14" t="e">
        <f ca="1">_xll.BDH($B5,GE$3,GE$2,GE$2)</f>
        <v>#NAME?</v>
      </c>
      <c r="GF5" s="14" t="e">
        <f ca="1">_xll.BDH($B5,GF$3,GF$2,GF$2)</f>
        <v>#NAME?</v>
      </c>
      <c r="GG5" s="14" t="e">
        <f ca="1">_xll.BDH($B5,GG$3,GG$2,GG$2)</f>
        <v>#NAME?</v>
      </c>
      <c r="GH5" s="14" t="e">
        <f ca="1">_xll.BDH($B5,GH$3,GH$2,GH$2)</f>
        <v>#NAME?</v>
      </c>
      <c r="GI5" s="14" t="e">
        <f ca="1">_xll.BDH($B5,GI$3,GI$2,GI$2)</f>
        <v>#NAME?</v>
      </c>
      <c r="GJ5" s="14" t="e">
        <f ca="1">_xll.BDH($B5,GJ$3,GJ$2,GJ$2)</f>
        <v>#NAME?</v>
      </c>
      <c r="GK5" s="14" t="e">
        <f ca="1">_xll.BDH($B5,GK$3,GK$2,GK$2)</f>
        <v>#NAME?</v>
      </c>
      <c r="GL5" s="14" t="e">
        <f ca="1">_xll.BDH($B5,GL$3,GL$2,GL$2)</f>
        <v>#NAME?</v>
      </c>
      <c r="GM5" s="14" t="e">
        <f ca="1">_xll.BDH($B5,GM$3,GM$2,GM$2)</f>
        <v>#NAME?</v>
      </c>
      <c r="GN5" s="14" t="e">
        <f ca="1">_xll.BDH($B5,GN$3,GN$2,GN$2)</f>
        <v>#NAME?</v>
      </c>
      <c r="GO5" s="14" t="e">
        <f ca="1">_xll.BDH($B5,GO$3,GO$2,GO$2)</f>
        <v>#NAME?</v>
      </c>
      <c r="GP5" s="14" t="e">
        <f ca="1">_xll.BDH($B5,GP$3,GP$2,GP$2)</f>
        <v>#NAME?</v>
      </c>
      <c r="GQ5" s="14" t="e">
        <f ca="1">_xll.BDH($B5,GQ$3,GQ$2,GQ$2)</f>
        <v>#NAME?</v>
      </c>
      <c r="GR5" s="14" t="e">
        <f ca="1">_xll.BDH($B5,GR$3,GR$2,GR$2)</f>
        <v>#NAME?</v>
      </c>
      <c r="GS5" s="14" t="e">
        <f ca="1">_xll.BDH($B5,GS$3,GS$2,GS$2)</f>
        <v>#NAME?</v>
      </c>
      <c r="GT5" s="3"/>
      <c r="GU5" s="13" t="e">
        <f ca="1">_xll.BDH($B5,GU$3,GU$2,GU$2)</f>
        <v>#NAME?</v>
      </c>
      <c r="GV5" s="13" t="e">
        <f ca="1">_xll.BDH($B5,GV$3,GV$2,GV$2)</f>
        <v>#NAME?</v>
      </c>
      <c r="GW5" s="13" t="e">
        <f ca="1">_xll.BDH($B5,GW$3,GW$2,GW$2)</f>
        <v>#NAME?</v>
      </c>
      <c r="GX5" s="13" t="e">
        <f ca="1">_xll.BDH($B5,GX$3,GX$2,GX$2)</f>
        <v>#NAME?</v>
      </c>
      <c r="GY5" s="13" t="e">
        <f ca="1">_xll.BDH($B5,GY$3,GY$2,GY$2)</f>
        <v>#NAME?</v>
      </c>
      <c r="GZ5" s="13" t="e">
        <f ca="1">_xll.BDH($B5,GZ$3,GZ$2,GZ$2)</f>
        <v>#NAME?</v>
      </c>
      <c r="HA5" s="13" t="e">
        <f ca="1">_xll.BDH($B5,HA$3,HA$2,HA$2)</f>
        <v>#NAME?</v>
      </c>
      <c r="HB5" s="13" t="e">
        <f ca="1">_xll.BDH($B5,HB$3,HB$2,HB$2)</f>
        <v>#NAME?</v>
      </c>
      <c r="HC5" s="13" t="e">
        <f ca="1">_xll.BDH($B5,HC$3,HC$2,HC$2)</f>
        <v>#NAME?</v>
      </c>
      <c r="HD5" s="13" t="e">
        <f ca="1">_xll.BDH($B5,HD$3,HD$2,HD$2)</f>
        <v>#NAME?</v>
      </c>
      <c r="HE5" s="13" t="e">
        <f ca="1">_xll.BDH($B5,HE$3,HE$2,HE$2)</f>
        <v>#NAME?</v>
      </c>
      <c r="HF5" s="13" t="e">
        <f ca="1">_xll.BDH($B5,HF$3,HF$2,HF$2)</f>
        <v>#NAME?</v>
      </c>
      <c r="HG5" s="13" t="e">
        <f ca="1">_xll.BDH($B5,HG$3,HG$2,HG$2)</f>
        <v>#NAME?</v>
      </c>
      <c r="HH5" s="13" t="e">
        <f ca="1">_xll.BDH($B5,HH$3,HH$2,HH$2)</f>
        <v>#NAME?</v>
      </c>
      <c r="HI5" s="13" t="e">
        <f ca="1">_xll.BDH($B5,HI$3,HI$2,HI$2)</f>
        <v>#NAME?</v>
      </c>
      <c r="HJ5" s="13" t="e">
        <f ca="1">_xll.BDH($B5,HJ$3,HJ$2,HJ$2)</f>
        <v>#NAME?</v>
      </c>
      <c r="HK5" s="13" t="e">
        <f ca="1">_xll.BDH($B5,HK$3,HK$2,HK$2)</f>
        <v>#NAME?</v>
      </c>
      <c r="HL5" s="13" t="e">
        <f ca="1">_xll.BDH($B5,HL$3,HL$2,HL$2)</f>
        <v>#NAME?</v>
      </c>
      <c r="HM5" s="13" t="e">
        <f ca="1">_xll.BDH($B5,HM$3,HM$2,HM$2)</f>
        <v>#NAME?</v>
      </c>
      <c r="HN5" s="13" t="e">
        <f ca="1">_xll.BDH($B5,HN$3,HN$2,HN$2)</f>
        <v>#NAME?</v>
      </c>
      <c r="HO5" s="13" t="e">
        <f ca="1">_xll.BDH($B5,HO$3,HO$2,HO$2)</f>
        <v>#NAME?</v>
      </c>
      <c r="HP5" s="3"/>
      <c r="HQ5" s="13" t="e">
        <f ca="1">_xll.BDH($B5,HQ$3,HQ$2,HQ$2)</f>
        <v>#NAME?</v>
      </c>
      <c r="HR5" s="13" t="e">
        <f ca="1">_xll.BDH($B5,HR$3,HR$2,HR$2)</f>
        <v>#NAME?</v>
      </c>
      <c r="HS5" s="13" t="e">
        <f ca="1">_xll.BDH($B5,HS$3,HS$2,HS$2)</f>
        <v>#NAME?</v>
      </c>
      <c r="HT5" s="13" t="e">
        <f ca="1">_xll.BDH($B5,HT$3,HT$2,HT$2)</f>
        <v>#NAME?</v>
      </c>
      <c r="HU5" s="13" t="e">
        <f ca="1">_xll.BDH($B5,HU$3,HU$2,HU$2)</f>
        <v>#NAME?</v>
      </c>
      <c r="HV5" s="13" t="e">
        <f ca="1">_xll.BDH($B5,HV$3,HV$2,HV$2)</f>
        <v>#NAME?</v>
      </c>
      <c r="HW5" s="13" t="e">
        <f ca="1">_xll.BDH($B5,HW$3,HW$2,HW$2)</f>
        <v>#NAME?</v>
      </c>
      <c r="HX5" s="13" t="e">
        <f ca="1">_xll.BDH($B5,HX$3,HX$2,HX$2)</f>
        <v>#NAME?</v>
      </c>
      <c r="HY5" s="13" t="e">
        <f ca="1">_xll.BDH($B5,HY$3,HY$2,HY$2)</f>
        <v>#NAME?</v>
      </c>
      <c r="HZ5" s="13" t="e">
        <f ca="1">_xll.BDH($B5,HZ$3,HZ$2,HZ$2)</f>
        <v>#NAME?</v>
      </c>
      <c r="IA5" s="13" t="e">
        <f ca="1">_xll.BDH($B5,IA$3,IA$2,IA$2)</f>
        <v>#NAME?</v>
      </c>
      <c r="IB5" s="13" t="e">
        <f ca="1">_xll.BDH($B5,IB$3,IB$2,IB$2)</f>
        <v>#NAME?</v>
      </c>
      <c r="IC5" s="13" t="e">
        <f ca="1">_xll.BDH($B5,IC$3,IC$2,IC$2)</f>
        <v>#NAME?</v>
      </c>
      <c r="ID5" s="13" t="e">
        <f ca="1">_xll.BDH($B5,ID$3,ID$2,ID$2)</f>
        <v>#NAME?</v>
      </c>
      <c r="IE5" s="13" t="e">
        <f ca="1">_xll.BDH($B5,IE$3,IE$2,IE$2)</f>
        <v>#NAME?</v>
      </c>
      <c r="IF5" s="13" t="e">
        <f ca="1">_xll.BDH($B5,IF$3,IF$2,IF$2)</f>
        <v>#NAME?</v>
      </c>
      <c r="IG5" s="13" t="e">
        <f ca="1">_xll.BDH($B5,IG$3,IG$2,IG$2)</f>
        <v>#NAME?</v>
      </c>
      <c r="IH5" s="13" t="e">
        <f ca="1">_xll.BDH($B5,IH$3,IH$2,IH$2)</f>
        <v>#NAME?</v>
      </c>
      <c r="II5" s="13" t="e">
        <f ca="1">_xll.BDH($B5,II$3,II$2,II$2)</f>
        <v>#NAME?</v>
      </c>
      <c r="IJ5" s="13" t="e">
        <f ca="1">_xll.BDH($B5,IJ$3,IJ$2,IJ$2)</f>
        <v>#NAME?</v>
      </c>
      <c r="IK5" s="13" t="e">
        <f ca="1">_xll.BDH($B5,IK$3,IK$2,IK$2)</f>
        <v>#NAME?</v>
      </c>
      <c r="IL5" s="3"/>
      <c r="IM5" s="13" t="e">
        <f ca="1">_xll.BDH($B5,IM$3,IM$2,IM$2)</f>
        <v>#NAME?</v>
      </c>
      <c r="IN5" s="13" t="e">
        <f ca="1">_xll.BDH($B5,IN$3,IN$2,IN$2)</f>
        <v>#NAME?</v>
      </c>
      <c r="IO5" s="13" t="e">
        <f ca="1">_xll.BDH($B5,IO$3,IO$2,IO$2)</f>
        <v>#NAME?</v>
      </c>
      <c r="IP5" s="13" t="e">
        <f ca="1">_xll.BDH($B5,IP$3,IP$2,IP$2)</f>
        <v>#NAME?</v>
      </c>
      <c r="IQ5" s="13" t="e">
        <f ca="1">_xll.BDH($B5,IQ$3,IQ$2,IQ$2)</f>
        <v>#NAME?</v>
      </c>
      <c r="IR5" s="13" t="e">
        <f ca="1">_xll.BDH($B5,IR$3,IR$2,IR$2)</f>
        <v>#NAME?</v>
      </c>
      <c r="IS5" s="13" t="e">
        <f ca="1">_xll.BDH($B5,IS$3,IS$2,IS$2)</f>
        <v>#NAME?</v>
      </c>
      <c r="IT5" s="13" t="e">
        <f ca="1">_xll.BDH($B5,IT$3,IT$2,IT$2)</f>
        <v>#NAME?</v>
      </c>
      <c r="IU5" s="13" t="e">
        <f ca="1">_xll.BDH($B5,IU$3,IU$2,IU$2)</f>
        <v>#NAME?</v>
      </c>
      <c r="IV5" s="13" t="e">
        <f ca="1">_xll.BDH($B5,IV$3,IV$2,IV$2)</f>
        <v>#NAME?</v>
      </c>
      <c r="IW5" s="13" t="e">
        <f ca="1">_xll.BDH($B5,IW$3,IW$2,IW$2)</f>
        <v>#NAME?</v>
      </c>
      <c r="IX5" s="13" t="e">
        <f ca="1">_xll.BDH($B5,IX$3,IX$2,IX$2)</f>
        <v>#NAME?</v>
      </c>
      <c r="IY5" s="13" t="e">
        <f ca="1">_xll.BDH($B5,IY$3,IY$2,IY$2)</f>
        <v>#NAME?</v>
      </c>
      <c r="IZ5" s="13" t="e">
        <f ca="1">_xll.BDH($B5,IZ$3,IZ$2,IZ$2)</f>
        <v>#NAME?</v>
      </c>
      <c r="JA5" s="13" t="e">
        <f ca="1">_xll.BDH($B5,JA$3,JA$2,JA$2)</f>
        <v>#NAME?</v>
      </c>
      <c r="JB5" s="13" t="e">
        <f ca="1">_xll.BDH($B5,JB$3,JB$2,JB$2)</f>
        <v>#NAME?</v>
      </c>
      <c r="JC5" s="13" t="e">
        <f ca="1">_xll.BDH($B5,JC$3,JC$2,JC$2)</f>
        <v>#NAME?</v>
      </c>
      <c r="JD5" s="13" t="e">
        <f ca="1">_xll.BDH($B5,JD$3,JD$2,JD$2)</f>
        <v>#NAME?</v>
      </c>
      <c r="JE5" s="13" t="e">
        <f ca="1">_xll.BDH($B5,JE$3,JE$2,JE$2)</f>
        <v>#NAME?</v>
      </c>
      <c r="JF5" s="13" t="e">
        <f ca="1">_xll.BDH($B5,JF$3,JF$2,JF$2)</f>
        <v>#NAME?</v>
      </c>
      <c r="JG5" s="13" t="e">
        <f ca="1">_xll.BDH($B5,JG$3,JG$2,JG$2)</f>
        <v>#NAME?</v>
      </c>
      <c r="JH5" s="3"/>
      <c r="JI5" s="14" t="e">
        <f ca="1">_xll.BDH($B5,JI$3,JI$2,JI$2)</f>
        <v>#NAME?</v>
      </c>
      <c r="JJ5" s="14" t="e">
        <f ca="1">_xll.BDH($B5,JJ$3,JJ$2,JJ$2)</f>
        <v>#NAME?</v>
      </c>
      <c r="JK5" s="14" t="e">
        <f ca="1">_xll.BDH($B5,JK$3,JK$2,JK$2)</f>
        <v>#NAME?</v>
      </c>
      <c r="JL5" s="14" t="e">
        <f ca="1">_xll.BDH($B5,JL$3,JL$2,JL$2)</f>
        <v>#NAME?</v>
      </c>
      <c r="JM5" s="14" t="e">
        <f ca="1">_xll.BDH($B5,JM$3,JM$2,JM$2)</f>
        <v>#NAME?</v>
      </c>
      <c r="JN5" s="14" t="e">
        <f ca="1">_xll.BDH($B5,JN$3,JN$2,JN$2)</f>
        <v>#NAME?</v>
      </c>
      <c r="JO5" s="14" t="e">
        <f ca="1">_xll.BDH($B5,JO$3,JO$2,JO$2)</f>
        <v>#NAME?</v>
      </c>
      <c r="JP5" s="14" t="e">
        <f ca="1">_xll.BDH($B5,JP$3,JP$2,JP$2)</f>
        <v>#NAME?</v>
      </c>
      <c r="JQ5" s="14" t="e">
        <f ca="1">_xll.BDH($B5,JQ$3,JQ$2,JQ$2)</f>
        <v>#NAME?</v>
      </c>
      <c r="JR5" s="14" t="e">
        <f ca="1">_xll.BDH($B5,JR$3,JR$2,JR$2)</f>
        <v>#NAME?</v>
      </c>
      <c r="JS5" s="14" t="e">
        <f ca="1">_xll.BDH($B5,JS$3,JS$2,JS$2)</f>
        <v>#NAME?</v>
      </c>
      <c r="JT5" s="14" t="e">
        <f ca="1">_xll.BDH($B5,JT$3,JT$2,JT$2)</f>
        <v>#NAME?</v>
      </c>
      <c r="JU5" s="14" t="e">
        <f ca="1">_xll.BDH($B5,JU$3,JU$2,JU$2)</f>
        <v>#NAME?</v>
      </c>
      <c r="JV5" s="14" t="e">
        <f ca="1">_xll.BDH($B5,JV$3,JV$2,JV$2)</f>
        <v>#NAME?</v>
      </c>
      <c r="JW5" s="14" t="e">
        <f ca="1">_xll.BDH($B5,JW$3,JW$2,JW$2)</f>
        <v>#NAME?</v>
      </c>
      <c r="JX5" s="14" t="e">
        <f ca="1">_xll.BDH($B5,JX$3,JX$2,JX$2)</f>
        <v>#NAME?</v>
      </c>
      <c r="JY5" s="14" t="e">
        <f ca="1">_xll.BDH($B5,JY$3,JY$2,JY$2)</f>
        <v>#NAME?</v>
      </c>
      <c r="JZ5" s="14" t="e">
        <f ca="1">_xll.BDH($B5,JZ$3,JZ$2,JZ$2)</f>
        <v>#NAME?</v>
      </c>
      <c r="KA5" s="14" t="e">
        <f ca="1">_xll.BDH($B5,KA$3,KA$2,KA$2)</f>
        <v>#NAME?</v>
      </c>
      <c r="KB5" s="14" t="e">
        <f ca="1">_xll.BDH($B5,KB$3,KB$2,KB$2)</f>
        <v>#NAME?</v>
      </c>
      <c r="KC5" s="14" t="e">
        <f ca="1">_xll.BDH($B5,KC$3,KC$2,KC$2)</f>
        <v>#NAME?</v>
      </c>
      <c r="KD5" s="3"/>
    </row>
    <row r="6" spans="1:291" s="21" customFormat="1">
      <c r="A6" s="4" t="s">
        <v>31</v>
      </c>
      <c r="B6" s="4" t="s">
        <v>120</v>
      </c>
      <c r="C6" s="15"/>
      <c r="D6" s="3"/>
      <c r="E6" s="13" t="e">
        <f ca="1">_xll.BDH($B6,E$3,E$2,E$2)</f>
        <v>#NAME?</v>
      </c>
      <c r="F6" s="13" t="e">
        <f ca="1">_xll.BDH($B6,F$3,F$2,F$2)</f>
        <v>#NAME?</v>
      </c>
      <c r="G6" s="13" t="e">
        <f ca="1">_xll.BDH($B6,G$3,G$2,G$2)</f>
        <v>#NAME?</v>
      </c>
      <c r="H6" s="13" t="e">
        <f ca="1">_xll.BDH($B6,H$3,H$2,H$2)</f>
        <v>#NAME?</v>
      </c>
      <c r="I6" s="13" t="e">
        <f ca="1">_xll.BDH($B6,I$3,I$2,I$2)</f>
        <v>#NAME?</v>
      </c>
      <c r="J6" s="13" t="e">
        <f ca="1">_xll.BDH($B6,J$3,J$2,J$2)</f>
        <v>#NAME?</v>
      </c>
      <c r="K6" s="13" t="e">
        <f ca="1">_xll.BDH($B6,K$3,K$2,K$2)</f>
        <v>#NAME?</v>
      </c>
      <c r="L6" s="13" t="e">
        <f ca="1">_xll.BDH($B6,L$3,L$2,L$2)</f>
        <v>#NAME?</v>
      </c>
      <c r="M6" s="13" t="e">
        <f ca="1">_xll.BDH($B6,M$3,M$2,M$2)</f>
        <v>#NAME?</v>
      </c>
      <c r="N6" s="13" t="e">
        <f ca="1">_xll.BDH($B6,N$3,N$2,N$2)</f>
        <v>#NAME?</v>
      </c>
      <c r="O6" s="13" t="e">
        <f ca="1">_xll.BDH($B6,O$3,O$2,O$2)</f>
        <v>#NAME?</v>
      </c>
      <c r="P6" s="13" t="e">
        <f ca="1">_xll.BDH($B6,P$3,P$2,P$2)</f>
        <v>#NAME?</v>
      </c>
      <c r="Q6" s="13" t="e">
        <f ca="1">_xll.BDH($B6,Q$3,Q$2,Q$2)</f>
        <v>#NAME?</v>
      </c>
      <c r="R6" s="13" t="e">
        <f ca="1">_xll.BDH($B6,R$3,R$2,R$2)</f>
        <v>#NAME?</v>
      </c>
      <c r="S6" s="13" t="e">
        <f ca="1">_xll.BDH($B6,S$3,S$2,S$2)</f>
        <v>#NAME?</v>
      </c>
      <c r="T6" s="13" t="e">
        <f ca="1">_xll.BDH($B6,T$3,T$2,T$2)</f>
        <v>#NAME?</v>
      </c>
      <c r="U6" s="13" t="e">
        <f ca="1">_xll.BDH($B6,U$3,U$2,U$2)</f>
        <v>#NAME?</v>
      </c>
      <c r="V6" s="13" t="e">
        <f ca="1">_xll.BDH($B6,V$3,V$2,V$2)</f>
        <v>#NAME?</v>
      </c>
      <c r="W6" s="13" t="e">
        <f ca="1">_xll.BDH($B6,W$3,W$2,W$2)</f>
        <v>#NAME?</v>
      </c>
      <c r="X6" s="13" t="e">
        <f ca="1">_xll.BDH($B6,X$3,X$2,X$2)</f>
        <v>#NAME?</v>
      </c>
      <c r="Y6" s="13" t="e">
        <f ca="1">_xll.BDH($B6,Y$3,Y$2,Y$2)</f>
        <v>#NAME?</v>
      </c>
      <c r="Z6" s="66"/>
      <c r="AA6" s="13" t="e">
        <f ca="1">_xll.BDH($B6,AA$3,AA$2,AA$2)</f>
        <v>#NAME?</v>
      </c>
      <c r="AB6" s="13" t="e">
        <f ca="1">_xll.BDH($B6,AB$3,AB$2,AB$2)</f>
        <v>#NAME?</v>
      </c>
      <c r="AC6" s="13" t="e">
        <f ca="1">_xll.BDH($B6,AC$3,AC$2,AC$2)</f>
        <v>#NAME?</v>
      </c>
      <c r="AD6" s="13" t="e">
        <f ca="1">_xll.BDH($B6,AD$3,AD$2,AD$2)</f>
        <v>#NAME?</v>
      </c>
      <c r="AE6" s="13" t="e">
        <f ca="1">_xll.BDH($B6,AE$3,AE$2,AE$2)</f>
        <v>#NAME?</v>
      </c>
      <c r="AF6" s="13" t="e">
        <f ca="1">_xll.BDH($B6,AF$3,AF$2,AF$2)</f>
        <v>#NAME?</v>
      </c>
      <c r="AG6" s="13" t="e">
        <f ca="1">_xll.BDH($B6,AG$3,AG$2,AG$2)</f>
        <v>#NAME?</v>
      </c>
      <c r="AH6" s="13" t="e">
        <f ca="1">_xll.BDH($B6,AH$3,AH$2,AH$2)</f>
        <v>#NAME?</v>
      </c>
      <c r="AI6" s="13" t="e">
        <f ca="1">_xll.BDH($B6,AI$3,AI$2,AI$2)</f>
        <v>#NAME?</v>
      </c>
      <c r="AJ6" s="13" t="e">
        <f ca="1">_xll.BDH($B6,AJ$3,AJ$2,AJ$2)</f>
        <v>#NAME?</v>
      </c>
      <c r="AK6" s="13" t="e">
        <f ca="1">_xll.BDH($B6,AK$3,AK$2,AK$2)</f>
        <v>#NAME?</v>
      </c>
      <c r="AL6" s="13" t="e">
        <f ca="1">_xll.BDH($B6,AL$3,AL$2,AL$2)</f>
        <v>#NAME?</v>
      </c>
      <c r="AM6" s="13" t="e">
        <f ca="1">_xll.BDH($B6,AM$3,AM$2,AM$2)</f>
        <v>#NAME?</v>
      </c>
      <c r="AN6" s="13" t="e">
        <f ca="1">_xll.BDH($B6,AN$3,AN$2,AN$2)</f>
        <v>#NAME?</v>
      </c>
      <c r="AO6" s="13" t="e">
        <f ca="1">_xll.BDH($B6,AO$3,AO$2,AO$2)</f>
        <v>#NAME?</v>
      </c>
      <c r="AP6" s="13" t="e">
        <f ca="1">_xll.BDH($B6,AP$3,AP$2,AP$2)</f>
        <v>#NAME?</v>
      </c>
      <c r="AQ6" s="13" t="e">
        <f ca="1">_xll.BDH($B6,AQ$3,AQ$2,AQ$2)</f>
        <v>#NAME?</v>
      </c>
      <c r="AR6" s="13" t="e">
        <f ca="1">_xll.BDH($B6,AR$3,AR$2,AR$2)</f>
        <v>#NAME?</v>
      </c>
      <c r="AS6" s="13" t="e">
        <f ca="1">_xll.BDH($B6,AS$3,AS$2,AS$2)</f>
        <v>#NAME?</v>
      </c>
      <c r="AT6" s="13" t="e">
        <f ca="1">_xll.BDH($B6,AT$3,AT$2,AT$2)</f>
        <v>#NAME?</v>
      </c>
      <c r="AU6" s="13" t="e">
        <f ca="1">_xll.BDH($B6,AU$3,AU$2,AU$2)</f>
        <v>#NAME?</v>
      </c>
      <c r="AV6" s="66"/>
      <c r="AW6" s="13" t="e">
        <f ca="1">_xll.BDH($B6,AW$3,AW$2,AW$2)</f>
        <v>#NAME?</v>
      </c>
      <c r="AX6" s="13" t="e">
        <f ca="1">_xll.BDH($B6,AX$3,AX$2,AX$2)</f>
        <v>#NAME?</v>
      </c>
      <c r="AY6" s="13" t="e">
        <f ca="1">_xll.BDH($B6,AY$3,AY$2,AY$2)</f>
        <v>#NAME?</v>
      </c>
      <c r="AZ6" s="13" t="e">
        <f ca="1">_xll.BDH($B6,AZ$3,AZ$2,AZ$2)</f>
        <v>#NAME?</v>
      </c>
      <c r="BA6" s="13" t="e">
        <f ca="1">_xll.BDH($B6,BA$3,BA$2,BA$2)</f>
        <v>#NAME?</v>
      </c>
      <c r="BB6" s="13" t="e">
        <f ca="1">_xll.BDH($B6,BB$3,BB$2,BB$2)</f>
        <v>#NAME?</v>
      </c>
      <c r="BC6" s="13" t="e">
        <f ca="1">_xll.BDH($B6,BC$3,BC$2,BC$2)</f>
        <v>#NAME?</v>
      </c>
      <c r="BD6" s="13" t="e">
        <f ca="1">_xll.BDH($B6,BD$3,BD$2,BD$2)</f>
        <v>#NAME?</v>
      </c>
      <c r="BE6" s="13" t="e">
        <f ca="1">_xll.BDH($B6,BE$3,BE$2,BE$2)</f>
        <v>#NAME?</v>
      </c>
      <c r="BF6" s="13" t="e">
        <f ca="1">_xll.BDH($B6,BF$3,BF$2,BF$2)</f>
        <v>#NAME?</v>
      </c>
      <c r="BG6" s="13" t="e">
        <f ca="1">_xll.BDH($B6,BG$3,BG$2,BG$2)</f>
        <v>#NAME?</v>
      </c>
      <c r="BH6" s="13" t="e">
        <f ca="1">_xll.BDH($B6,BH$3,BH$2,BH$2)</f>
        <v>#NAME?</v>
      </c>
      <c r="BI6" s="13" t="e">
        <f ca="1">_xll.BDH($B6,BI$3,BI$2,BI$2)</f>
        <v>#NAME?</v>
      </c>
      <c r="BJ6" s="13" t="e">
        <f ca="1">_xll.BDH($B6,BJ$3,BJ$2,BJ$2)</f>
        <v>#NAME?</v>
      </c>
      <c r="BK6" s="13" t="e">
        <f ca="1">_xll.BDH($B6,BK$3,BK$2,BK$2)</f>
        <v>#NAME?</v>
      </c>
      <c r="BL6" s="13" t="e">
        <f ca="1">_xll.BDH($B6,BL$3,BL$2,BL$2)</f>
        <v>#NAME?</v>
      </c>
      <c r="BM6" s="13" t="e">
        <f ca="1">_xll.BDH($B6,BM$3,BM$2,BM$2)</f>
        <v>#NAME?</v>
      </c>
      <c r="BN6" s="13" t="e">
        <f ca="1">_xll.BDH($B6,BN$3,BN$2,BN$2)</f>
        <v>#NAME?</v>
      </c>
      <c r="BO6" s="13" t="e">
        <f ca="1">_xll.BDH($B6,BO$3,BO$2,BO$2)</f>
        <v>#NAME?</v>
      </c>
      <c r="BP6" s="13" t="e">
        <f ca="1">_xll.BDH($B6,BP$3,BP$2,BP$2)</f>
        <v>#NAME?</v>
      </c>
      <c r="BQ6" s="13" t="e">
        <f ca="1">_xll.BDH($B6,BQ$3,BQ$2,BQ$2)</f>
        <v>#NAME?</v>
      </c>
      <c r="BR6" s="3"/>
      <c r="BS6" s="14" t="e">
        <f ca="1">_xll.BDH($B6,BS$3,BS$2,BS$2)</f>
        <v>#NAME?</v>
      </c>
      <c r="BT6" s="14" t="e">
        <f ca="1">_xll.BDH($B6,BT$3,BT$2,BT$2)</f>
        <v>#NAME?</v>
      </c>
      <c r="BU6" s="14" t="e">
        <f ca="1">_xll.BDH($B6,BU$3,BU$2,BU$2)</f>
        <v>#NAME?</v>
      </c>
      <c r="BV6" s="14" t="e">
        <f ca="1">_xll.BDH($B6,BV$3,BV$2,BV$2)</f>
        <v>#NAME?</v>
      </c>
      <c r="BW6" s="14" t="e">
        <f ca="1">_xll.BDH($B6,BW$3,BW$2,BW$2)</f>
        <v>#NAME?</v>
      </c>
      <c r="BX6" s="14" t="e">
        <f ca="1">_xll.BDH($B6,BX$3,BX$2,BX$2)</f>
        <v>#NAME?</v>
      </c>
      <c r="BY6" s="14" t="e">
        <f ca="1">_xll.BDH($B6,BY$3,BY$2,BY$2)</f>
        <v>#NAME?</v>
      </c>
      <c r="BZ6" s="14" t="e">
        <f ca="1">_xll.BDH($B6,BZ$3,BZ$2,BZ$2)</f>
        <v>#NAME?</v>
      </c>
      <c r="CA6" s="14" t="e">
        <f ca="1">_xll.BDH($B6,CA$3,CA$2,CA$2)</f>
        <v>#NAME?</v>
      </c>
      <c r="CB6" s="14" t="e">
        <f ca="1">_xll.BDH($B6,CB$3,CB$2,CB$2)</f>
        <v>#NAME?</v>
      </c>
      <c r="CC6" s="14" t="e">
        <f ca="1">_xll.BDH($B6,CC$3,CC$2,CC$2)</f>
        <v>#NAME?</v>
      </c>
      <c r="CD6" s="14" t="e">
        <f ca="1">_xll.BDH($B6,CD$3,CD$2,CD$2)</f>
        <v>#NAME?</v>
      </c>
      <c r="CE6" s="14" t="e">
        <f ca="1">_xll.BDH($B6,CE$3,CE$2,CE$2)</f>
        <v>#NAME?</v>
      </c>
      <c r="CF6" s="14" t="e">
        <f ca="1">_xll.BDH($B6,CF$3,CF$2,CF$2)</f>
        <v>#NAME?</v>
      </c>
      <c r="CG6" s="14" t="e">
        <f ca="1">_xll.BDH($B6,CG$3,CG$2,CG$2)</f>
        <v>#NAME?</v>
      </c>
      <c r="CH6" s="14" t="e">
        <f ca="1">_xll.BDH($B6,CH$3,CH$2,CH$2)</f>
        <v>#NAME?</v>
      </c>
      <c r="CI6" s="14" t="e">
        <f ca="1">_xll.BDH($B6,CI$3,CI$2,CI$2)</f>
        <v>#NAME?</v>
      </c>
      <c r="CJ6" s="14" t="e">
        <f ca="1">_xll.BDH($B6,CJ$3,CJ$2,CJ$2)</f>
        <v>#NAME?</v>
      </c>
      <c r="CK6" s="14" t="e">
        <f ca="1">_xll.BDH($B6,CK$3,CK$2,CK$2)</f>
        <v>#NAME?</v>
      </c>
      <c r="CL6" s="14" t="e">
        <f ca="1">_xll.BDH($B6,CL$3,CL$2,CL$2)</f>
        <v>#NAME?</v>
      </c>
      <c r="CM6" s="14" t="e">
        <f ca="1">_xll.BDH($B6,CM$3,CM$2,CM$2)</f>
        <v>#NAME?</v>
      </c>
      <c r="CN6"/>
      <c r="CO6" s="13" t="e">
        <f ca="1">_xll.BDH($B6,CO$3,CO$2,CO$2)</f>
        <v>#NAME?</v>
      </c>
      <c r="CP6" s="13" t="e">
        <f ca="1">_xll.BDH($B6,CP$3,CP$2,CP$2)</f>
        <v>#NAME?</v>
      </c>
      <c r="CQ6" s="13" t="e">
        <f ca="1">_xll.BDH($B6,CQ$3,CQ$2,CQ$2)</f>
        <v>#NAME?</v>
      </c>
      <c r="CR6" s="13" t="e">
        <f ca="1">_xll.BDH($B6,CR$3,CR$2,CR$2)</f>
        <v>#NAME?</v>
      </c>
      <c r="CS6" s="13" t="e">
        <f ca="1">_xll.BDH($B6,CS$3,CS$2,CS$2)</f>
        <v>#NAME?</v>
      </c>
      <c r="CT6" s="13" t="e">
        <f ca="1">_xll.BDH($B6,CT$3,CT$2,CT$2)</f>
        <v>#NAME?</v>
      </c>
      <c r="CU6" s="13" t="e">
        <f ca="1">_xll.BDH($B6,CU$3,CU$2,CU$2)</f>
        <v>#NAME?</v>
      </c>
      <c r="CV6" s="13" t="e">
        <f ca="1">_xll.BDH($B6,CV$3,CV$2,CV$2)</f>
        <v>#NAME?</v>
      </c>
      <c r="CW6" s="13" t="e">
        <f ca="1">_xll.BDH($B6,CW$3,CW$2,CW$2)</f>
        <v>#NAME?</v>
      </c>
      <c r="CX6" s="13" t="e">
        <f ca="1">_xll.BDH($B6,CX$3,CX$2,CX$2)</f>
        <v>#NAME?</v>
      </c>
      <c r="CY6" s="13" t="e">
        <f ca="1">_xll.BDH($B6,CY$3,CY$2,CY$2)</f>
        <v>#NAME?</v>
      </c>
      <c r="CZ6" s="13" t="e">
        <f ca="1">_xll.BDH($B6,CZ$3,CZ$2,CZ$2)</f>
        <v>#NAME?</v>
      </c>
      <c r="DA6" s="13" t="e">
        <f ca="1">_xll.BDH($B6,DA$3,DA$2,DA$2)</f>
        <v>#NAME?</v>
      </c>
      <c r="DB6" s="13" t="e">
        <f ca="1">_xll.BDH($B6,DB$3,DB$2,DB$2)</f>
        <v>#NAME?</v>
      </c>
      <c r="DC6" s="13" t="e">
        <f ca="1">_xll.BDH($B6,DC$3,DC$2,DC$2)</f>
        <v>#NAME?</v>
      </c>
      <c r="DD6" s="13" t="e">
        <f ca="1">_xll.BDH($B6,DD$3,DD$2,DD$2)</f>
        <v>#NAME?</v>
      </c>
      <c r="DE6" s="13" t="e">
        <f ca="1">_xll.BDH($B6,DE$3,DE$2,DE$2)</f>
        <v>#NAME?</v>
      </c>
      <c r="DF6" s="13" t="e">
        <f ca="1">_xll.BDH($B6,DF$3,DF$2,DF$2)</f>
        <v>#NAME?</v>
      </c>
      <c r="DG6" s="13" t="e">
        <f ca="1">_xll.BDH($B6,DG$3,DG$2,DG$2)</f>
        <v>#NAME?</v>
      </c>
      <c r="DH6" s="13" t="e">
        <f ca="1">_xll.BDH($B6,DH$3,DH$2,DH$2)</f>
        <v>#NAME?</v>
      </c>
      <c r="DI6" s="13" t="e">
        <f ca="1">_xll.BDH($B6,DI$3,DI$2,DI$2)</f>
        <v>#NAME?</v>
      </c>
      <c r="DJ6" s="3"/>
      <c r="DK6" s="14" t="e">
        <f ca="1">_xll.BDH($B6,DK$3,DK$2,DK$2)</f>
        <v>#NAME?</v>
      </c>
      <c r="DL6" s="14" t="e">
        <f ca="1">_xll.BDH($B6,DL$3,DL$2,DL$2)</f>
        <v>#NAME?</v>
      </c>
      <c r="DM6" s="14" t="e">
        <f ca="1">_xll.BDH($B6,DM$3,DM$2,DM$2)</f>
        <v>#NAME?</v>
      </c>
      <c r="DN6" s="14" t="e">
        <f ca="1">_xll.BDH($B6,DN$3,DN$2,DN$2)</f>
        <v>#NAME?</v>
      </c>
      <c r="DO6" s="14" t="e">
        <f ca="1">_xll.BDH($B6,DO$3,DO$2,DO$2)</f>
        <v>#NAME?</v>
      </c>
      <c r="DP6" s="14" t="e">
        <f ca="1">_xll.BDH($B6,DP$3,DP$2,DP$2)</f>
        <v>#NAME?</v>
      </c>
      <c r="DQ6" s="14" t="e">
        <f ca="1">_xll.BDH($B6,DQ$3,DQ$2,DQ$2)</f>
        <v>#NAME?</v>
      </c>
      <c r="DR6" s="14" t="e">
        <f ca="1">_xll.BDH($B6,DR$3,DR$2,DR$2)</f>
        <v>#NAME?</v>
      </c>
      <c r="DS6" s="14" t="e">
        <f ca="1">_xll.BDH($B6,DS$3,DS$2,DS$2)</f>
        <v>#NAME?</v>
      </c>
      <c r="DT6" s="14" t="e">
        <f ca="1">_xll.BDH($B6,DT$3,DT$2,DT$2)</f>
        <v>#NAME?</v>
      </c>
      <c r="DU6" s="14" t="e">
        <f ca="1">_xll.BDH($B6,DU$3,DU$2,DU$2)</f>
        <v>#NAME?</v>
      </c>
      <c r="DV6" s="14" t="e">
        <f ca="1">_xll.BDH($B6,DV$3,DV$2,DV$2)</f>
        <v>#NAME?</v>
      </c>
      <c r="DW6" s="14" t="e">
        <f ca="1">_xll.BDH($B6,DW$3,DW$2,DW$2)</f>
        <v>#NAME?</v>
      </c>
      <c r="DX6" s="14" t="e">
        <f ca="1">_xll.BDH($B6,DX$3,DX$2,DX$2)</f>
        <v>#NAME?</v>
      </c>
      <c r="DY6" s="14" t="e">
        <f ca="1">_xll.BDH($B6,DY$3,DY$2,DY$2)</f>
        <v>#NAME?</v>
      </c>
      <c r="DZ6" s="14" t="e">
        <f ca="1">_xll.BDH($B6,DZ$3,DZ$2,DZ$2)</f>
        <v>#NAME?</v>
      </c>
      <c r="EA6" s="14" t="e">
        <f ca="1">_xll.BDH($B6,EA$3,EA$2,EA$2)</f>
        <v>#NAME?</v>
      </c>
      <c r="EB6" s="14" t="e">
        <f ca="1">_xll.BDH($B6,EB$3,EB$2,EB$2)</f>
        <v>#NAME?</v>
      </c>
      <c r="EC6" s="14" t="e">
        <f ca="1">_xll.BDH($B6,EC$3,EC$2,EC$2)</f>
        <v>#NAME?</v>
      </c>
      <c r="ED6" s="14" t="e">
        <f ca="1">_xll.BDH($B6,ED$3,ED$2,ED$2)</f>
        <v>#NAME?</v>
      </c>
      <c r="EE6" s="14" t="e">
        <f ca="1">_xll.BDH($B6,EE$3,EE$2,EE$2)</f>
        <v>#NAME?</v>
      </c>
      <c r="EF6" s="3"/>
      <c r="EG6" s="14" t="e">
        <f ca="1">_xll.BDH($B6,EG$3,EG$2,EG$2)</f>
        <v>#NAME?</v>
      </c>
      <c r="EH6" s="14" t="e">
        <f ca="1">_xll.BDH($B6,EH$3,EH$2,EH$2)</f>
        <v>#NAME?</v>
      </c>
      <c r="EI6" s="14" t="e">
        <f ca="1">_xll.BDH($B6,EI$3,EI$2,EI$2)</f>
        <v>#NAME?</v>
      </c>
      <c r="EJ6" s="14" t="e">
        <f ca="1">_xll.BDH($B6,EJ$3,EJ$2,EJ$2)</f>
        <v>#NAME?</v>
      </c>
      <c r="EK6" s="14" t="e">
        <f ca="1">_xll.BDH($B6,EK$3,EK$2,EK$2)</f>
        <v>#NAME?</v>
      </c>
      <c r="EL6" s="14" t="e">
        <f ca="1">_xll.BDH($B6,EL$3,EL$2,EL$2)</f>
        <v>#NAME?</v>
      </c>
      <c r="EM6" s="14" t="e">
        <f ca="1">_xll.BDH($B6,EM$3,EM$2,EM$2)</f>
        <v>#NAME?</v>
      </c>
      <c r="EN6" s="14" t="e">
        <f ca="1">_xll.BDH($B6,EN$3,EN$2,EN$2)</f>
        <v>#NAME?</v>
      </c>
      <c r="EO6" s="14" t="e">
        <f ca="1">_xll.BDH($B6,EO$3,EO$2,EO$2)</f>
        <v>#NAME?</v>
      </c>
      <c r="EP6" s="14" t="e">
        <f ca="1">_xll.BDH($B6,EP$3,EP$2,EP$2)</f>
        <v>#NAME?</v>
      </c>
      <c r="EQ6" s="14" t="e">
        <f ca="1">_xll.BDH($B6,EQ$3,EQ$2,EQ$2)</f>
        <v>#NAME?</v>
      </c>
      <c r="ER6" s="14" t="e">
        <f ca="1">_xll.BDH($B6,ER$3,ER$2,ER$2)</f>
        <v>#NAME?</v>
      </c>
      <c r="ES6" s="14" t="e">
        <f ca="1">_xll.BDH($B6,ES$3,ES$2,ES$2)</f>
        <v>#NAME?</v>
      </c>
      <c r="ET6" s="14" t="e">
        <f ca="1">_xll.BDH($B6,ET$3,ET$2,ET$2)</f>
        <v>#NAME?</v>
      </c>
      <c r="EU6" s="14" t="e">
        <f ca="1">_xll.BDH($B6,EU$3,EU$2,EU$2)</f>
        <v>#NAME?</v>
      </c>
      <c r="EV6" s="14" t="e">
        <f ca="1">_xll.BDH($B6,EV$3,EV$2,EV$2)</f>
        <v>#NAME?</v>
      </c>
      <c r="EW6" s="14" t="e">
        <f ca="1">_xll.BDH($B6,EW$3,EW$2,EW$2)</f>
        <v>#NAME?</v>
      </c>
      <c r="EX6" s="14" t="e">
        <f ca="1">_xll.BDH($B6,EX$3,EX$2,EX$2)</f>
        <v>#NAME?</v>
      </c>
      <c r="EY6" s="14" t="e">
        <f ca="1">_xll.BDH($B6,EY$3,EY$2,EY$2)</f>
        <v>#NAME?</v>
      </c>
      <c r="EZ6" s="14" t="e">
        <f ca="1">_xll.BDH($B6,EZ$3,EZ$2,EZ$2)</f>
        <v>#NAME?</v>
      </c>
      <c r="FA6" s="14" t="e">
        <f ca="1">_xll.BDH($B6,FA$3,FA$2,FA$2)</f>
        <v>#NAME?</v>
      </c>
      <c r="FB6" s="3"/>
      <c r="FC6" s="14" t="e">
        <f ca="1">_xll.BDH($B6,FC$3,FC$2,FC$2)</f>
        <v>#NAME?</v>
      </c>
      <c r="FD6" s="14" t="e">
        <f ca="1">_xll.BDH($B6,FD$3,FD$2,FD$2)</f>
        <v>#NAME?</v>
      </c>
      <c r="FE6" s="14" t="e">
        <f ca="1">_xll.BDH($B6,FE$3,FE$2,FE$2)</f>
        <v>#NAME?</v>
      </c>
      <c r="FF6" s="14" t="e">
        <f ca="1">_xll.BDH($B6,FF$3,FF$2,FF$2)</f>
        <v>#NAME?</v>
      </c>
      <c r="FG6" s="14" t="e">
        <f ca="1">_xll.BDH($B6,FG$3,FG$2,FG$2)</f>
        <v>#NAME?</v>
      </c>
      <c r="FH6" s="14" t="e">
        <f ca="1">_xll.BDH($B6,FH$3,FH$2,FH$2)</f>
        <v>#NAME?</v>
      </c>
      <c r="FI6" s="14" t="e">
        <f ca="1">_xll.BDH($B6,FI$3,FI$2,FI$2)</f>
        <v>#NAME?</v>
      </c>
      <c r="FJ6" s="14" t="e">
        <f ca="1">_xll.BDH($B6,FJ$3,FJ$2,FJ$2)</f>
        <v>#NAME?</v>
      </c>
      <c r="FK6" s="14" t="e">
        <f ca="1">_xll.BDH($B6,FK$3,FK$2,FK$2)</f>
        <v>#NAME?</v>
      </c>
      <c r="FL6" s="14" t="e">
        <f ca="1">_xll.BDH($B6,FL$3,FL$2,FL$2)</f>
        <v>#NAME?</v>
      </c>
      <c r="FM6" s="14" t="e">
        <f ca="1">_xll.BDH($B6,FM$3,FM$2,FM$2)</f>
        <v>#NAME?</v>
      </c>
      <c r="FN6" s="14" t="e">
        <f ca="1">_xll.BDH($B6,FN$3,FN$2,FN$2)</f>
        <v>#NAME?</v>
      </c>
      <c r="FO6" s="14" t="e">
        <f ca="1">_xll.BDH($B6,FO$3,FO$2,FO$2)</f>
        <v>#NAME?</v>
      </c>
      <c r="FP6" s="14" t="e">
        <f ca="1">_xll.BDH($B6,FP$3,FP$2,FP$2)</f>
        <v>#NAME?</v>
      </c>
      <c r="FQ6" s="14" t="e">
        <f ca="1">_xll.BDH($B6,FQ$3,FQ$2,FQ$2)</f>
        <v>#NAME?</v>
      </c>
      <c r="FR6" s="14" t="e">
        <f ca="1">_xll.BDH($B6,FR$3,FR$2,FR$2)</f>
        <v>#NAME?</v>
      </c>
      <c r="FS6" s="14" t="e">
        <f ca="1">_xll.BDH($B6,FS$3,FS$2,FS$2)</f>
        <v>#NAME?</v>
      </c>
      <c r="FT6" s="14" t="e">
        <f ca="1">_xll.BDH($B6,FT$3,FT$2,FT$2)</f>
        <v>#NAME?</v>
      </c>
      <c r="FU6" s="14" t="e">
        <f ca="1">_xll.BDH($B6,FU$3,FU$2,FU$2)</f>
        <v>#NAME?</v>
      </c>
      <c r="FV6" s="14" t="e">
        <f ca="1">_xll.BDH($B6,FV$3,FV$2,FV$2)</f>
        <v>#NAME?</v>
      </c>
      <c r="FW6" s="14" t="e">
        <f ca="1">_xll.BDH($B6,FW$3,FW$2,FW$2)</f>
        <v>#NAME?</v>
      </c>
      <c r="FX6" s="3"/>
      <c r="FY6" s="14" t="e">
        <f ca="1">_xll.BDH($B6,FY$3,FY$2,FY$2)</f>
        <v>#NAME?</v>
      </c>
      <c r="FZ6" s="14" t="e">
        <f ca="1">_xll.BDH($B6,FZ$3,FZ$2,FZ$2)</f>
        <v>#NAME?</v>
      </c>
      <c r="GA6" s="14" t="e">
        <f ca="1">_xll.BDH($B6,GA$3,GA$2,GA$2)</f>
        <v>#NAME?</v>
      </c>
      <c r="GB6" s="14" t="e">
        <f ca="1">_xll.BDH($B6,GB$3,GB$2,GB$2)</f>
        <v>#NAME?</v>
      </c>
      <c r="GC6" s="14" t="e">
        <f ca="1">_xll.BDH($B6,GC$3,GC$2,GC$2)</f>
        <v>#NAME?</v>
      </c>
      <c r="GD6" s="14" t="e">
        <f ca="1">_xll.BDH($B6,GD$3,GD$2,GD$2)</f>
        <v>#NAME?</v>
      </c>
      <c r="GE6" s="14" t="e">
        <f ca="1">_xll.BDH($B6,GE$3,GE$2,GE$2)</f>
        <v>#NAME?</v>
      </c>
      <c r="GF6" s="14" t="e">
        <f ca="1">_xll.BDH($B6,GF$3,GF$2,GF$2)</f>
        <v>#NAME?</v>
      </c>
      <c r="GG6" s="14" t="e">
        <f ca="1">_xll.BDH($B6,GG$3,GG$2,GG$2)</f>
        <v>#NAME?</v>
      </c>
      <c r="GH6" s="14" t="e">
        <f ca="1">_xll.BDH($B6,GH$3,GH$2,GH$2)</f>
        <v>#NAME?</v>
      </c>
      <c r="GI6" s="14" t="e">
        <f ca="1">_xll.BDH($B6,GI$3,GI$2,GI$2)</f>
        <v>#NAME?</v>
      </c>
      <c r="GJ6" s="14" t="e">
        <f ca="1">_xll.BDH($B6,GJ$3,GJ$2,GJ$2)</f>
        <v>#NAME?</v>
      </c>
      <c r="GK6" s="14" t="e">
        <f ca="1">_xll.BDH($B6,GK$3,GK$2,GK$2)</f>
        <v>#NAME?</v>
      </c>
      <c r="GL6" s="14" t="e">
        <f ca="1">_xll.BDH($B6,GL$3,GL$2,GL$2)</f>
        <v>#NAME?</v>
      </c>
      <c r="GM6" s="14" t="e">
        <f ca="1">_xll.BDH($B6,GM$3,GM$2,GM$2)</f>
        <v>#NAME?</v>
      </c>
      <c r="GN6" s="14" t="e">
        <f ca="1">_xll.BDH($B6,GN$3,GN$2,GN$2)</f>
        <v>#NAME?</v>
      </c>
      <c r="GO6" s="14" t="e">
        <f ca="1">_xll.BDH($B6,GO$3,GO$2,GO$2)</f>
        <v>#NAME?</v>
      </c>
      <c r="GP6" s="14" t="e">
        <f ca="1">_xll.BDH($B6,GP$3,GP$2,GP$2)</f>
        <v>#NAME?</v>
      </c>
      <c r="GQ6" s="14" t="e">
        <f ca="1">_xll.BDH($B6,GQ$3,GQ$2,GQ$2)</f>
        <v>#NAME?</v>
      </c>
      <c r="GR6" s="14" t="e">
        <f ca="1">_xll.BDH($B6,GR$3,GR$2,GR$2)</f>
        <v>#NAME?</v>
      </c>
      <c r="GS6" s="14" t="e">
        <f ca="1">_xll.BDH($B6,GS$3,GS$2,GS$2)</f>
        <v>#NAME?</v>
      </c>
      <c r="GT6" s="3"/>
      <c r="GU6" s="13" t="e">
        <f ca="1">_xll.BDH($B6,GU$3,GU$2,GU$2)</f>
        <v>#NAME?</v>
      </c>
      <c r="GV6" s="13" t="e">
        <f ca="1">_xll.BDH($B6,GV$3,GV$2,GV$2)</f>
        <v>#NAME?</v>
      </c>
      <c r="GW6" s="13" t="e">
        <f ca="1">_xll.BDH($B6,GW$3,GW$2,GW$2)</f>
        <v>#NAME?</v>
      </c>
      <c r="GX6" s="13" t="e">
        <f ca="1">_xll.BDH($B6,GX$3,GX$2,GX$2)</f>
        <v>#NAME?</v>
      </c>
      <c r="GY6" s="13" t="e">
        <f ca="1">_xll.BDH($B6,GY$3,GY$2,GY$2)</f>
        <v>#NAME?</v>
      </c>
      <c r="GZ6" s="13" t="e">
        <f ca="1">_xll.BDH($B6,GZ$3,GZ$2,GZ$2)</f>
        <v>#NAME?</v>
      </c>
      <c r="HA6" s="13" t="e">
        <f ca="1">_xll.BDH($B6,HA$3,HA$2,HA$2)</f>
        <v>#NAME?</v>
      </c>
      <c r="HB6" s="13" t="e">
        <f ca="1">_xll.BDH($B6,HB$3,HB$2,HB$2)</f>
        <v>#NAME?</v>
      </c>
      <c r="HC6" s="13" t="e">
        <f ca="1">_xll.BDH($B6,HC$3,HC$2,HC$2)</f>
        <v>#NAME?</v>
      </c>
      <c r="HD6" s="13" t="e">
        <f ca="1">_xll.BDH($B6,HD$3,HD$2,HD$2)</f>
        <v>#NAME?</v>
      </c>
      <c r="HE6" s="13" t="e">
        <f ca="1">_xll.BDH($B6,HE$3,HE$2,HE$2)</f>
        <v>#NAME?</v>
      </c>
      <c r="HF6" s="13" t="e">
        <f ca="1">_xll.BDH($B6,HF$3,HF$2,HF$2)</f>
        <v>#NAME?</v>
      </c>
      <c r="HG6" s="13" t="e">
        <f ca="1">_xll.BDH($B6,HG$3,HG$2,HG$2)</f>
        <v>#NAME?</v>
      </c>
      <c r="HH6" s="13" t="e">
        <f ca="1">_xll.BDH($B6,HH$3,HH$2,HH$2)</f>
        <v>#NAME?</v>
      </c>
      <c r="HI6" s="13" t="e">
        <f ca="1">_xll.BDH($B6,HI$3,HI$2,HI$2)</f>
        <v>#NAME?</v>
      </c>
      <c r="HJ6" s="13" t="e">
        <f ca="1">_xll.BDH($B6,HJ$3,HJ$2,HJ$2)</f>
        <v>#NAME?</v>
      </c>
      <c r="HK6" s="13" t="e">
        <f ca="1">_xll.BDH($B6,HK$3,HK$2,HK$2)</f>
        <v>#NAME?</v>
      </c>
      <c r="HL6" s="13" t="e">
        <f ca="1">_xll.BDH($B6,HL$3,HL$2,HL$2)</f>
        <v>#NAME?</v>
      </c>
      <c r="HM6" s="13" t="e">
        <f ca="1">_xll.BDH($B6,HM$3,HM$2,HM$2)</f>
        <v>#NAME?</v>
      </c>
      <c r="HN6" s="13" t="e">
        <f ca="1">_xll.BDH($B6,HN$3,HN$2,HN$2)</f>
        <v>#NAME?</v>
      </c>
      <c r="HO6" s="13" t="e">
        <f ca="1">_xll.BDH($B6,HO$3,HO$2,HO$2)</f>
        <v>#NAME?</v>
      </c>
      <c r="HP6" s="3"/>
      <c r="HQ6" s="13" t="e">
        <f ca="1">_xll.BDH($B6,HQ$3,HQ$2,HQ$2)</f>
        <v>#NAME?</v>
      </c>
      <c r="HR6" s="13" t="e">
        <f ca="1">_xll.BDH($B6,HR$3,HR$2,HR$2)</f>
        <v>#NAME?</v>
      </c>
      <c r="HS6" s="13" t="e">
        <f ca="1">_xll.BDH($B6,HS$3,HS$2,HS$2)</f>
        <v>#NAME?</v>
      </c>
      <c r="HT6" s="13" t="e">
        <f ca="1">_xll.BDH($B6,HT$3,HT$2,HT$2)</f>
        <v>#NAME?</v>
      </c>
      <c r="HU6" s="13" t="e">
        <f ca="1">_xll.BDH($B6,HU$3,HU$2,HU$2)</f>
        <v>#NAME?</v>
      </c>
      <c r="HV6" s="13" t="e">
        <f ca="1">_xll.BDH($B6,HV$3,HV$2,HV$2)</f>
        <v>#NAME?</v>
      </c>
      <c r="HW6" s="13" t="e">
        <f ca="1">_xll.BDH($B6,HW$3,HW$2,HW$2)</f>
        <v>#NAME?</v>
      </c>
      <c r="HX6" s="13" t="e">
        <f ca="1">_xll.BDH($B6,HX$3,HX$2,HX$2)</f>
        <v>#NAME?</v>
      </c>
      <c r="HY6" s="13" t="e">
        <f ca="1">_xll.BDH($B6,HY$3,HY$2,HY$2)</f>
        <v>#NAME?</v>
      </c>
      <c r="HZ6" s="13" t="e">
        <f ca="1">_xll.BDH($B6,HZ$3,HZ$2,HZ$2)</f>
        <v>#NAME?</v>
      </c>
      <c r="IA6" s="13" t="e">
        <f ca="1">_xll.BDH($B6,IA$3,IA$2,IA$2)</f>
        <v>#NAME?</v>
      </c>
      <c r="IB6" s="13" t="e">
        <f ca="1">_xll.BDH($B6,IB$3,IB$2,IB$2)</f>
        <v>#NAME?</v>
      </c>
      <c r="IC6" s="13" t="e">
        <f ca="1">_xll.BDH($B6,IC$3,IC$2,IC$2)</f>
        <v>#NAME?</v>
      </c>
      <c r="ID6" s="13" t="e">
        <f ca="1">_xll.BDH($B6,ID$3,ID$2,ID$2)</f>
        <v>#NAME?</v>
      </c>
      <c r="IE6" s="13" t="e">
        <f ca="1">_xll.BDH($B6,IE$3,IE$2,IE$2)</f>
        <v>#NAME?</v>
      </c>
      <c r="IF6" s="13" t="e">
        <f ca="1">_xll.BDH($B6,IF$3,IF$2,IF$2)</f>
        <v>#NAME?</v>
      </c>
      <c r="IG6" s="13" t="e">
        <f ca="1">_xll.BDH($B6,IG$3,IG$2,IG$2)</f>
        <v>#NAME?</v>
      </c>
      <c r="IH6" s="13" t="e">
        <f ca="1">_xll.BDH($B6,IH$3,IH$2,IH$2)</f>
        <v>#NAME?</v>
      </c>
      <c r="II6" s="13" t="e">
        <f ca="1">_xll.BDH($B6,II$3,II$2,II$2)</f>
        <v>#NAME?</v>
      </c>
      <c r="IJ6" s="13" t="e">
        <f ca="1">_xll.BDH($B6,IJ$3,IJ$2,IJ$2)</f>
        <v>#NAME?</v>
      </c>
      <c r="IK6" s="13" t="e">
        <f ca="1">_xll.BDH($B6,IK$3,IK$2,IK$2)</f>
        <v>#NAME?</v>
      </c>
      <c r="IL6" s="3"/>
      <c r="IM6" s="13" t="e">
        <f ca="1">_xll.BDH($B6,IM$3,IM$2,IM$2)</f>
        <v>#NAME?</v>
      </c>
      <c r="IN6" s="13" t="e">
        <f ca="1">_xll.BDH($B6,IN$3,IN$2,IN$2)</f>
        <v>#NAME?</v>
      </c>
      <c r="IO6" s="13" t="e">
        <f ca="1">_xll.BDH($B6,IO$3,IO$2,IO$2)</f>
        <v>#NAME?</v>
      </c>
      <c r="IP6" s="13" t="e">
        <f ca="1">_xll.BDH($B6,IP$3,IP$2,IP$2)</f>
        <v>#NAME?</v>
      </c>
      <c r="IQ6" s="13" t="e">
        <f ca="1">_xll.BDH($B6,IQ$3,IQ$2,IQ$2)</f>
        <v>#NAME?</v>
      </c>
      <c r="IR6" s="13" t="e">
        <f ca="1">_xll.BDH($B6,IR$3,IR$2,IR$2)</f>
        <v>#NAME?</v>
      </c>
      <c r="IS6" s="13" t="e">
        <f ca="1">_xll.BDH($B6,IS$3,IS$2,IS$2)</f>
        <v>#NAME?</v>
      </c>
      <c r="IT6" s="13" t="e">
        <f ca="1">_xll.BDH($B6,IT$3,IT$2,IT$2)</f>
        <v>#NAME?</v>
      </c>
      <c r="IU6" s="13" t="e">
        <f ca="1">_xll.BDH($B6,IU$3,IU$2,IU$2)</f>
        <v>#NAME?</v>
      </c>
      <c r="IV6" s="13" t="e">
        <f ca="1">_xll.BDH($B6,IV$3,IV$2,IV$2)</f>
        <v>#NAME?</v>
      </c>
      <c r="IW6" s="13" t="e">
        <f ca="1">_xll.BDH($B6,IW$3,IW$2,IW$2)</f>
        <v>#NAME?</v>
      </c>
      <c r="IX6" s="13" t="e">
        <f ca="1">_xll.BDH($B6,IX$3,IX$2,IX$2)</f>
        <v>#NAME?</v>
      </c>
      <c r="IY6" s="13" t="e">
        <f ca="1">_xll.BDH($B6,IY$3,IY$2,IY$2)</f>
        <v>#NAME?</v>
      </c>
      <c r="IZ6" s="13" t="e">
        <f ca="1">_xll.BDH($B6,IZ$3,IZ$2,IZ$2)</f>
        <v>#NAME?</v>
      </c>
      <c r="JA6" s="13" t="e">
        <f ca="1">_xll.BDH($B6,JA$3,JA$2,JA$2)</f>
        <v>#NAME?</v>
      </c>
      <c r="JB6" s="13" t="e">
        <f ca="1">_xll.BDH($B6,JB$3,JB$2,JB$2)</f>
        <v>#NAME?</v>
      </c>
      <c r="JC6" s="13" t="e">
        <f ca="1">_xll.BDH($B6,JC$3,JC$2,JC$2)</f>
        <v>#NAME?</v>
      </c>
      <c r="JD6" s="13" t="e">
        <f ca="1">_xll.BDH($B6,JD$3,JD$2,JD$2)</f>
        <v>#NAME?</v>
      </c>
      <c r="JE6" s="13" t="e">
        <f ca="1">_xll.BDH($B6,JE$3,JE$2,JE$2)</f>
        <v>#NAME?</v>
      </c>
      <c r="JF6" s="13" t="e">
        <f ca="1">_xll.BDH($B6,JF$3,JF$2,JF$2)</f>
        <v>#NAME?</v>
      </c>
      <c r="JG6" s="13" t="e">
        <f ca="1">_xll.BDH($B6,JG$3,JG$2,JG$2)</f>
        <v>#NAME?</v>
      </c>
      <c r="JH6" s="3"/>
      <c r="JI6" s="14" t="e">
        <f ca="1">_xll.BDH($B6,JI$3,JI$2,JI$2)</f>
        <v>#NAME?</v>
      </c>
      <c r="JJ6" s="14" t="e">
        <f ca="1">_xll.BDH($B6,JJ$3,JJ$2,JJ$2)</f>
        <v>#NAME?</v>
      </c>
      <c r="JK6" s="14" t="e">
        <f ca="1">_xll.BDH($B6,JK$3,JK$2,JK$2)</f>
        <v>#NAME?</v>
      </c>
      <c r="JL6" s="14" t="e">
        <f ca="1">_xll.BDH($B6,JL$3,JL$2,JL$2)</f>
        <v>#NAME?</v>
      </c>
      <c r="JM6" s="14" t="e">
        <f ca="1">_xll.BDH($B6,JM$3,JM$2,JM$2)</f>
        <v>#NAME?</v>
      </c>
      <c r="JN6" s="14" t="e">
        <f ca="1">_xll.BDH($B6,JN$3,JN$2,JN$2)</f>
        <v>#NAME?</v>
      </c>
      <c r="JO6" s="14" t="e">
        <f ca="1">_xll.BDH($B6,JO$3,JO$2,JO$2)</f>
        <v>#NAME?</v>
      </c>
      <c r="JP6" s="14" t="e">
        <f ca="1">_xll.BDH($B6,JP$3,JP$2,JP$2)</f>
        <v>#NAME?</v>
      </c>
      <c r="JQ6" s="14" t="e">
        <f ca="1">_xll.BDH($B6,JQ$3,JQ$2,JQ$2)</f>
        <v>#NAME?</v>
      </c>
      <c r="JR6" s="14" t="e">
        <f ca="1">_xll.BDH($B6,JR$3,JR$2,JR$2)</f>
        <v>#NAME?</v>
      </c>
      <c r="JS6" s="14" t="e">
        <f ca="1">_xll.BDH($B6,JS$3,JS$2,JS$2)</f>
        <v>#NAME?</v>
      </c>
      <c r="JT6" s="14" t="e">
        <f ca="1">_xll.BDH($B6,JT$3,JT$2,JT$2)</f>
        <v>#NAME?</v>
      </c>
      <c r="JU6" s="14" t="e">
        <f ca="1">_xll.BDH($B6,JU$3,JU$2,JU$2)</f>
        <v>#NAME?</v>
      </c>
      <c r="JV6" s="14" t="e">
        <f ca="1">_xll.BDH($B6,JV$3,JV$2,JV$2)</f>
        <v>#NAME?</v>
      </c>
      <c r="JW6" s="14" t="e">
        <f ca="1">_xll.BDH($B6,JW$3,JW$2,JW$2)</f>
        <v>#NAME?</v>
      </c>
      <c r="JX6" s="14" t="e">
        <f ca="1">_xll.BDH($B6,JX$3,JX$2,JX$2)</f>
        <v>#NAME?</v>
      </c>
      <c r="JY6" s="14" t="e">
        <f ca="1">_xll.BDH($B6,JY$3,JY$2,JY$2)</f>
        <v>#NAME?</v>
      </c>
      <c r="JZ6" s="14" t="e">
        <f ca="1">_xll.BDH($B6,JZ$3,JZ$2,JZ$2)</f>
        <v>#NAME?</v>
      </c>
      <c r="KA6" s="14" t="e">
        <f ca="1">_xll.BDH($B6,KA$3,KA$2,KA$2)</f>
        <v>#NAME?</v>
      </c>
      <c r="KB6" s="14" t="e">
        <f ca="1">_xll.BDH($B6,KB$3,KB$2,KB$2)</f>
        <v>#NAME?</v>
      </c>
      <c r="KC6" s="14" t="e">
        <f ca="1">_xll.BDH($B6,KC$3,KC$2,KC$2)</f>
        <v>#NAME?</v>
      </c>
      <c r="KD6" s="3"/>
    </row>
    <row r="7" spans="1:291" s="21" customFormat="1">
      <c r="A7" s="4" t="s">
        <v>31</v>
      </c>
      <c r="B7" s="4" t="s">
        <v>13</v>
      </c>
      <c r="C7" s="15"/>
      <c r="D7" s="3"/>
      <c r="E7" s="13" t="e">
        <f ca="1">_xll.BDH($B7,E$3,E$2,E$2)</f>
        <v>#NAME?</v>
      </c>
      <c r="F7" s="13" t="e">
        <f ca="1">_xll.BDH($B7,F$3,F$2,F$2)</f>
        <v>#NAME?</v>
      </c>
      <c r="G7" s="13" t="e">
        <f ca="1">_xll.BDH($B7,G$3,G$2,G$2)</f>
        <v>#NAME?</v>
      </c>
      <c r="H7" s="13" t="e">
        <f ca="1">_xll.BDH($B7,H$3,H$2,H$2)</f>
        <v>#NAME?</v>
      </c>
      <c r="I7" s="13" t="e">
        <f ca="1">_xll.BDH($B7,I$3,I$2,I$2)</f>
        <v>#NAME?</v>
      </c>
      <c r="J7" s="13" t="e">
        <f ca="1">_xll.BDH($B7,J$3,J$2,J$2)</f>
        <v>#NAME?</v>
      </c>
      <c r="K7" s="13" t="e">
        <f ca="1">_xll.BDH($B7,K$3,K$2,K$2)</f>
        <v>#NAME?</v>
      </c>
      <c r="L7" s="13" t="e">
        <f ca="1">_xll.BDH($B7,L$3,L$2,L$2)</f>
        <v>#NAME?</v>
      </c>
      <c r="M7" s="13" t="e">
        <f ca="1">_xll.BDH($B7,M$3,M$2,M$2)</f>
        <v>#NAME?</v>
      </c>
      <c r="N7" s="13" t="e">
        <f ca="1">_xll.BDH($B7,N$3,N$2,N$2)</f>
        <v>#NAME?</v>
      </c>
      <c r="O7" s="13" t="e">
        <f ca="1">_xll.BDH($B7,O$3,O$2,O$2)</f>
        <v>#NAME?</v>
      </c>
      <c r="P7" s="13" t="e">
        <f ca="1">_xll.BDH($B7,P$3,P$2,P$2)</f>
        <v>#NAME?</v>
      </c>
      <c r="Q7" s="13" t="e">
        <f ca="1">_xll.BDH($B7,Q$3,Q$2,Q$2)</f>
        <v>#NAME?</v>
      </c>
      <c r="R7" s="13" t="e">
        <f ca="1">_xll.BDH($B7,R$3,R$2,R$2)</f>
        <v>#NAME?</v>
      </c>
      <c r="S7" s="13" t="e">
        <f ca="1">_xll.BDH($B7,S$3,S$2,S$2)</f>
        <v>#NAME?</v>
      </c>
      <c r="T7" s="13" t="e">
        <f ca="1">_xll.BDH($B7,T$3,T$2,T$2)</f>
        <v>#NAME?</v>
      </c>
      <c r="U7" s="13" t="e">
        <f ca="1">_xll.BDH($B7,U$3,U$2,U$2)</f>
        <v>#NAME?</v>
      </c>
      <c r="V7" s="13" t="e">
        <f ca="1">_xll.BDH($B7,V$3,V$2,V$2)</f>
        <v>#NAME?</v>
      </c>
      <c r="W7" s="13" t="e">
        <f ca="1">_xll.BDH($B7,W$3,W$2,W$2)</f>
        <v>#NAME?</v>
      </c>
      <c r="X7" s="13" t="e">
        <f ca="1">_xll.BDH($B7,X$3,X$2,X$2)</f>
        <v>#NAME?</v>
      </c>
      <c r="Y7" s="13" t="e">
        <f ca="1">_xll.BDH($B7,Y$3,Y$2,Y$2)</f>
        <v>#NAME?</v>
      </c>
      <c r="Z7" s="66"/>
      <c r="AA7" s="13" t="e">
        <f ca="1">_xll.BDH($B7,AA$3,AA$2,AA$2)</f>
        <v>#NAME?</v>
      </c>
      <c r="AB7" s="13" t="e">
        <f ca="1">_xll.BDH($B7,AB$3,AB$2,AB$2)</f>
        <v>#NAME?</v>
      </c>
      <c r="AC7" s="13" t="e">
        <f ca="1">_xll.BDH($B7,AC$3,AC$2,AC$2)</f>
        <v>#NAME?</v>
      </c>
      <c r="AD7" s="13" t="e">
        <f ca="1">_xll.BDH($B7,AD$3,AD$2,AD$2)</f>
        <v>#NAME?</v>
      </c>
      <c r="AE7" s="13" t="e">
        <f ca="1">_xll.BDH($B7,AE$3,AE$2,AE$2)</f>
        <v>#NAME?</v>
      </c>
      <c r="AF7" s="13" t="e">
        <f ca="1">_xll.BDH($B7,AF$3,AF$2,AF$2)</f>
        <v>#NAME?</v>
      </c>
      <c r="AG7" s="13" t="e">
        <f ca="1">_xll.BDH($B7,AG$3,AG$2,AG$2)</f>
        <v>#NAME?</v>
      </c>
      <c r="AH7" s="13" t="e">
        <f ca="1">_xll.BDH($B7,AH$3,AH$2,AH$2)</f>
        <v>#NAME?</v>
      </c>
      <c r="AI7" s="13" t="e">
        <f ca="1">_xll.BDH($B7,AI$3,AI$2,AI$2)</f>
        <v>#NAME?</v>
      </c>
      <c r="AJ7" s="13" t="e">
        <f ca="1">_xll.BDH($B7,AJ$3,AJ$2,AJ$2)</f>
        <v>#NAME?</v>
      </c>
      <c r="AK7" s="13" t="e">
        <f ca="1">_xll.BDH($B7,AK$3,AK$2,AK$2)</f>
        <v>#NAME?</v>
      </c>
      <c r="AL7" s="13" t="e">
        <f ca="1">_xll.BDH($B7,AL$3,AL$2,AL$2)</f>
        <v>#NAME?</v>
      </c>
      <c r="AM7" s="13" t="e">
        <f ca="1">_xll.BDH($B7,AM$3,AM$2,AM$2)</f>
        <v>#NAME?</v>
      </c>
      <c r="AN7" s="13" t="e">
        <f ca="1">_xll.BDH($B7,AN$3,AN$2,AN$2)</f>
        <v>#NAME?</v>
      </c>
      <c r="AO7" s="13" t="e">
        <f ca="1">_xll.BDH($B7,AO$3,AO$2,AO$2)</f>
        <v>#NAME?</v>
      </c>
      <c r="AP7" s="13" t="e">
        <f ca="1">_xll.BDH($B7,AP$3,AP$2,AP$2)</f>
        <v>#NAME?</v>
      </c>
      <c r="AQ7" s="13" t="e">
        <f ca="1">_xll.BDH($B7,AQ$3,AQ$2,AQ$2)</f>
        <v>#NAME?</v>
      </c>
      <c r="AR7" s="13" t="e">
        <f ca="1">_xll.BDH($B7,AR$3,AR$2,AR$2)</f>
        <v>#NAME?</v>
      </c>
      <c r="AS7" s="13" t="e">
        <f ca="1">_xll.BDH($B7,AS$3,AS$2,AS$2)</f>
        <v>#NAME?</v>
      </c>
      <c r="AT7" s="13" t="e">
        <f ca="1">_xll.BDH($B7,AT$3,AT$2,AT$2)</f>
        <v>#NAME?</v>
      </c>
      <c r="AU7" s="13" t="e">
        <f ca="1">_xll.BDH($B7,AU$3,AU$2,AU$2)</f>
        <v>#NAME?</v>
      </c>
      <c r="AV7" s="66"/>
      <c r="AW7" s="13" t="e">
        <f ca="1">_xll.BDH($B7,AW$3,AW$2,AW$2)</f>
        <v>#NAME?</v>
      </c>
      <c r="AX7" s="13" t="e">
        <f ca="1">_xll.BDH($B7,AX$3,AX$2,AX$2)</f>
        <v>#NAME?</v>
      </c>
      <c r="AY7" s="13" t="e">
        <f ca="1">_xll.BDH($B7,AY$3,AY$2,AY$2)</f>
        <v>#NAME?</v>
      </c>
      <c r="AZ7" s="13" t="e">
        <f ca="1">_xll.BDH($B7,AZ$3,AZ$2,AZ$2)</f>
        <v>#NAME?</v>
      </c>
      <c r="BA7" s="13" t="e">
        <f ca="1">_xll.BDH($B7,BA$3,BA$2,BA$2)</f>
        <v>#NAME?</v>
      </c>
      <c r="BB7" s="13" t="e">
        <f ca="1">_xll.BDH($B7,BB$3,BB$2,BB$2)</f>
        <v>#NAME?</v>
      </c>
      <c r="BC7" s="13" t="e">
        <f ca="1">_xll.BDH($B7,BC$3,BC$2,BC$2)</f>
        <v>#NAME?</v>
      </c>
      <c r="BD7" s="13" t="e">
        <f ca="1">_xll.BDH($B7,BD$3,BD$2,BD$2)</f>
        <v>#NAME?</v>
      </c>
      <c r="BE7" s="13" t="e">
        <f ca="1">_xll.BDH($B7,BE$3,BE$2,BE$2)</f>
        <v>#NAME?</v>
      </c>
      <c r="BF7" s="13" t="e">
        <f ca="1">_xll.BDH($B7,BF$3,BF$2,BF$2)</f>
        <v>#NAME?</v>
      </c>
      <c r="BG7" s="13" t="e">
        <f ca="1">_xll.BDH($B7,BG$3,BG$2,BG$2)</f>
        <v>#NAME?</v>
      </c>
      <c r="BH7" s="13" t="e">
        <f ca="1">_xll.BDH($B7,BH$3,BH$2,BH$2)</f>
        <v>#NAME?</v>
      </c>
      <c r="BI7" s="13" t="e">
        <f ca="1">_xll.BDH($B7,BI$3,BI$2,BI$2)</f>
        <v>#NAME?</v>
      </c>
      <c r="BJ7" s="13" t="e">
        <f ca="1">_xll.BDH($B7,BJ$3,BJ$2,BJ$2)</f>
        <v>#NAME?</v>
      </c>
      <c r="BK7" s="13" t="e">
        <f ca="1">_xll.BDH($B7,BK$3,BK$2,BK$2)</f>
        <v>#NAME?</v>
      </c>
      <c r="BL7" s="13" t="e">
        <f ca="1">_xll.BDH($B7,BL$3,BL$2,BL$2)</f>
        <v>#NAME?</v>
      </c>
      <c r="BM7" s="13" t="e">
        <f ca="1">_xll.BDH($B7,BM$3,BM$2,BM$2)</f>
        <v>#NAME?</v>
      </c>
      <c r="BN7" s="13" t="e">
        <f ca="1">_xll.BDH($B7,BN$3,BN$2,BN$2)</f>
        <v>#NAME?</v>
      </c>
      <c r="BO7" s="13" t="e">
        <f ca="1">_xll.BDH($B7,BO$3,BO$2,BO$2)</f>
        <v>#NAME?</v>
      </c>
      <c r="BP7" s="13" t="e">
        <f ca="1">_xll.BDH($B7,BP$3,BP$2,BP$2)</f>
        <v>#NAME?</v>
      </c>
      <c r="BQ7" s="13" t="e">
        <f ca="1">_xll.BDH($B7,BQ$3,BQ$2,BQ$2)</f>
        <v>#NAME?</v>
      </c>
      <c r="BR7" s="3"/>
      <c r="BS7" s="14" t="e">
        <f ca="1">_xll.BDH($B7,BS$3,BS$2,BS$2)</f>
        <v>#NAME?</v>
      </c>
      <c r="BT7" s="14" t="e">
        <f ca="1">_xll.BDH($B7,BT$3,BT$2,BT$2)</f>
        <v>#NAME?</v>
      </c>
      <c r="BU7" s="14" t="e">
        <f ca="1">_xll.BDH($B7,BU$3,BU$2,BU$2)</f>
        <v>#NAME?</v>
      </c>
      <c r="BV7" s="14" t="e">
        <f ca="1">_xll.BDH($B7,BV$3,BV$2,BV$2)</f>
        <v>#NAME?</v>
      </c>
      <c r="BW7" s="14" t="e">
        <f ca="1">_xll.BDH($B7,BW$3,BW$2,BW$2)</f>
        <v>#NAME?</v>
      </c>
      <c r="BX7" s="14" t="e">
        <f ca="1">_xll.BDH($B7,BX$3,BX$2,BX$2)</f>
        <v>#NAME?</v>
      </c>
      <c r="BY7" s="14" t="e">
        <f ca="1">_xll.BDH($B7,BY$3,BY$2,BY$2)</f>
        <v>#NAME?</v>
      </c>
      <c r="BZ7" s="14" t="e">
        <f ca="1">_xll.BDH($B7,BZ$3,BZ$2,BZ$2)</f>
        <v>#NAME?</v>
      </c>
      <c r="CA7" s="14" t="e">
        <f ca="1">_xll.BDH($B7,CA$3,CA$2,CA$2)</f>
        <v>#NAME?</v>
      </c>
      <c r="CB7" s="14" t="e">
        <f ca="1">_xll.BDH($B7,CB$3,CB$2,CB$2)</f>
        <v>#NAME?</v>
      </c>
      <c r="CC7" s="14" t="e">
        <f ca="1">_xll.BDH($B7,CC$3,CC$2,CC$2)</f>
        <v>#NAME?</v>
      </c>
      <c r="CD7" s="14" t="e">
        <f ca="1">_xll.BDH($B7,CD$3,CD$2,CD$2)</f>
        <v>#NAME?</v>
      </c>
      <c r="CE7" s="14" t="e">
        <f ca="1">_xll.BDH($B7,CE$3,CE$2,CE$2)</f>
        <v>#NAME?</v>
      </c>
      <c r="CF7" s="14" t="e">
        <f ca="1">_xll.BDH($B7,CF$3,CF$2,CF$2)</f>
        <v>#NAME?</v>
      </c>
      <c r="CG7" s="14" t="e">
        <f ca="1">_xll.BDH($B7,CG$3,CG$2,CG$2)</f>
        <v>#NAME?</v>
      </c>
      <c r="CH7" s="14" t="e">
        <f ca="1">_xll.BDH($B7,CH$3,CH$2,CH$2)</f>
        <v>#NAME?</v>
      </c>
      <c r="CI7" s="14" t="e">
        <f ca="1">_xll.BDH($B7,CI$3,CI$2,CI$2)</f>
        <v>#NAME?</v>
      </c>
      <c r="CJ7" s="14" t="e">
        <f ca="1">_xll.BDH($B7,CJ$3,CJ$2,CJ$2)</f>
        <v>#NAME?</v>
      </c>
      <c r="CK7" s="14" t="e">
        <f ca="1">_xll.BDH($B7,CK$3,CK$2,CK$2)</f>
        <v>#NAME?</v>
      </c>
      <c r="CL7" s="14" t="e">
        <f ca="1">_xll.BDH($B7,CL$3,CL$2,CL$2)</f>
        <v>#NAME?</v>
      </c>
      <c r="CM7" s="14" t="e">
        <f ca="1">_xll.BDH($B7,CM$3,CM$2,CM$2)</f>
        <v>#NAME?</v>
      </c>
      <c r="CN7"/>
      <c r="CO7" s="13" t="e">
        <f ca="1">_xll.BDH($B7,CO$3,CO$2,CO$2)</f>
        <v>#NAME?</v>
      </c>
      <c r="CP7" s="13" t="e">
        <f ca="1">_xll.BDH($B7,CP$3,CP$2,CP$2)</f>
        <v>#NAME?</v>
      </c>
      <c r="CQ7" s="13" t="e">
        <f ca="1">_xll.BDH($B7,CQ$3,CQ$2,CQ$2)</f>
        <v>#NAME?</v>
      </c>
      <c r="CR7" s="13" t="e">
        <f ca="1">_xll.BDH($B7,CR$3,CR$2,CR$2)</f>
        <v>#NAME?</v>
      </c>
      <c r="CS7" s="13" t="e">
        <f ca="1">_xll.BDH($B7,CS$3,CS$2,CS$2)</f>
        <v>#NAME?</v>
      </c>
      <c r="CT7" s="13" t="e">
        <f ca="1">_xll.BDH($B7,CT$3,CT$2,CT$2)</f>
        <v>#NAME?</v>
      </c>
      <c r="CU7" s="13" t="e">
        <f ca="1">_xll.BDH($B7,CU$3,CU$2,CU$2)</f>
        <v>#NAME?</v>
      </c>
      <c r="CV7" s="13" t="e">
        <f ca="1">_xll.BDH($B7,CV$3,CV$2,CV$2)</f>
        <v>#NAME?</v>
      </c>
      <c r="CW7" s="13" t="e">
        <f ca="1">_xll.BDH($B7,CW$3,CW$2,CW$2)</f>
        <v>#NAME?</v>
      </c>
      <c r="CX7" s="13" t="e">
        <f ca="1">_xll.BDH($B7,CX$3,CX$2,CX$2)</f>
        <v>#NAME?</v>
      </c>
      <c r="CY7" s="13" t="e">
        <f ca="1">_xll.BDH($B7,CY$3,CY$2,CY$2)</f>
        <v>#NAME?</v>
      </c>
      <c r="CZ7" s="13" t="e">
        <f ca="1">_xll.BDH($B7,CZ$3,CZ$2,CZ$2)</f>
        <v>#NAME?</v>
      </c>
      <c r="DA7" s="13" t="e">
        <f ca="1">_xll.BDH($B7,DA$3,DA$2,DA$2)</f>
        <v>#NAME?</v>
      </c>
      <c r="DB7" s="13" t="e">
        <f ca="1">_xll.BDH($B7,DB$3,DB$2,DB$2)</f>
        <v>#NAME?</v>
      </c>
      <c r="DC7" s="13" t="e">
        <f ca="1">_xll.BDH($B7,DC$3,DC$2,DC$2)</f>
        <v>#NAME?</v>
      </c>
      <c r="DD7" s="13" t="e">
        <f ca="1">_xll.BDH($B7,DD$3,DD$2,DD$2)</f>
        <v>#NAME?</v>
      </c>
      <c r="DE7" s="13" t="e">
        <f ca="1">_xll.BDH($B7,DE$3,DE$2,DE$2)</f>
        <v>#NAME?</v>
      </c>
      <c r="DF7" s="13" t="e">
        <f ca="1">_xll.BDH($B7,DF$3,DF$2,DF$2)</f>
        <v>#NAME?</v>
      </c>
      <c r="DG7" s="13" t="e">
        <f ca="1">_xll.BDH($B7,DG$3,DG$2,DG$2)</f>
        <v>#NAME?</v>
      </c>
      <c r="DH7" s="13" t="e">
        <f ca="1">_xll.BDH($B7,DH$3,DH$2,DH$2)</f>
        <v>#NAME?</v>
      </c>
      <c r="DI7" s="13" t="e">
        <f ca="1">_xll.BDH($B7,DI$3,DI$2,DI$2)</f>
        <v>#NAME?</v>
      </c>
      <c r="DJ7" s="3"/>
      <c r="DK7" s="14" t="e">
        <f ca="1">_xll.BDH($B7,DK$3,DK$2,DK$2)</f>
        <v>#NAME?</v>
      </c>
      <c r="DL7" s="14" t="e">
        <f ca="1">_xll.BDH($B7,DL$3,DL$2,DL$2)</f>
        <v>#NAME?</v>
      </c>
      <c r="DM7" s="14" t="e">
        <f ca="1">_xll.BDH($B7,DM$3,DM$2,DM$2)</f>
        <v>#NAME?</v>
      </c>
      <c r="DN7" s="14" t="e">
        <f ca="1">_xll.BDH($B7,DN$3,DN$2,DN$2)</f>
        <v>#NAME?</v>
      </c>
      <c r="DO7" s="14" t="e">
        <f ca="1">_xll.BDH($B7,DO$3,DO$2,DO$2)</f>
        <v>#NAME?</v>
      </c>
      <c r="DP7" s="14" t="e">
        <f ca="1">_xll.BDH($B7,DP$3,DP$2,DP$2)</f>
        <v>#NAME?</v>
      </c>
      <c r="DQ7" s="14" t="e">
        <f ca="1">_xll.BDH($B7,DQ$3,DQ$2,DQ$2)</f>
        <v>#NAME?</v>
      </c>
      <c r="DR7" s="14" t="e">
        <f ca="1">_xll.BDH($B7,DR$3,DR$2,DR$2)</f>
        <v>#NAME?</v>
      </c>
      <c r="DS7" s="14" t="e">
        <f ca="1">_xll.BDH($B7,DS$3,DS$2,DS$2)</f>
        <v>#NAME?</v>
      </c>
      <c r="DT7" s="14" t="e">
        <f ca="1">_xll.BDH($B7,DT$3,DT$2,DT$2)</f>
        <v>#NAME?</v>
      </c>
      <c r="DU7" s="14" t="e">
        <f ca="1">_xll.BDH($B7,DU$3,DU$2,DU$2)</f>
        <v>#NAME?</v>
      </c>
      <c r="DV7" s="14" t="e">
        <f ca="1">_xll.BDH($B7,DV$3,DV$2,DV$2)</f>
        <v>#NAME?</v>
      </c>
      <c r="DW7" s="14" t="e">
        <f ca="1">_xll.BDH($B7,DW$3,DW$2,DW$2)</f>
        <v>#NAME?</v>
      </c>
      <c r="DX7" s="14" t="e">
        <f ca="1">_xll.BDH($B7,DX$3,DX$2,DX$2)</f>
        <v>#NAME?</v>
      </c>
      <c r="DY7" s="14" t="e">
        <f ca="1">_xll.BDH($B7,DY$3,DY$2,DY$2)</f>
        <v>#NAME?</v>
      </c>
      <c r="DZ7" s="14" t="e">
        <f ca="1">_xll.BDH($B7,DZ$3,DZ$2,DZ$2)</f>
        <v>#NAME?</v>
      </c>
      <c r="EA7" s="14" t="e">
        <f ca="1">_xll.BDH($B7,EA$3,EA$2,EA$2)</f>
        <v>#NAME?</v>
      </c>
      <c r="EB7" s="14" t="e">
        <f ca="1">_xll.BDH($B7,EB$3,EB$2,EB$2)</f>
        <v>#NAME?</v>
      </c>
      <c r="EC7" s="14" t="e">
        <f ca="1">_xll.BDH($B7,EC$3,EC$2,EC$2)</f>
        <v>#NAME?</v>
      </c>
      <c r="ED7" s="14" t="e">
        <f ca="1">_xll.BDH($B7,ED$3,ED$2,ED$2)</f>
        <v>#NAME?</v>
      </c>
      <c r="EE7" s="14" t="e">
        <f ca="1">_xll.BDH($B7,EE$3,EE$2,EE$2)</f>
        <v>#NAME?</v>
      </c>
      <c r="EF7" s="3"/>
      <c r="EG7" s="14" t="e">
        <f ca="1">_xll.BDH($B7,EG$3,EG$2,EG$2)</f>
        <v>#NAME?</v>
      </c>
      <c r="EH7" s="14" t="e">
        <f ca="1">_xll.BDH($B7,EH$3,EH$2,EH$2)</f>
        <v>#NAME?</v>
      </c>
      <c r="EI7" s="14" t="e">
        <f ca="1">_xll.BDH($B7,EI$3,EI$2,EI$2)</f>
        <v>#NAME?</v>
      </c>
      <c r="EJ7" s="14" t="e">
        <f ca="1">_xll.BDH($B7,EJ$3,EJ$2,EJ$2)</f>
        <v>#NAME?</v>
      </c>
      <c r="EK7" s="14" t="e">
        <f ca="1">_xll.BDH($B7,EK$3,EK$2,EK$2)</f>
        <v>#NAME?</v>
      </c>
      <c r="EL7" s="14" t="e">
        <f ca="1">_xll.BDH($B7,EL$3,EL$2,EL$2)</f>
        <v>#NAME?</v>
      </c>
      <c r="EM7" s="14" t="e">
        <f ca="1">_xll.BDH($B7,EM$3,EM$2,EM$2)</f>
        <v>#NAME?</v>
      </c>
      <c r="EN7" s="14" t="e">
        <f ca="1">_xll.BDH($B7,EN$3,EN$2,EN$2)</f>
        <v>#NAME?</v>
      </c>
      <c r="EO7" s="14" t="e">
        <f ca="1">_xll.BDH($B7,EO$3,EO$2,EO$2)</f>
        <v>#NAME?</v>
      </c>
      <c r="EP7" s="14" t="e">
        <f ca="1">_xll.BDH($B7,EP$3,EP$2,EP$2)</f>
        <v>#NAME?</v>
      </c>
      <c r="EQ7" s="14" t="e">
        <f ca="1">_xll.BDH($B7,EQ$3,EQ$2,EQ$2)</f>
        <v>#NAME?</v>
      </c>
      <c r="ER7" s="14" t="e">
        <f ca="1">_xll.BDH($B7,ER$3,ER$2,ER$2)</f>
        <v>#NAME?</v>
      </c>
      <c r="ES7" s="14" t="e">
        <f ca="1">_xll.BDH($B7,ES$3,ES$2,ES$2)</f>
        <v>#NAME?</v>
      </c>
      <c r="ET7" s="14" t="e">
        <f ca="1">_xll.BDH($B7,ET$3,ET$2,ET$2)</f>
        <v>#NAME?</v>
      </c>
      <c r="EU7" s="14" t="e">
        <f ca="1">_xll.BDH($B7,EU$3,EU$2,EU$2)</f>
        <v>#NAME?</v>
      </c>
      <c r="EV7" s="14" t="e">
        <f ca="1">_xll.BDH($B7,EV$3,EV$2,EV$2)</f>
        <v>#NAME?</v>
      </c>
      <c r="EW7" s="14" t="e">
        <f ca="1">_xll.BDH($B7,EW$3,EW$2,EW$2)</f>
        <v>#NAME?</v>
      </c>
      <c r="EX7" s="14" t="e">
        <f ca="1">_xll.BDH($B7,EX$3,EX$2,EX$2)</f>
        <v>#NAME?</v>
      </c>
      <c r="EY7" s="14" t="e">
        <f ca="1">_xll.BDH($B7,EY$3,EY$2,EY$2)</f>
        <v>#NAME?</v>
      </c>
      <c r="EZ7" s="14" t="e">
        <f ca="1">_xll.BDH($B7,EZ$3,EZ$2,EZ$2)</f>
        <v>#NAME?</v>
      </c>
      <c r="FA7" s="14" t="e">
        <f ca="1">_xll.BDH($B7,FA$3,FA$2,FA$2)</f>
        <v>#NAME?</v>
      </c>
      <c r="FB7" s="3"/>
      <c r="FC7" s="14" t="e">
        <f ca="1">_xll.BDH($B7,FC$3,FC$2,FC$2)</f>
        <v>#NAME?</v>
      </c>
      <c r="FD7" s="14" t="e">
        <f ca="1">_xll.BDH($B7,FD$3,FD$2,FD$2)</f>
        <v>#NAME?</v>
      </c>
      <c r="FE7" s="14" t="e">
        <f ca="1">_xll.BDH($B7,FE$3,FE$2,FE$2)</f>
        <v>#NAME?</v>
      </c>
      <c r="FF7" s="14" t="e">
        <f ca="1">_xll.BDH($B7,FF$3,FF$2,FF$2)</f>
        <v>#NAME?</v>
      </c>
      <c r="FG7" s="14" t="e">
        <f ca="1">_xll.BDH($B7,FG$3,FG$2,FG$2)</f>
        <v>#NAME?</v>
      </c>
      <c r="FH7" s="14" t="e">
        <f ca="1">_xll.BDH($B7,FH$3,FH$2,FH$2)</f>
        <v>#NAME?</v>
      </c>
      <c r="FI7" s="14" t="e">
        <f ca="1">_xll.BDH($B7,FI$3,FI$2,FI$2)</f>
        <v>#NAME?</v>
      </c>
      <c r="FJ7" s="14" t="e">
        <f ca="1">_xll.BDH($B7,FJ$3,FJ$2,FJ$2)</f>
        <v>#NAME?</v>
      </c>
      <c r="FK7" s="14" t="e">
        <f ca="1">_xll.BDH($B7,FK$3,FK$2,FK$2)</f>
        <v>#NAME?</v>
      </c>
      <c r="FL7" s="14" t="e">
        <f ca="1">_xll.BDH($B7,FL$3,FL$2,FL$2)</f>
        <v>#NAME?</v>
      </c>
      <c r="FM7" s="14" t="e">
        <f ca="1">_xll.BDH($B7,FM$3,FM$2,FM$2)</f>
        <v>#NAME?</v>
      </c>
      <c r="FN7" s="14" t="e">
        <f ca="1">_xll.BDH($B7,FN$3,FN$2,FN$2)</f>
        <v>#NAME?</v>
      </c>
      <c r="FO7" s="14" t="e">
        <f ca="1">_xll.BDH($B7,FO$3,FO$2,FO$2)</f>
        <v>#NAME?</v>
      </c>
      <c r="FP7" s="14" t="e">
        <f ca="1">_xll.BDH($B7,FP$3,FP$2,FP$2)</f>
        <v>#NAME?</v>
      </c>
      <c r="FQ7" s="14" t="e">
        <f ca="1">_xll.BDH($B7,FQ$3,FQ$2,FQ$2)</f>
        <v>#NAME?</v>
      </c>
      <c r="FR7" s="14" t="e">
        <f ca="1">_xll.BDH($B7,FR$3,FR$2,FR$2)</f>
        <v>#NAME?</v>
      </c>
      <c r="FS7" s="14" t="e">
        <f ca="1">_xll.BDH($B7,FS$3,FS$2,FS$2)</f>
        <v>#NAME?</v>
      </c>
      <c r="FT7" s="14" t="e">
        <f ca="1">_xll.BDH($B7,FT$3,FT$2,FT$2)</f>
        <v>#NAME?</v>
      </c>
      <c r="FU7" s="14" t="e">
        <f ca="1">_xll.BDH($B7,FU$3,FU$2,FU$2)</f>
        <v>#NAME?</v>
      </c>
      <c r="FV7" s="14" t="e">
        <f ca="1">_xll.BDH($B7,FV$3,FV$2,FV$2)</f>
        <v>#NAME?</v>
      </c>
      <c r="FW7" s="14" t="e">
        <f ca="1">_xll.BDH($B7,FW$3,FW$2,FW$2)</f>
        <v>#NAME?</v>
      </c>
      <c r="FX7" s="3"/>
      <c r="FY7" s="14" t="e">
        <f ca="1">_xll.BDH($B7,FY$3,FY$2,FY$2)</f>
        <v>#NAME?</v>
      </c>
      <c r="FZ7" s="14" t="e">
        <f ca="1">_xll.BDH($B7,FZ$3,FZ$2,FZ$2)</f>
        <v>#NAME?</v>
      </c>
      <c r="GA7" s="14" t="e">
        <f ca="1">_xll.BDH($B7,GA$3,GA$2,GA$2)</f>
        <v>#NAME?</v>
      </c>
      <c r="GB7" s="14" t="e">
        <f ca="1">_xll.BDH($B7,GB$3,GB$2,GB$2)</f>
        <v>#NAME?</v>
      </c>
      <c r="GC7" s="14" t="e">
        <f ca="1">_xll.BDH($B7,GC$3,GC$2,GC$2)</f>
        <v>#NAME?</v>
      </c>
      <c r="GD7" s="14" t="e">
        <f ca="1">_xll.BDH($B7,GD$3,GD$2,GD$2)</f>
        <v>#NAME?</v>
      </c>
      <c r="GE7" s="14" t="e">
        <f ca="1">_xll.BDH($B7,GE$3,GE$2,GE$2)</f>
        <v>#NAME?</v>
      </c>
      <c r="GF7" s="14" t="e">
        <f ca="1">_xll.BDH($B7,GF$3,GF$2,GF$2)</f>
        <v>#NAME?</v>
      </c>
      <c r="GG7" s="14" t="e">
        <f ca="1">_xll.BDH($B7,GG$3,GG$2,GG$2)</f>
        <v>#NAME?</v>
      </c>
      <c r="GH7" s="14" t="e">
        <f ca="1">_xll.BDH($B7,GH$3,GH$2,GH$2)</f>
        <v>#NAME?</v>
      </c>
      <c r="GI7" s="14" t="e">
        <f ca="1">_xll.BDH($B7,GI$3,GI$2,GI$2)</f>
        <v>#NAME?</v>
      </c>
      <c r="GJ7" s="14" t="e">
        <f ca="1">_xll.BDH($B7,GJ$3,GJ$2,GJ$2)</f>
        <v>#NAME?</v>
      </c>
      <c r="GK7" s="14" t="e">
        <f ca="1">_xll.BDH($B7,GK$3,GK$2,GK$2)</f>
        <v>#NAME?</v>
      </c>
      <c r="GL7" s="14" t="e">
        <f ca="1">_xll.BDH($B7,GL$3,GL$2,GL$2)</f>
        <v>#NAME?</v>
      </c>
      <c r="GM7" s="14" t="e">
        <f ca="1">_xll.BDH($B7,GM$3,GM$2,GM$2)</f>
        <v>#NAME?</v>
      </c>
      <c r="GN7" s="14" t="e">
        <f ca="1">_xll.BDH($B7,GN$3,GN$2,GN$2)</f>
        <v>#NAME?</v>
      </c>
      <c r="GO7" s="14" t="e">
        <f ca="1">_xll.BDH($B7,GO$3,GO$2,GO$2)</f>
        <v>#NAME?</v>
      </c>
      <c r="GP7" s="14" t="e">
        <f ca="1">_xll.BDH($B7,GP$3,GP$2,GP$2)</f>
        <v>#NAME?</v>
      </c>
      <c r="GQ7" s="14" t="e">
        <f ca="1">_xll.BDH($B7,GQ$3,GQ$2,GQ$2)</f>
        <v>#NAME?</v>
      </c>
      <c r="GR7" s="14" t="e">
        <f ca="1">_xll.BDH($B7,GR$3,GR$2,GR$2)</f>
        <v>#NAME?</v>
      </c>
      <c r="GS7" s="14" t="e">
        <f ca="1">_xll.BDH($B7,GS$3,GS$2,GS$2)</f>
        <v>#NAME?</v>
      </c>
      <c r="GT7" s="3"/>
      <c r="GU7" s="13" t="e">
        <f ca="1">_xll.BDH($B7,GU$3,GU$2,GU$2)</f>
        <v>#NAME?</v>
      </c>
      <c r="GV7" s="13" t="e">
        <f ca="1">_xll.BDH($B7,GV$3,GV$2,GV$2)</f>
        <v>#NAME?</v>
      </c>
      <c r="GW7" s="13" t="e">
        <f ca="1">_xll.BDH($B7,GW$3,GW$2,GW$2)</f>
        <v>#NAME?</v>
      </c>
      <c r="GX7" s="13" t="e">
        <f ca="1">_xll.BDH($B7,GX$3,GX$2,GX$2)</f>
        <v>#NAME?</v>
      </c>
      <c r="GY7" s="13" t="e">
        <f ca="1">_xll.BDH($B7,GY$3,GY$2,GY$2)</f>
        <v>#NAME?</v>
      </c>
      <c r="GZ7" s="13" t="e">
        <f ca="1">_xll.BDH($B7,GZ$3,GZ$2,GZ$2)</f>
        <v>#NAME?</v>
      </c>
      <c r="HA7" s="13" t="e">
        <f ca="1">_xll.BDH($B7,HA$3,HA$2,HA$2)</f>
        <v>#NAME?</v>
      </c>
      <c r="HB7" s="13" t="e">
        <f ca="1">_xll.BDH($B7,HB$3,HB$2,HB$2)</f>
        <v>#NAME?</v>
      </c>
      <c r="HC7" s="13" t="e">
        <f ca="1">_xll.BDH($B7,HC$3,HC$2,HC$2)</f>
        <v>#NAME?</v>
      </c>
      <c r="HD7" s="13" t="e">
        <f ca="1">_xll.BDH($B7,HD$3,HD$2,HD$2)</f>
        <v>#NAME?</v>
      </c>
      <c r="HE7" s="13" t="e">
        <f ca="1">_xll.BDH($B7,HE$3,HE$2,HE$2)</f>
        <v>#NAME?</v>
      </c>
      <c r="HF7" s="13" t="e">
        <f ca="1">_xll.BDH($B7,HF$3,HF$2,HF$2)</f>
        <v>#NAME?</v>
      </c>
      <c r="HG7" s="13" t="e">
        <f ca="1">_xll.BDH($B7,HG$3,HG$2,HG$2)</f>
        <v>#NAME?</v>
      </c>
      <c r="HH7" s="13" t="e">
        <f ca="1">_xll.BDH($B7,HH$3,HH$2,HH$2)</f>
        <v>#NAME?</v>
      </c>
      <c r="HI7" s="13" t="e">
        <f ca="1">_xll.BDH($B7,HI$3,HI$2,HI$2)</f>
        <v>#NAME?</v>
      </c>
      <c r="HJ7" s="13" t="e">
        <f ca="1">_xll.BDH($B7,HJ$3,HJ$2,HJ$2)</f>
        <v>#NAME?</v>
      </c>
      <c r="HK7" s="13" t="e">
        <f ca="1">_xll.BDH($B7,HK$3,HK$2,HK$2)</f>
        <v>#NAME?</v>
      </c>
      <c r="HL7" s="13" t="e">
        <f ca="1">_xll.BDH($B7,HL$3,HL$2,HL$2)</f>
        <v>#NAME?</v>
      </c>
      <c r="HM7" s="13" t="e">
        <f ca="1">_xll.BDH($B7,HM$3,HM$2,HM$2)</f>
        <v>#NAME?</v>
      </c>
      <c r="HN7" s="13" t="e">
        <f ca="1">_xll.BDH($B7,HN$3,HN$2,HN$2)</f>
        <v>#NAME?</v>
      </c>
      <c r="HO7" s="13" t="e">
        <f ca="1">_xll.BDH($B7,HO$3,HO$2,HO$2)</f>
        <v>#NAME?</v>
      </c>
      <c r="HP7" s="3"/>
      <c r="HQ7" s="13" t="e">
        <f ca="1">_xll.BDH($B7,HQ$3,HQ$2,HQ$2)</f>
        <v>#NAME?</v>
      </c>
      <c r="HR7" s="13" t="e">
        <f ca="1">_xll.BDH($B7,HR$3,HR$2,HR$2)</f>
        <v>#NAME?</v>
      </c>
      <c r="HS7" s="13" t="e">
        <f ca="1">_xll.BDH($B7,HS$3,HS$2,HS$2)</f>
        <v>#NAME?</v>
      </c>
      <c r="HT7" s="13" t="e">
        <f ca="1">_xll.BDH($B7,HT$3,HT$2,HT$2)</f>
        <v>#NAME?</v>
      </c>
      <c r="HU7" s="13" t="e">
        <f ca="1">_xll.BDH($B7,HU$3,HU$2,HU$2)</f>
        <v>#NAME?</v>
      </c>
      <c r="HV7" s="13" t="e">
        <f ca="1">_xll.BDH($B7,HV$3,HV$2,HV$2)</f>
        <v>#NAME?</v>
      </c>
      <c r="HW7" s="13" t="e">
        <f ca="1">_xll.BDH($B7,HW$3,HW$2,HW$2)</f>
        <v>#NAME?</v>
      </c>
      <c r="HX7" s="13" t="e">
        <f ca="1">_xll.BDH($B7,HX$3,HX$2,HX$2)</f>
        <v>#NAME?</v>
      </c>
      <c r="HY7" s="13" t="e">
        <f ca="1">_xll.BDH($B7,HY$3,HY$2,HY$2)</f>
        <v>#NAME?</v>
      </c>
      <c r="HZ7" s="13" t="e">
        <f ca="1">_xll.BDH($B7,HZ$3,HZ$2,HZ$2)</f>
        <v>#NAME?</v>
      </c>
      <c r="IA7" s="13" t="e">
        <f ca="1">_xll.BDH($B7,IA$3,IA$2,IA$2)</f>
        <v>#NAME?</v>
      </c>
      <c r="IB7" s="13" t="e">
        <f ca="1">_xll.BDH($B7,IB$3,IB$2,IB$2)</f>
        <v>#NAME?</v>
      </c>
      <c r="IC7" s="13" t="e">
        <f ca="1">_xll.BDH($B7,IC$3,IC$2,IC$2)</f>
        <v>#NAME?</v>
      </c>
      <c r="ID7" s="13" t="e">
        <f ca="1">_xll.BDH($B7,ID$3,ID$2,ID$2)</f>
        <v>#NAME?</v>
      </c>
      <c r="IE7" s="13" t="e">
        <f ca="1">_xll.BDH($B7,IE$3,IE$2,IE$2)</f>
        <v>#NAME?</v>
      </c>
      <c r="IF7" s="13" t="e">
        <f ca="1">_xll.BDH($B7,IF$3,IF$2,IF$2)</f>
        <v>#NAME?</v>
      </c>
      <c r="IG7" s="13" t="e">
        <f ca="1">_xll.BDH($B7,IG$3,IG$2,IG$2)</f>
        <v>#NAME?</v>
      </c>
      <c r="IH7" s="13" t="e">
        <f ca="1">_xll.BDH($B7,IH$3,IH$2,IH$2)</f>
        <v>#NAME?</v>
      </c>
      <c r="II7" s="13" t="e">
        <f ca="1">_xll.BDH($B7,II$3,II$2,II$2)</f>
        <v>#NAME?</v>
      </c>
      <c r="IJ7" s="13" t="e">
        <f ca="1">_xll.BDH($B7,IJ$3,IJ$2,IJ$2)</f>
        <v>#NAME?</v>
      </c>
      <c r="IK7" s="13" t="e">
        <f ca="1">_xll.BDH($B7,IK$3,IK$2,IK$2)</f>
        <v>#NAME?</v>
      </c>
      <c r="IL7" s="3"/>
      <c r="IM7" s="13" t="e">
        <f ca="1">_xll.BDH($B7,IM$3,IM$2,IM$2)</f>
        <v>#NAME?</v>
      </c>
      <c r="IN7" s="13" t="e">
        <f ca="1">_xll.BDH($B7,IN$3,IN$2,IN$2)</f>
        <v>#NAME?</v>
      </c>
      <c r="IO7" s="13" t="e">
        <f ca="1">_xll.BDH($B7,IO$3,IO$2,IO$2)</f>
        <v>#NAME?</v>
      </c>
      <c r="IP7" s="13" t="e">
        <f ca="1">_xll.BDH($B7,IP$3,IP$2,IP$2)</f>
        <v>#NAME?</v>
      </c>
      <c r="IQ7" s="13" t="e">
        <f ca="1">_xll.BDH($B7,IQ$3,IQ$2,IQ$2)</f>
        <v>#NAME?</v>
      </c>
      <c r="IR7" s="13" t="e">
        <f ca="1">_xll.BDH($B7,IR$3,IR$2,IR$2)</f>
        <v>#NAME?</v>
      </c>
      <c r="IS7" s="13" t="e">
        <f ca="1">_xll.BDH($B7,IS$3,IS$2,IS$2)</f>
        <v>#NAME?</v>
      </c>
      <c r="IT7" s="13" t="e">
        <f ca="1">_xll.BDH($B7,IT$3,IT$2,IT$2)</f>
        <v>#NAME?</v>
      </c>
      <c r="IU7" s="13" t="e">
        <f ca="1">_xll.BDH($B7,IU$3,IU$2,IU$2)</f>
        <v>#NAME?</v>
      </c>
      <c r="IV7" s="13" t="e">
        <f ca="1">_xll.BDH($B7,IV$3,IV$2,IV$2)</f>
        <v>#NAME?</v>
      </c>
      <c r="IW7" s="13" t="e">
        <f ca="1">_xll.BDH($B7,IW$3,IW$2,IW$2)</f>
        <v>#NAME?</v>
      </c>
      <c r="IX7" s="13" t="e">
        <f ca="1">_xll.BDH($B7,IX$3,IX$2,IX$2)</f>
        <v>#NAME?</v>
      </c>
      <c r="IY7" s="13" t="e">
        <f ca="1">_xll.BDH($B7,IY$3,IY$2,IY$2)</f>
        <v>#NAME?</v>
      </c>
      <c r="IZ7" s="13" t="e">
        <f ca="1">_xll.BDH($B7,IZ$3,IZ$2,IZ$2)</f>
        <v>#NAME?</v>
      </c>
      <c r="JA7" s="13" t="e">
        <f ca="1">_xll.BDH($B7,JA$3,JA$2,JA$2)</f>
        <v>#NAME?</v>
      </c>
      <c r="JB7" s="13" t="e">
        <f ca="1">_xll.BDH($B7,JB$3,JB$2,JB$2)</f>
        <v>#NAME?</v>
      </c>
      <c r="JC7" s="13" t="e">
        <f ca="1">_xll.BDH($B7,JC$3,JC$2,JC$2)</f>
        <v>#NAME?</v>
      </c>
      <c r="JD7" s="13" t="e">
        <f ca="1">_xll.BDH($B7,JD$3,JD$2,JD$2)</f>
        <v>#NAME?</v>
      </c>
      <c r="JE7" s="13" t="e">
        <f ca="1">_xll.BDH($B7,JE$3,JE$2,JE$2)</f>
        <v>#NAME?</v>
      </c>
      <c r="JF7" s="13" t="e">
        <f ca="1">_xll.BDH($B7,JF$3,JF$2,JF$2)</f>
        <v>#NAME?</v>
      </c>
      <c r="JG7" s="13" t="e">
        <f ca="1">_xll.BDH($B7,JG$3,JG$2,JG$2)</f>
        <v>#NAME?</v>
      </c>
      <c r="JH7" s="3"/>
      <c r="JI7" s="14" t="e">
        <f ca="1">_xll.BDH($B7,JI$3,JI$2,JI$2)</f>
        <v>#NAME?</v>
      </c>
      <c r="JJ7" s="14" t="e">
        <f ca="1">_xll.BDH($B7,JJ$3,JJ$2,JJ$2)</f>
        <v>#NAME?</v>
      </c>
      <c r="JK7" s="14" t="e">
        <f ca="1">_xll.BDH($B7,JK$3,JK$2,JK$2)</f>
        <v>#NAME?</v>
      </c>
      <c r="JL7" s="14" t="e">
        <f ca="1">_xll.BDH($B7,JL$3,JL$2,JL$2)</f>
        <v>#NAME?</v>
      </c>
      <c r="JM7" s="14" t="e">
        <f ca="1">_xll.BDH($B7,JM$3,JM$2,JM$2)</f>
        <v>#NAME?</v>
      </c>
      <c r="JN7" s="14" t="e">
        <f ca="1">_xll.BDH($B7,JN$3,JN$2,JN$2)</f>
        <v>#NAME?</v>
      </c>
      <c r="JO7" s="14" t="e">
        <f ca="1">_xll.BDH($B7,JO$3,JO$2,JO$2)</f>
        <v>#NAME?</v>
      </c>
      <c r="JP7" s="14" t="e">
        <f ca="1">_xll.BDH($B7,JP$3,JP$2,JP$2)</f>
        <v>#NAME?</v>
      </c>
      <c r="JQ7" s="14" t="e">
        <f ca="1">_xll.BDH($B7,JQ$3,JQ$2,JQ$2)</f>
        <v>#NAME?</v>
      </c>
      <c r="JR7" s="14" t="e">
        <f ca="1">_xll.BDH($B7,JR$3,JR$2,JR$2)</f>
        <v>#NAME?</v>
      </c>
      <c r="JS7" s="14" t="e">
        <f ca="1">_xll.BDH($B7,JS$3,JS$2,JS$2)</f>
        <v>#NAME?</v>
      </c>
      <c r="JT7" s="14" t="e">
        <f ca="1">_xll.BDH($B7,JT$3,JT$2,JT$2)</f>
        <v>#NAME?</v>
      </c>
      <c r="JU7" s="14" t="e">
        <f ca="1">_xll.BDH($B7,JU$3,JU$2,JU$2)</f>
        <v>#NAME?</v>
      </c>
      <c r="JV7" s="14" t="e">
        <f ca="1">_xll.BDH($B7,JV$3,JV$2,JV$2)</f>
        <v>#NAME?</v>
      </c>
      <c r="JW7" s="14" t="e">
        <f ca="1">_xll.BDH($B7,JW$3,JW$2,JW$2)</f>
        <v>#NAME?</v>
      </c>
      <c r="JX7" s="14" t="e">
        <f ca="1">_xll.BDH($B7,JX$3,JX$2,JX$2)</f>
        <v>#NAME?</v>
      </c>
      <c r="JY7" s="14" t="e">
        <f ca="1">_xll.BDH($B7,JY$3,JY$2,JY$2)</f>
        <v>#NAME?</v>
      </c>
      <c r="JZ7" s="14" t="e">
        <f ca="1">_xll.BDH($B7,JZ$3,JZ$2,JZ$2)</f>
        <v>#NAME?</v>
      </c>
      <c r="KA7" s="14" t="e">
        <f ca="1">_xll.BDH($B7,KA$3,KA$2,KA$2)</f>
        <v>#NAME?</v>
      </c>
      <c r="KB7" s="14" t="e">
        <f ca="1">_xll.BDH($B7,KB$3,KB$2,KB$2)</f>
        <v>#NAME?</v>
      </c>
      <c r="KC7" s="14" t="e">
        <f ca="1">_xll.BDH($B7,KC$3,KC$2,KC$2)</f>
        <v>#NAME?</v>
      </c>
      <c r="KD7" s="3"/>
    </row>
    <row r="8" spans="1:291" s="21" customFormat="1">
      <c r="A8" s="4"/>
      <c r="B8" s="3"/>
      <c r="C8" s="15"/>
      <c r="D8" s="3"/>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3"/>
      <c r="BS8" s="6"/>
      <c r="BT8" s="6"/>
      <c r="BU8" s="6"/>
      <c r="BV8" s="6"/>
      <c r="BW8" s="6"/>
      <c r="BX8" s="6"/>
      <c r="BY8" s="6"/>
      <c r="BZ8" s="6"/>
      <c r="CA8" s="6"/>
      <c r="CB8" s="6"/>
      <c r="CC8" s="6"/>
      <c r="CD8" s="6"/>
      <c r="CE8" s="6"/>
      <c r="CF8" s="6"/>
      <c r="CG8" s="6"/>
      <c r="CH8" s="6"/>
      <c r="CI8" s="23"/>
      <c r="CJ8" s="23"/>
      <c r="CK8" s="23"/>
      <c r="CL8" s="23"/>
      <c r="CM8" s="23"/>
      <c r="CN8"/>
      <c r="CO8" s="66"/>
      <c r="CP8" s="66"/>
      <c r="CQ8" s="66"/>
      <c r="CR8" s="66"/>
      <c r="CS8" s="66"/>
      <c r="CT8" s="66"/>
      <c r="CU8" s="66"/>
      <c r="CV8" s="66"/>
      <c r="CW8" s="66"/>
      <c r="CX8" s="66"/>
      <c r="CY8" s="66"/>
      <c r="CZ8" s="66"/>
      <c r="DA8" s="66"/>
      <c r="DB8" s="66"/>
      <c r="DC8" s="66"/>
      <c r="DD8" s="66"/>
      <c r="DE8" s="66"/>
      <c r="DF8" s="66"/>
      <c r="DG8" s="66"/>
      <c r="DH8" s="66"/>
      <c r="DI8" s="66"/>
      <c r="DJ8" s="3"/>
      <c r="DK8" s="6"/>
      <c r="DL8" s="6"/>
      <c r="DM8" s="6"/>
      <c r="DN8" s="6"/>
      <c r="DO8" s="6"/>
      <c r="DP8" s="6"/>
      <c r="DQ8" s="6"/>
      <c r="DR8" s="6"/>
      <c r="DS8" s="6"/>
      <c r="DT8" s="6"/>
      <c r="DU8" s="6"/>
      <c r="DV8" s="6"/>
      <c r="DW8" s="6"/>
      <c r="DX8" s="6"/>
      <c r="DY8" s="6"/>
      <c r="DZ8" s="6"/>
      <c r="EA8" s="6"/>
      <c r="EB8" s="6"/>
      <c r="EC8" s="6"/>
      <c r="ED8" s="6"/>
      <c r="EE8" s="6"/>
      <c r="EF8" s="3"/>
      <c r="EG8" s="6"/>
      <c r="EH8" s="6"/>
      <c r="EI8" s="6"/>
      <c r="EJ8" s="6"/>
      <c r="EK8" s="6"/>
      <c r="EL8" s="6"/>
      <c r="EM8" s="6"/>
      <c r="EN8" s="6"/>
      <c r="EO8" s="6"/>
      <c r="EP8" s="6"/>
      <c r="EQ8" s="6"/>
      <c r="ER8" s="6"/>
      <c r="ES8" s="6"/>
      <c r="ET8" s="6"/>
      <c r="EU8" s="6"/>
      <c r="EV8" s="6"/>
      <c r="EW8" s="6"/>
      <c r="EX8" s="6"/>
      <c r="EY8" s="6"/>
      <c r="EZ8" s="6"/>
      <c r="FA8" s="6"/>
      <c r="FB8" s="3"/>
      <c r="FC8" s="6"/>
      <c r="FD8" s="6"/>
      <c r="FE8" s="6"/>
      <c r="FF8" s="6"/>
      <c r="FG8" s="6"/>
      <c r="FH8" s="6"/>
      <c r="FI8" s="6"/>
      <c r="FJ8" s="6"/>
      <c r="FK8" s="6"/>
      <c r="FL8" s="6"/>
      <c r="FM8" s="6"/>
      <c r="FN8" s="6"/>
      <c r="FO8" s="6"/>
      <c r="FP8" s="6"/>
      <c r="FQ8" s="6"/>
      <c r="FR8" s="6"/>
      <c r="FS8" s="6"/>
      <c r="FT8" s="6"/>
      <c r="FU8" s="6"/>
      <c r="FV8" s="6"/>
      <c r="FW8" s="6"/>
      <c r="FX8" s="3"/>
      <c r="FY8" s="6"/>
      <c r="FZ8" s="6"/>
      <c r="GA8" s="6"/>
      <c r="GB8" s="6"/>
      <c r="GC8" s="6"/>
      <c r="GD8" s="6"/>
      <c r="GE8" s="6"/>
      <c r="GF8" s="6"/>
      <c r="GG8" s="6"/>
      <c r="GH8" s="6"/>
      <c r="GI8" s="6"/>
      <c r="GJ8" s="6"/>
      <c r="GK8" s="6"/>
      <c r="GL8" s="6"/>
      <c r="GM8" s="6"/>
      <c r="GN8" s="6"/>
      <c r="GO8" s="6"/>
      <c r="GP8" s="6"/>
      <c r="GQ8" s="6"/>
      <c r="GR8" s="6"/>
      <c r="GS8" s="6"/>
      <c r="GT8" s="3"/>
      <c r="GU8" s="66"/>
      <c r="GV8" s="66"/>
      <c r="GW8" s="66"/>
      <c r="GX8" s="66"/>
      <c r="GY8" s="66"/>
      <c r="GZ8" s="66"/>
      <c r="HA8" s="66"/>
      <c r="HB8" s="66"/>
      <c r="HC8" s="66"/>
      <c r="HD8" s="66"/>
      <c r="HE8" s="66"/>
      <c r="HF8" s="66"/>
      <c r="HG8" s="66"/>
      <c r="HH8" s="66"/>
      <c r="HI8" s="66"/>
      <c r="HJ8" s="66"/>
      <c r="HK8" s="66"/>
      <c r="HL8" s="66"/>
      <c r="HM8" s="66"/>
      <c r="HN8" s="66"/>
      <c r="HO8" s="66"/>
      <c r="HP8" s="3"/>
      <c r="HQ8" s="66"/>
      <c r="HR8" s="66"/>
      <c r="HS8" s="66"/>
      <c r="HT8" s="66"/>
      <c r="HU8" s="66"/>
      <c r="HV8" s="66"/>
      <c r="HW8" s="66"/>
      <c r="HX8" s="66"/>
      <c r="HY8" s="66"/>
      <c r="HZ8" s="66"/>
      <c r="IA8" s="66"/>
      <c r="IB8" s="66"/>
      <c r="IC8" s="66"/>
      <c r="ID8" s="66"/>
      <c r="IE8" s="66"/>
      <c r="IF8" s="66"/>
      <c r="IG8" s="66"/>
      <c r="IH8" s="66"/>
      <c r="II8" s="66"/>
      <c r="IJ8" s="66"/>
      <c r="IK8" s="66"/>
      <c r="IL8" s="3"/>
      <c r="IM8" s="66"/>
      <c r="IN8" s="66"/>
      <c r="IO8" s="66"/>
      <c r="IP8" s="66"/>
      <c r="IQ8" s="66"/>
      <c r="IR8" s="66"/>
      <c r="IS8" s="66"/>
      <c r="IT8" s="66"/>
      <c r="IU8" s="66"/>
      <c r="IV8" s="66"/>
      <c r="IW8" s="66"/>
      <c r="IX8" s="66"/>
      <c r="IY8" s="66"/>
      <c r="IZ8" s="66"/>
      <c r="JA8" s="66"/>
      <c r="JB8" s="66"/>
      <c r="JC8" s="66"/>
      <c r="JD8" s="66"/>
      <c r="JE8" s="66"/>
      <c r="JF8" s="66"/>
      <c r="JG8" s="66"/>
      <c r="JH8" s="3"/>
      <c r="JI8" s="6"/>
      <c r="JJ8" s="6"/>
      <c r="JK8" s="6"/>
      <c r="JL8" s="6"/>
      <c r="JM8" s="6"/>
      <c r="JN8" s="6"/>
      <c r="JO8" s="6"/>
      <c r="JP8" s="6"/>
      <c r="JQ8" s="6"/>
      <c r="JR8" s="6"/>
      <c r="JS8" s="6"/>
      <c r="JT8" s="6"/>
      <c r="JU8" s="6"/>
      <c r="JV8" s="6"/>
      <c r="JW8" s="6"/>
      <c r="JX8" s="6"/>
      <c r="JY8" s="6"/>
      <c r="JZ8" s="6"/>
      <c r="KA8" s="6"/>
      <c r="KB8" s="6"/>
      <c r="KC8" s="6"/>
      <c r="KD8" s="3"/>
    </row>
    <row r="9" spans="1:291" s="21" customFormat="1">
      <c r="A9" s="4" t="s">
        <v>44</v>
      </c>
      <c r="B9" s="3" t="s">
        <v>2</v>
      </c>
      <c r="C9" s="15"/>
      <c r="D9" s="3"/>
      <c r="E9" s="13" t="e">
        <f ca="1">_xll.BDH($B9,E$3,E$2,E$2)</f>
        <v>#NAME?</v>
      </c>
      <c r="F9" s="13" t="e">
        <f ca="1">_xll.BDH($B9,F$3,F$2,F$2)</f>
        <v>#NAME?</v>
      </c>
      <c r="G9" s="13" t="e">
        <f ca="1">_xll.BDH($B9,G$3,G$2,G$2)</f>
        <v>#NAME?</v>
      </c>
      <c r="H9" s="13" t="e">
        <f ca="1">_xll.BDH($B9,H$3,H$2,H$2)</f>
        <v>#NAME?</v>
      </c>
      <c r="I9" s="13" t="e">
        <f ca="1">_xll.BDH($B9,I$3,I$2,I$2)</f>
        <v>#NAME?</v>
      </c>
      <c r="J9" s="13" t="e">
        <f ca="1">_xll.BDH($B9,J$3,J$2,J$2)</f>
        <v>#NAME?</v>
      </c>
      <c r="K9" s="13" t="e">
        <f ca="1">_xll.BDH($B9,K$3,K$2,K$2)</f>
        <v>#NAME?</v>
      </c>
      <c r="L9" s="13" t="e">
        <f ca="1">_xll.BDH($B9,L$3,L$2,L$2)</f>
        <v>#NAME?</v>
      </c>
      <c r="M9" s="13" t="e">
        <f ca="1">_xll.BDH($B9,M$3,M$2,M$2)</f>
        <v>#NAME?</v>
      </c>
      <c r="N9" s="13" t="e">
        <f ca="1">_xll.BDH($B9,N$3,N$2,N$2)</f>
        <v>#NAME?</v>
      </c>
      <c r="O9" s="13" t="e">
        <f ca="1">_xll.BDH($B9,O$3,O$2,O$2)</f>
        <v>#NAME?</v>
      </c>
      <c r="P9" s="13" t="e">
        <f ca="1">_xll.BDH($B9,P$3,P$2,P$2)</f>
        <v>#NAME?</v>
      </c>
      <c r="Q9" s="13" t="e">
        <f ca="1">_xll.BDH($B9,Q$3,Q$2,Q$2)</f>
        <v>#NAME?</v>
      </c>
      <c r="R9" s="13" t="e">
        <f ca="1">_xll.BDH($B9,R$3,R$2,R$2)</f>
        <v>#NAME?</v>
      </c>
      <c r="S9" s="13" t="e">
        <f ca="1">_xll.BDH($B9,S$3,S$2,S$2)</f>
        <v>#NAME?</v>
      </c>
      <c r="T9" s="13" t="e">
        <f ca="1">_xll.BDH($B9,T$3,T$2,T$2)</f>
        <v>#NAME?</v>
      </c>
      <c r="U9" s="13" t="e">
        <f ca="1">_xll.BDH($B9,U$3,U$2,U$2)</f>
        <v>#NAME?</v>
      </c>
      <c r="V9" s="13" t="e">
        <f ca="1">_xll.BDH($B9,V$3,V$2,V$2)</f>
        <v>#NAME?</v>
      </c>
      <c r="W9" s="13" t="e">
        <f ca="1">_xll.BDH($B9,W$3,W$2,W$2)</f>
        <v>#NAME?</v>
      </c>
      <c r="X9" s="13" t="e">
        <f ca="1">_xll.BDH($B9,X$3,X$2,X$2)</f>
        <v>#NAME?</v>
      </c>
      <c r="Y9" s="13" t="e">
        <f ca="1">_xll.BDH($B9,Y$3,Y$2,Y$2)</f>
        <v>#NAME?</v>
      </c>
      <c r="Z9" s="66"/>
      <c r="AA9" s="13" t="e">
        <f ca="1">_xll.BDH($B9,AA$3,AA$2,AA$2)</f>
        <v>#NAME?</v>
      </c>
      <c r="AB9" s="13" t="e">
        <f ca="1">_xll.BDH($B9,AB$3,AB$2,AB$2)</f>
        <v>#NAME?</v>
      </c>
      <c r="AC9" s="13" t="e">
        <f ca="1">_xll.BDH($B9,AC$3,AC$2,AC$2)</f>
        <v>#NAME?</v>
      </c>
      <c r="AD9" s="13" t="e">
        <f ca="1">_xll.BDH($B9,AD$3,AD$2,AD$2)</f>
        <v>#NAME?</v>
      </c>
      <c r="AE9" s="13" t="e">
        <f ca="1">_xll.BDH($B9,AE$3,AE$2,AE$2)</f>
        <v>#NAME?</v>
      </c>
      <c r="AF9" s="13" t="e">
        <f ca="1">_xll.BDH($B9,AF$3,AF$2,AF$2)</f>
        <v>#NAME?</v>
      </c>
      <c r="AG9" s="13" t="e">
        <f ca="1">_xll.BDH($B9,AG$3,AG$2,AG$2)</f>
        <v>#NAME?</v>
      </c>
      <c r="AH9" s="13" t="e">
        <f ca="1">_xll.BDH($B9,AH$3,AH$2,AH$2)</f>
        <v>#NAME?</v>
      </c>
      <c r="AI9" s="13" t="e">
        <f ca="1">_xll.BDH($B9,AI$3,AI$2,AI$2)</f>
        <v>#NAME?</v>
      </c>
      <c r="AJ9" s="13" t="e">
        <f ca="1">_xll.BDH($B9,AJ$3,AJ$2,AJ$2)</f>
        <v>#NAME?</v>
      </c>
      <c r="AK9" s="13" t="e">
        <f ca="1">_xll.BDH($B9,AK$3,AK$2,AK$2)</f>
        <v>#NAME?</v>
      </c>
      <c r="AL9" s="13" t="e">
        <f ca="1">_xll.BDH($B9,AL$3,AL$2,AL$2)</f>
        <v>#NAME?</v>
      </c>
      <c r="AM9" s="13" t="e">
        <f ca="1">_xll.BDH($B9,AM$3,AM$2,AM$2)</f>
        <v>#NAME?</v>
      </c>
      <c r="AN9" s="13" t="e">
        <f ca="1">_xll.BDH($B9,AN$3,AN$2,AN$2)</f>
        <v>#NAME?</v>
      </c>
      <c r="AO9" s="13" t="e">
        <f ca="1">_xll.BDH($B9,AO$3,AO$2,AO$2)</f>
        <v>#NAME?</v>
      </c>
      <c r="AP9" s="13" t="e">
        <f ca="1">_xll.BDH($B9,AP$3,AP$2,AP$2)</f>
        <v>#NAME?</v>
      </c>
      <c r="AQ9" s="13" t="e">
        <f ca="1">_xll.BDH($B9,AQ$3,AQ$2,AQ$2)</f>
        <v>#NAME?</v>
      </c>
      <c r="AR9" s="13" t="e">
        <f ca="1">_xll.BDH($B9,AR$3,AR$2,AR$2)</f>
        <v>#NAME?</v>
      </c>
      <c r="AS9" s="13" t="e">
        <f ca="1">_xll.BDH($B9,AS$3,AS$2,AS$2)</f>
        <v>#NAME?</v>
      </c>
      <c r="AT9" s="13" t="e">
        <f ca="1">_xll.BDH($B9,AT$3,AT$2,AT$2)</f>
        <v>#NAME?</v>
      </c>
      <c r="AU9" s="13" t="e">
        <f ca="1">_xll.BDH($B9,AU$3,AU$2,AU$2)</f>
        <v>#NAME?</v>
      </c>
      <c r="AV9" s="66"/>
      <c r="AW9" s="13" t="e">
        <f ca="1">_xll.BDH($B9,AW$3,AW$2,AW$2)</f>
        <v>#NAME?</v>
      </c>
      <c r="AX9" s="13" t="e">
        <f ca="1">_xll.BDH($B9,AX$3,AX$2,AX$2)</f>
        <v>#NAME?</v>
      </c>
      <c r="AY9" s="13" t="e">
        <f ca="1">_xll.BDH($B9,AY$3,AY$2,AY$2)</f>
        <v>#NAME?</v>
      </c>
      <c r="AZ9" s="13" t="e">
        <f ca="1">_xll.BDH($B9,AZ$3,AZ$2,AZ$2)</f>
        <v>#NAME?</v>
      </c>
      <c r="BA9" s="13" t="e">
        <f ca="1">_xll.BDH($B9,BA$3,BA$2,BA$2)</f>
        <v>#NAME?</v>
      </c>
      <c r="BB9" s="13" t="e">
        <f ca="1">_xll.BDH($B9,BB$3,BB$2,BB$2)</f>
        <v>#NAME?</v>
      </c>
      <c r="BC9" s="13" t="e">
        <f ca="1">_xll.BDH($B9,BC$3,BC$2,BC$2)</f>
        <v>#NAME?</v>
      </c>
      <c r="BD9" s="13" t="e">
        <f ca="1">_xll.BDH($B9,BD$3,BD$2,BD$2)</f>
        <v>#NAME?</v>
      </c>
      <c r="BE9" s="13" t="e">
        <f ca="1">_xll.BDH($B9,BE$3,BE$2,BE$2)</f>
        <v>#NAME?</v>
      </c>
      <c r="BF9" s="13" t="e">
        <f ca="1">_xll.BDH($B9,BF$3,BF$2,BF$2)</f>
        <v>#NAME?</v>
      </c>
      <c r="BG9" s="13" t="e">
        <f ca="1">_xll.BDH($B9,BG$3,BG$2,BG$2)</f>
        <v>#NAME?</v>
      </c>
      <c r="BH9" s="13" t="e">
        <f ca="1">_xll.BDH($B9,BH$3,BH$2,BH$2)</f>
        <v>#NAME?</v>
      </c>
      <c r="BI9" s="13" t="e">
        <f ca="1">_xll.BDH($B9,BI$3,BI$2,BI$2)</f>
        <v>#NAME?</v>
      </c>
      <c r="BJ9" s="13" t="e">
        <f ca="1">_xll.BDH($B9,BJ$3,BJ$2,BJ$2)</f>
        <v>#NAME?</v>
      </c>
      <c r="BK9" s="13" t="e">
        <f ca="1">_xll.BDH($B9,BK$3,BK$2,BK$2)</f>
        <v>#NAME?</v>
      </c>
      <c r="BL9" s="13" t="e">
        <f ca="1">_xll.BDH($B9,BL$3,BL$2,BL$2)</f>
        <v>#NAME?</v>
      </c>
      <c r="BM9" s="13" t="e">
        <f ca="1">_xll.BDH($B9,BM$3,BM$2,BM$2)</f>
        <v>#NAME?</v>
      </c>
      <c r="BN9" s="13" t="e">
        <f ca="1">_xll.BDH($B9,BN$3,BN$2,BN$2)</f>
        <v>#NAME?</v>
      </c>
      <c r="BO9" s="13" t="e">
        <f ca="1">_xll.BDH($B9,BO$3,BO$2,BO$2)</f>
        <v>#NAME?</v>
      </c>
      <c r="BP9" s="13" t="e">
        <f ca="1">_xll.BDH($B9,BP$3,BP$2,BP$2)</f>
        <v>#NAME?</v>
      </c>
      <c r="BQ9" s="13" t="e">
        <f ca="1">_xll.BDH($B9,BQ$3,BQ$2,BQ$2)</f>
        <v>#NAME?</v>
      </c>
      <c r="BR9" s="3"/>
      <c r="BS9" s="14" t="e">
        <f ca="1">_xll.BDH($B9,BS$3,BS$2,BS$2)</f>
        <v>#NAME?</v>
      </c>
      <c r="BT9" s="14" t="e">
        <f ca="1">_xll.BDH($B9,BT$3,BT$2,BT$2)</f>
        <v>#NAME?</v>
      </c>
      <c r="BU9" s="14" t="e">
        <f ca="1">_xll.BDH($B9,BU$3,BU$2,BU$2)</f>
        <v>#NAME?</v>
      </c>
      <c r="BV9" s="14" t="e">
        <f ca="1">_xll.BDH($B9,BV$3,BV$2,BV$2)</f>
        <v>#NAME?</v>
      </c>
      <c r="BW9" s="14" t="e">
        <f ca="1">_xll.BDH($B9,BW$3,BW$2,BW$2)</f>
        <v>#NAME?</v>
      </c>
      <c r="BX9" s="14" t="e">
        <f ca="1">_xll.BDH($B9,BX$3,BX$2,BX$2)</f>
        <v>#NAME?</v>
      </c>
      <c r="BY9" s="14" t="e">
        <f ca="1">_xll.BDH($B9,BY$3,BY$2,BY$2)</f>
        <v>#NAME?</v>
      </c>
      <c r="BZ9" s="14" t="e">
        <f ca="1">_xll.BDH($B9,BZ$3,BZ$2,BZ$2)</f>
        <v>#NAME?</v>
      </c>
      <c r="CA9" s="14" t="e">
        <f ca="1">_xll.BDH($B9,CA$3,CA$2,CA$2)</f>
        <v>#NAME?</v>
      </c>
      <c r="CB9" s="14" t="e">
        <f ca="1">_xll.BDH($B9,CB$3,CB$2,CB$2)</f>
        <v>#NAME?</v>
      </c>
      <c r="CC9" s="14" t="e">
        <f ca="1">_xll.BDH($B9,CC$3,CC$2,CC$2)</f>
        <v>#NAME?</v>
      </c>
      <c r="CD9" s="14" t="e">
        <f ca="1">_xll.BDH($B9,CD$3,CD$2,CD$2)</f>
        <v>#NAME?</v>
      </c>
      <c r="CE9" s="14" t="e">
        <f ca="1">_xll.BDH($B9,CE$3,CE$2,CE$2)</f>
        <v>#NAME?</v>
      </c>
      <c r="CF9" s="14" t="e">
        <f ca="1">_xll.BDH($B9,CF$3,CF$2,CF$2)</f>
        <v>#NAME?</v>
      </c>
      <c r="CG9" s="14" t="e">
        <f ca="1">_xll.BDH($B9,CG$3,CG$2,CG$2)</f>
        <v>#NAME?</v>
      </c>
      <c r="CH9" s="14" t="e">
        <f ca="1">_xll.BDH($B9,CH$3,CH$2,CH$2)</f>
        <v>#NAME?</v>
      </c>
      <c r="CI9" s="14" t="e">
        <f ca="1">_xll.BDH($B9,CI$3,CI$2,CI$2)</f>
        <v>#NAME?</v>
      </c>
      <c r="CJ9" s="14" t="e">
        <f ca="1">_xll.BDH($B9,CJ$3,CJ$2,CJ$2)</f>
        <v>#NAME?</v>
      </c>
      <c r="CK9" s="14" t="e">
        <f ca="1">_xll.BDH($B9,CK$3,CK$2,CK$2)</f>
        <v>#NAME?</v>
      </c>
      <c r="CL9" s="14" t="e">
        <f ca="1">_xll.BDH($B9,CL$3,CL$2,CL$2)</f>
        <v>#NAME?</v>
      </c>
      <c r="CM9" s="14" t="e">
        <f ca="1">_xll.BDH($B9,CM$3,CM$2,CM$2)</f>
        <v>#NAME?</v>
      </c>
      <c r="CN9"/>
      <c r="CO9" s="13" t="e">
        <f ca="1">_xll.BDH($B9,CO$3,CO$2,CO$2)</f>
        <v>#NAME?</v>
      </c>
      <c r="CP9" s="13" t="e">
        <f ca="1">_xll.BDH($B9,CP$3,CP$2,CP$2)</f>
        <v>#NAME?</v>
      </c>
      <c r="CQ9" s="13" t="e">
        <f ca="1">_xll.BDH($B9,CQ$3,CQ$2,CQ$2)</f>
        <v>#NAME?</v>
      </c>
      <c r="CR9" s="13" t="e">
        <f ca="1">_xll.BDH($B9,CR$3,CR$2,CR$2)</f>
        <v>#NAME?</v>
      </c>
      <c r="CS9" s="13" t="e">
        <f ca="1">_xll.BDH($B9,CS$3,CS$2,CS$2)</f>
        <v>#NAME?</v>
      </c>
      <c r="CT9" s="13" t="e">
        <f ca="1">_xll.BDH($B9,CT$3,CT$2,CT$2)</f>
        <v>#NAME?</v>
      </c>
      <c r="CU9" s="13" t="e">
        <f ca="1">_xll.BDH($B9,CU$3,CU$2,CU$2)</f>
        <v>#NAME?</v>
      </c>
      <c r="CV9" s="13" t="e">
        <f ca="1">_xll.BDH($B9,CV$3,CV$2,CV$2)</f>
        <v>#NAME?</v>
      </c>
      <c r="CW9" s="13" t="e">
        <f ca="1">_xll.BDH($B9,CW$3,CW$2,CW$2)</f>
        <v>#NAME?</v>
      </c>
      <c r="CX9" s="13" t="e">
        <f ca="1">_xll.BDH($B9,CX$3,CX$2,CX$2)</f>
        <v>#NAME?</v>
      </c>
      <c r="CY9" s="13" t="e">
        <f ca="1">_xll.BDH($B9,CY$3,CY$2,CY$2)</f>
        <v>#NAME?</v>
      </c>
      <c r="CZ9" s="13" t="e">
        <f ca="1">_xll.BDH($B9,CZ$3,CZ$2,CZ$2)</f>
        <v>#NAME?</v>
      </c>
      <c r="DA9" s="13" t="e">
        <f ca="1">_xll.BDH($B9,DA$3,DA$2,DA$2)</f>
        <v>#NAME?</v>
      </c>
      <c r="DB9" s="13" t="e">
        <f ca="1">_xll.BDH($B9,DB$3,DB$2,DB$2)</f>
        <v>#NAME?</v>
      </c>
      <c r="DC9" s="13" t="e">
        <f ca="1">_xll.BDH($B9,DC$3,DC$2,DC$2)</f>
        <v>#NAME?</v>
      </c>
      <c r="DD9" s="13" t="e">
        <f ca="1">_xll.BDH($B9,DD$3,DD$2,DD$2)</f>
        <v>#NAME?</v>
      </c>
      <c r="DE9" s="13" t="e">
        <f ca="1">_xll.BDH($B9,DE$3,DE$2,DE$2)</f>
        <v>#NAME?</v>
      </c>
      <c r="DF9" s="13" t="e">
        <f ca="1">_xll.BDH($B9,DF$3,DF$2,DF$2)</f>
        <v>#NAME?</v>
      </c>
      <c r="DG9" s="13" t="e">
        <f ca="1">_xll.BDH($B9,DG$3,DG$2,DG$2)</f>
        <v>#NAME?</v>
      </c>
      <c r="DH9" s="13" t="e">
        <f ca="1">_xll.BDH($B9,DH$3,DH$2,DH$2)</f>
        <v>#NAME?</v>
      </c>
      <c r="DI9" s="13" t="e">
        <f ca="1">_xll.BDH($B9,DI$3,DI$2,DI$2)</f>
        <v>#NAME?</v>
      </c>
      <c r="DJ9" s="3"/>
      <c r="DK9" s="14" t="e">
        <f ca="1">_xll.BDH($B9,DK$3,DK$2,DK$2)</f>
        <v>#NAME?</v>
      </c>
      <c r="DL9" s="14" t="e">
        <f ca="1">_xll.BDH($B9,DL$3,DL$2,DL$2)</f>
        <v>#NAME?</v>
      </c>
      <c r="DM9" s="14" t="e">
        <f ca="1">_xll.BDH($B9,DM$3,DM$2,DM$2)</f>
        <v>#NAME?</v>
      </c>
      <c r="DN9" s="14" t="e">
        <f ca="1">_xll.BDH($B9,DN$3,DN$2,DN$2)</f>
        <v>#NAME?</v>
      </c>
      <c r="DO9" s="14" t="e">
        <f ca="1">_xll.BDH($B9,DO$3,DO$2,DO$2)</f>
        <v>#NAME?</v>
      </c>
      <c r="DP9" s="14" t="e">
        <f ca="1">_xll.BDH($B9,DP$3,DP$2,DP$2)</f>
        <v>#NAME?</v>
      </c>
      <c r="DQ9" s="14" t="e">
        <f ca="1">_xll.BDH($B9,DQ$3,DQ$2,DQ$2)</f>
        <v>#NAME?</v>
      </c>
      <c r="DR9" s="14" t="e">
        <f ca="1">_xll.BDH($B9,DR$3,DR$2,DR$2)</f>
        <v>#NAME?</v>
      </c>
      <c r="DS9" s="14" t="e">
        <f ca="1">_xll.BDH($B9,DS$3,DS$2,DS$2)</f>
        <v>#NAME?</v>
      </c>
      <c r="DT9" s="14" t="e">
        <f ca="1">_xll.BDH($B9,DT$3,DT$2,DT$2)</f>
        <v>#NAME?</v>
      </c>
      <c r="DU9" s="14" t="e">
        <f ca="1">_xll.BDH($B9,DU$3,DU$2,DU$2)</f>
        <v>#NAME?</v>
      </c>
      <c r="DV9" s="14" t="e">
        <f ca="1">_xll.BDH($B9,DV$3,DV$2,DV$2)</f>
        <v>#NAME?</v>
      </c>
      <c r="DW9" s="14" t="e">
        <f ca="1">_xll.BDH($B9,DW$3,DW$2,DW$2)</f>
        <v>#NAME?</v>
      </c>
      <c r="DX9" s="14" t="e">
        <f ca="1">_xll.BDH($B9,DX$3,DX$2,DX$2)</f>
        <v>#NAME?</v>
      </c>
      <c r="DY9" s="14" t="e">
        <f ca="1">_xll.BDH($B9,DY$3,DY$2,DY$2)</f>
        <v>#NAME?</v>
      </c>
      <c r="DZ9" s="14" t="e">
        <f ca="1">_xll.BDH($B9,DZ$3,DZ$2,DZ$2)</f>
        <v>#NAME?</v>
      </c>
      <c r="EA9" s="14" t="e">
        <f ca="1">_xll.BDH($B9,EA$3,EA$2,EA$2)</f>
        <v>#NAME?</v>
      </c>
      <c r="EB9" s="14" t="e">
        <f ca="1">_xll.BDH($B9,EB$3,EB$2,EB$2)</f>
        <v>#NAME?</v>
      </c>
      <c r="EC9" s="14" t="e">
        <f ca="1">_xll.BDH($B9,EC$3,EC$2,EC$2)</f>
        <v>#NAME?</v>
      </c>
      <c r="ED9" s="14" t="e">
        <f ca="1">_xll.BDH($B9,ED$3,ED$2,ED$2)</f>
        <v>#NAME?</v>
      </c>
      <c r="EE9" s="14" t="e">
        <f ca="1">_xll.BDH($B9,EE$3,EE$2,EE$2)</f>
        <v>#NAME?</v>
      </c>
      <c r="EF9" s="3"/>
      <c r="EG9" s="14" t="e">
        <f ca="1">_xll.BDH($B9,EG$3,EG$2,EG$2)</f>
        <v>#NAME?</v>
      </c>
      <c r="EH9" s="14" t="e">
        <f ca="1">_xll.BDH($B9,EH$3,EH$2,EH$2)</f>
        <v>#NAME?</v>
      </c>
      <c r="EI9" s="14" t="e">
        <f ca="1">_xll.BDH($B9,EI$3,EI$2,EI$2)</f>
        <v>#NAME?</v>
      </c>
      <c r="EJ9" s="14" t="e">
        <f ca="1">_xll.BDH($B9,EJ$3,EJ$2,EJ$2)</f>
        <v>#NAME?</v>
      </c>
      <c r="EK9" s="14" t="e">
        <f ca="1">_xll.BDH($B9,EK$3,EK$2,EK$2)</f>
        <v>#NAME?</v>
      </c>
      <c r="EL9" s="14" t="e">
        <f ca="1">_xll.BDH($B9,EL$3,EL$2,EL$2)</f>
        <v>#NAME?</v>
      </c>
      <c r="EM9" s="14" t="e">
        <f ca="1">_xll.BDH($B9,EM$3,EM$2,EM$2)</f>
        <v>#NAME?</v>
      </c>
      <c r="EN9" s="14" t="e">
        <f ca="1">_xll.BDH($B9,EN$3,EN$2,EN$2)</f>
        <v>#NAME?</v>
      </c>
      <c r="EO9" s="14" t="e">
        <f ca="1">_xll.BDH($B9,EO$3,EO$2,EO$2)</f>
        <v>#NAME?</v>
      </c>
      <c r="EP9" s="14" t="e">
        <f ca="1">_xll.BDH($B9,EP$3,EP$2,EP$2)</f>
        <v>#NAME?</v>
      </c>
      <c r="EQ9" s="14" t="e">
        <f ca="1">_xll.BDH($B9,EQ$3,EQ$2,EQ$2)</f>
        <v>#NAME?</v>
      </c>
      <c r="ER9" s="14" t="e">
        <f ca="1">_xll.BDH($B9,ER$3,ER$2,ER$2)</f>
        <v>#NAME?</v>
      </c>
      <c r="ES9" s="14" t="e">
        <f ca="1">_xll.BDH($B9,ES$3,ES$2,ES$2)</f>
        <v>#NAME?</v>
      </c>
      <c r="ET9" s="14" t="e">
        <f ca="1">_xll.BDH($B9,ET$3,ET$2,ET$2)</f>
        <v>#NAME?</v>
      </c>
      <c r="EU9" s="14" t="e">
        <f ca="1">_xll.BDH($B9,EU$3,EU$2,EU$2)</f>
        <v>#NAME?</v>
      </c>
      <c r="EV9" s="14" t="e">
        <f ca="1">_xll.BDH($B9,EV$3,EV$2,EV$2)</f>
        <v>#NAME?</v>
      </c>
      <c r="EW9" s="14" t="e">
        <f ca="1">_xll.BDH($B9,EW$3,EW$2,EW$2)</f>
        <v>#NAME?</v>
      </c>
      <c r="EX9" s="14" t="e">
        <f ca="1">_xll.BDH($B9,EX$3,EX$2,EX$2)</f>
        <v>#NAME?</v>
      </c>
      <c r="EY9" s="14" t="e">
        <f ca="1">_xll.BDH($B9,EY$3,EY$2,EY$2)</f>
        <v>#NAME?</v>
      </c>
      <c r="EZ9" s="14" t="e">
        <f ca="1">_xll.BDH($B9,EZ$3,EZ$2,EZ$2)</f>
        <v>#NAME?</v>
      </c>
      <c r="FA9" s="14" t="e">
        <f ca="1">_xll.BDH($B9,FA$3,FA$2,FA$2)</f>
        <v>#NAME?</v>
      </c>
      <c r="FB9" s="3"/>
      <c r="FC9" s="14" t="e">
        <f ca="1">_xll.BDH($B9,FC$3,FC$2,FC$2)</f>
        <v>#NAME?</v>
      </c>
      <c r="FD9" s="14" t="e">
        <f ca="1">_xll.BDH($B9,FD$3,FD$2,FD$2)</f>
        <v>#NAME?</v>
      </c>
      <c r="FE9" s="14" t="e">
        <f ca="1">_xll.BDH($B9,FE$3,FE$2,FE$2)</f>
        <v>#NAME?</v>
      </c>
      <c r="FF9" s="14" t="e">
        <f ca="1">_xll.BDH($B9,FF$3,FF$2,FF$2)</f>
        <v>#NAME?</v>
      </c>
      <c r="FG9" s="14" t="e">
        <f ca="1">_xll.BDH($B9,FG$3,FG$2,FG$2)</f>
        <v>#NAME?</v>
      </c>
      <c r="FH9" s="14" t="e">
        <f ca="1">_xll.BDH($B9,FH$3,FH$2,FH$2)</f>
        <v>#NAME?</v>
      </c>
      <c r="FI9" s="14" t="e">
        <f ca="1">_xll.BDH($B9,FI$3,FI$2,FI$2)</f>
        <v>#NAME?</v>
      </c>
      <c r="FJ9" s="14" t="e">
        <f ca="1">_xll.BDH($B9,FJ$3,FJ$2,FJ$2)</f>
        <v>#NAME?</v>
      </c>
      <c r="FK9" s="14" t="e">
        <f ca="1">_xll.BDH($B9,FK$3,FK$2,FK$2)</f>
        <v>#NAME?</v>
      </c>
      <c r="FL9" s="14" t="e">
        <f ca="1">_xll.BDH($B9,FL$3,FL$2,FL$2)</f>
        <v>#NAME?</v>
      </c>
      <c r="FM9" s="14" t="e">
        <f ca="1">_xll.BDH($B9,FM$3,FM$2,FM$2)</f>
        <v>#NAME?</v>
      </c>
      <c r="FN9" s="14" t="e">
        <f ca="1">_xll.BDH($B9,FN$3,FN$2,FN$2)</f>
        <v>#NAME?</v>
      </c>
      <c r="FO9" s="14" t="e">
        <f ca="1">_xll.BDH($B9,FO$3,FO$2,FO$2)</f>
        <v>#NAME?</v>
      </c>
      <c r="FP9" s="14" t="e">
        <f ca="1">_xll.BDH($B9,FP$3,FP$2,FP$2)</f>
        <v>#NAME?</v>
      </c>
      <c r="FQ9" s="14" t="e">
        <f ca="1">_xll.BDH($B9,FQ$3,FQ$2,FQ$2)</f>
        <v>#NAME?</v>
      </c>
      <c r="FR9" s="14" t="e">
        <f ca="1">_xll.BDH($B9,FR$3,FR$2,FR$2)</f>
        <v>#NAME?</v>
      </c>
      <c r="FS9" s="14" t="e">
        <f ca="1">_xll.BDH($B9,FS$3,FS$2,FS$2)</f>
        <v>#NAME?</v>
      </c>
      <c r="FT9" s="14" t="e">
        <f ca="1">_xll.BDH($B9,FT$3,FT$2,FT$2)</f>
        <v>#NAME?</v>
      </c>
      <c r="FU9" s="14" t="e">
        <f ca="1">_xll.BDH($B9,FU$3,FU$2,FU$2)</f>
        <v>#NAME?</v>
      </c>
      <c r="FV9" s="14" t="e">
        <f ca="1">_xll.BDH($B9,FV$3,FV$2,FV$2)</f>
        <v>#NAME?</v>
      </c>
      <c r="FW9" s="14" t="e">
        <f ca="1">_xll.BDH($B9,FW$3,FW$2,FW$2)</f>
        <v>#NAME?</v>
      </c>
      <c r="FX9" s="3"/>
      <c r="FY9" s="14" t="e">
        <f ca="1">_xll.BDH($B9,FY$3,FY$2,FY$2)</f>
        <v>#NAME?</v>
      </c>
      <c r="FZ9" s="14" t="e">
        <f ca="1">_xll.BDH($B9,FZ$3,FZ$2,FZ$2)</f>
        <v>#NAME?</v>
      </c>
      <c r="GA9" s="14" t="e">
        <f ca="1">_xll.BDH($B9,GA$3,GA$2,GA$2)</f>
        <v>#NAME?</v>
      </c>
      <c r="GB9" s="14" t="e">
        <f ca="1">_xll.BDH($B9,GB$3,GB$2,GB$2)</f>
        <v>#NAME?</v>
      </c>
      <c r="GC9" s="14" t="e">
        <f ca="1">_xll.BDH($B9,GC$3,GC$2,GC$2)</f>
        <v>#NAME?</v>
      </c>
      <c r="GD9" s="14" t="e">
        <f ca="1">_xll.BDH($B9,GD$3,GD$2,GD$2)</f>
        <v>#NAME?</v>
      </c>
      <c r="GE9" s="14" t="e">
        <f ca="1">_xll.BDH($B9,GE$3,GE$2,GE$2)</f>
        <v>#NAME?</v>
      </c>
      <c r="GF9" s="14" t="e">
        <f ca="1">_xll.BDH($B9,GF$3,GF$2,GF$2)</f>
        <v>#NAME?</v>
      </c>
      <c r="GG9" s="14" t="e">
        <f ca="1">_xll.BDH($B9,GG$3,GG$2,GG$2)</f>
        <v>#NAME?</v>
      </c>
      <c r="GH9" s="14" t="e">
        <f ca="1">_xll.BDH($B9,GH$3,GH$2,GH$2)</f>
        <v>#NAME?</v>
      </c>
      <c r="GI9" s="14" t="e">
        <f ca="1">_xll.BDH($B9,GI$3,GI$2,GI$2)</f>
        <v>#NAME?</v>
      </c>
      <c r="GJ9" s="14" t="e">
        <f ca="1">_xll.BDH($B9,GJ$3,GJ$2,GJ$2)</f>
        <v>#NAME?</v>
      </c>
      <c r="GK9" s="14" t="e">
        <f ca="1">_xll.BDH($B9,GK$3,GK$2,GK$2)</f>
        <v>#NAME?</v>
      </c>
      <c r="GL9" s="14" t="e">
        <f ca="1">_xll.BDH($B9,GL$3,GL$2,GL$2)</f>
        <v>#NAME?</v>
      </c>
      <c r="GM9" s="14" t="e">
        <f ca="1">_xll.BDH($B9,GM$3,GM$2,GM$2)</f>
        <v>#NAME?</v>
      </c>
      <c r="GN9" s="14" t="e">
        <f ca="1">_xll.BDH($B9,GN$3,GN$2,GN$2)</f>
        <v>#NAME?</v>
      </c>
      <c r="GO9" s="14" t="e">
        <f ca="1">_xll.BDH($B9,GO$3,GO$2,GO$2)</f>
        <v>#NAME?</v>
      </c>
      <c r="GP9" s="14" t="e">
        <f ca="1">_xll.BDH($B9,GP$3,GP$2,GP$2)</f>
        <v>#NAME?</v>
      </c>
      <c r="GQ9" s="14" t="e">
        <f ca="1">_xll.BDH($B9,GQ$3,GQ$2,GQ$2)</f>
        <v>#NAME?</v>
      </c>
      <c r="GR9" s="14" t="e">
        <f ca="1">_xll.BDH($B9,GR$3,GR$2,GR$2)</f>
        <v>#NAME?</v>
      </c>
      <c r="GS9" s="14" t="e">
        <f ca="1">_xll.BDH($B9,GS$3,GS$2,GS$2)</f>
        <v>#NAME?</v>
      </c>
      <c r="GT9" s="3"/>
      <c r="GU9" s="13" t="e">
        <f ca="1">_xll.BDH($B9,GU$3,GU$2,GU$2)</f>
        <v>#NAME?</v>
      </c>
      <c r="GV9" s="13" t="e">
        <f ca="1">_xll.BDH($B9,GV$3,GV$2,GV$2)</f>
        <v>#NAME?</v>
      </c>
      <c r="GW9" s="13" t="e">
        <f ca="1">_xll.BDH($B9,GW$3,GW$2,GW$2)</f>
        <v>#NAME?</v>
      </c>
      <c r="GX9" s="13" t="e">
        <f ca="1">_xll.BDH($B9,GX$3,GX$2,GX$2)</f>
        <v>#NAME?</v>
      </c>
      <c r="GY9" s="13" t="e">
        <f ca="1">_xll.BDH($B9,GY$3,GY$2,GY$2)</f>
        <v>#NAME?</v>
      </c>
      <c r="GZ9" s="13" t="e">
        <f ca="1">_xll.BDH($B9,GZ$3,GZ$2,GZ$2)</f>
        <v>#NAME?</v>
      </c>
      <c r="HA9" s="13" t="e">
        <f ca="1">_xll.BDH($B9,HA$3,HA$2,HA$2)</f>
        <v>#NAME?</v>
      </c>
      <c r="HB9" s="13" t="e">
        <f ca="1">_xll.BDH($B9,HB$3,HB$2,HB$2)</f>
        <v>#NAME?</v>
      </c>
      <c r="HC9" s="13" t="e">
        <f ca="1">_xll.BDH($B9,HC$3,HC$2,HC$2)</f>
        <v>#NAME?</v>
      </c>
      <c r="HD9" s="13" t="e">
        <f ca="1">_xll.BDH($B9,HD$3,HD$2,HD$2)</f>
        <v>#NAME?</v>
      </c>
      <c r="HE9" s="13" t="e">
        <f ca="1">_xll.BDH($B9,HE$3,HE$2,HE$2)</f>
        <v>#NAME?</v>
      </c>
      <c r="HF9" s="13" t="e">
        <f ca="1">_xll.BDH($B9,HF$3,HF$2,HF$2)</f>
        <v>#NAME?</v>
      </c>
      <c r="HG9" s="13" t="e">
        <f ca="1">_xll.BDH($B9,HG$3,HG$2,HG$2)</f>
        <v>#NAME?</v>
      </c>
      <c r="HH9" s="13" t="e">
        <f ca="1">_xll.BDH($B9,HH$3,HH$2,HH$2)</f>
        <v>#NAME?</v>
      </c>
      <c r="HI9" s="13" t="e">
        <f ca="1">_xll.BDH($B9,HI$3,HI$2,HI$2)</f>
        <v>#NAME?</v>
      </c>
      <c r="HJ9" s="13" t="e">
        <f ca="1">_xll.BDH($B9,HJ$3,HJ$2,HJ$2)</f>
        <v>#NAME?</v>
      </c>
      <c r="HK9" s="13" t="e">
        <f ca="1">_xll.BDH($B9,HK$3,HK$2,HK$2)</f>
        <v>#NAME?</v>
      </c>
      <c r="HL9" s="13" t="e">
        <f ca="1">_xll.BDH($B9,HL$3,HL$2,HL$2)</f>
        <v>#NAME?</v>
      </c>
      <c r="HM9" s="13" t="e">
        <f ca="1">_xll.BDH($B9,HM$3,HM$2,HM$2)</f>
        <v>#NAME?</v>
      </c>
      <c r="HN9" s="13" t="e">
        <f ca="1">_xll.BDH($B9,HN$3,HN$2,HN$2)</f>
        <v>#NAME?</v>
      </c>
      <c r="HO9" s="13" t="e">
        <f ca="1">_xll.BDH($B9,HO$3,HO$2,HO$2)</f>
        <v>#NAME?</v>
      </c>
      <c r="HP9" s="3"/>
      <c r="HQ9" s="13" t="e">
        <f ca="1">_xll.BDH($B9,HQ$3,HQ$2,HQ$2)</f>
        <v>#NAME?</v>
      </c>
      <c r="HR9" s="13" t="e">
        <f ca="1">_xll.BDH($B9,HR$3,HR$2,HR$2)</f>
        <v>#NAME?</v>
      </c>
      <c r="HS9" s="13" t="e">
        <f ca="1">_xll.BDH($B9,HS$3,HS$2,HS$2)</f>
        <v>#NAME?</v>
      </c>
      <c r="HT9" s="13" t="e">
        <f ca="1">_xll.BDH($B9,HT$3,HT$2,HT$2)</f>
        <v>#NAME?</v>
      </c>
      <c r="HU9" s="13" t="e">
        <f ca="1">_xll.BDH($B9,HU$3,HU$2,HU$2)</f>
        <v>#NAME?</v>
      </c>
      <c r="HV9" s="13" t="e">
        <f ca="1">_xll.BDH($B9,HV$3,HV$2,HV$2)</f>
        <v>#NAME?</v>
      </c>
      <c r="HW9" s="13" t="e">
        <f ca="1">_xll.BDH($B9,HW$3,HW$2,HW$2)</f>
        <v>#NAME?</v>
      </c>
      <c r="HX9" s="13" t="e">
        <f ca="1">_xll.BDH($B9,HX$3,HX$2,HX$2)</f>
        <v>#NAME?</v>
      </c>
      <c r="HY9" s="13" t="e">
        <f ca="1">_xll.BDH($B9,HY$3,HY$2,HY$2)</f>
        <v>#NAME?</v>
      </c>
      <c r="HZ9" s="13" t="e">
        <f ca="1">_xll.BDH($B9,HZ$3,HZ$2,HZ$2)</f>
        <v>#NAME?</v>
      </c>
      <c r="IA9" s="13" t="e">
        <f ca="1">_xll.BDH($B9,IA$3,IA$2,IA$2)</f>
        <v>#NAME?</v>
      </c>
      <c r="IB9" s="13" t="e">
        <f ca="1">_xll.BDH($B9,IB$3,IB$2,IB$2)</f>
        <v>#NAME?</v>
      </c>
      <c r="IC9" s="13" t="e">
        <f ca="1">_xll.BDH($B9,IC$3,IC$2,IC$2)</f>
        <v>#NAME?</v>
      </c>
      <c r="ID9" s="13" t="e">
        <f ca="1">_xll.BDH($B9,ID$3,ID$2,ID$2)</f>
        <v>#NAME?</v>
      </c>
      <c r="IE9" s="13" t="e">
        <f ca="1">_xll.BDH($B9,IE$3,IE$2,IE$2)</f>
        <v>#NAME?</v>
      </c>
      <c r="IF9" s="13" t="e">
        <f ca="1">_xll.BDH($B9,IF$3,IF$2,IF$2)</f>
        <v>#NAME?</v>
      </c>
      <c r="IG9" s="13" t="e">
        <f ca="1">_xll.BDH($B9,IG$3,IG$2,IG$2)</f>
        <v>#NAME?</v>
      </c>
      <c r="IH9" s="13" t="e">
        <f ca="1">_xll.BDH($B9,IH$3,IH$2,IH$2)</f>
        <v>#NAME?</v>
      </c>
      <c r="II9" s="13" t="e">
        <f ca="1">_xll.BDH($B9,II$3,II$2,II$2)</f>
        <v>#NAME?</v>
      </c>
      <c r="IJ9" s="13" t="e">
        <f ca="1">_xll.BDH($B9,IJ$3,IJ$2,IJ$2)</f>
        <v>#NAME?</v>
      </c>
      <c r="IK9" s="13" t="e">
        <f ca="1">_xll.BDH($B9,IK$3,IK$2,IK$2)</f>
        <v>#NAME?</v>
      </c>
      <c r="IL9" s="3"/>
      <c r="IM9" s="13" t="e">
        <f ca="1">_xll.BDH($B9,IM$3,IM$2,IM$2)</f>
        <v>#NAME?</v>
      </c>
      <c r="IN9" s="13" t="e">
        <f ca="1">_xll.BDH($B9,IN$3,IN$2,IN$2)</f>
        <v>#NAME?</v>
      </c>
      <c r="IO9" s="13" t="e">
        <f ca="1">_xll.BDH($B9,IO$3,IO$2,IO$2)</f>
        <v>#NAME?</v>
      </c>
      <c r="IP9" s="13" t="e">
        <f ca="1">_xll.BDH($B9,IP$3,IP$2,IP$2)</f>
        <v>#NAME?</v>
      </c>
      <c r="IQ9" s="13" t="e">
        <f ca="1">_xll.BDH($B9,IQ$3,IQ$2,IQ$2)</f>
        <v>#NAME?</v>
      </c>
      <c r="IR9" s="13" t="e">
        <f ca="1">_xll.BDH($B9,IR$3,IR$2,IR$2)</f>
        <v>#NAME?</v>
      </c>
      <c r="IS9" s="13" t="e">
        <f ca="1">_xll.BDH($B9,IS$3,IS$2,IS$2)</f>
        <v>#NAME?</v>
      </c>
      <c r="IT9" s="13" t="e">
        <f ca="1">_xll.BDH($B9,IT$3,IT$2,IT$2)</f>
        <v>#NAME?</v>
      </c>
      <c r="IU9" s="13" t="e">
        <f ca="1">_xll.BDH($B9,IU$3,IU$2,IU$2)</f>
        <v>#NAME?</v>
      </c>
      <c r="IV9" s="13" t="e">
        <f ca="1">_xll.BDH($B9,IV$3,IV$2,IV$2)</f>
        <v>#NAME?</v>
      </c>
      <c r="IW9" s="13" t="e">
        <f ca="1">_xll.BDH($B9,IW$3,IW$2,IW$2)</f>
        <v>#NAME?</v>
      </c>
      <c r="IX9" s="13" t="e">
        <f ca="1">_xll.BDH($B9,IX$3,IX$2,IX$2)</f>
        <v>#NAME?</v>
      </c>
      <c r="IY9" s="13" t="e">
        <f ca="1">_xll.BDH($B9,IY$3,IY$2,IY$2)</f>
        <v>#NAME?</v>
      </c>
      <c r="IZ9" s="13" t="e">
        <f ca="1">_xll.BDH($B9,IZ$3,IZ$2,IZ$2)</f>
        <v>#NAME?</v>
      </c>
      <c r="JA9" s="13" t="e">
        <f ca="1">_xll.BDH($B9,JA$3,JA$2,JA$2)</f>
        <v>#NAME?</v>
      </c>
      <c r="JB9" s="13" t="e">
        <f ca="1">_xll.BDH($B9,JB$3,JB$2,JB$2)</f>
        <v>#NAME?</v>
      </c>
      <c r="JC9" s="13" t="e">
        <f ca="1">_xll.BDH($B9,JC$3,JC$2,JC$2)</f>
        <v>#NAME?</v>
      </c>
      <c r="JD9" s="13" t="e">
        <f ca="1">_xll.BDH($B9,JD$3,JD$2,JD$2)</f>
        <v>#NAME?</v>
      </c>
      <c r="JE9" s="13" t="e">
        <f ca="1">_xll.BDH($B9,JE$3,JE$2,JE$2)</f>
        <v>#NAME?</v>
      </c>
      <c r="JF9" s="13" t="e">
        <f ca="1">_xll.BDH($B9,JF$3,JF$2,JF$2)</f>
        <v>#NAME?</v>
      </c>
      <c r="JG9" s="13" t="e">
        <f ca="1">_xll.BDH($B9,JG$3,JG$2,JG$2)</f>
        <v>#NAME?</v>
      </c>
      <c r="JH9" s="3"/>
      <c r="JI9" s="14" t="e">
        <f ca="1">_xll.BDH($B9,JI$3,JI$2,JI$2)</f>
        <v>#NAME?</v>
      </c>
      <c r="JJ9" s="14" t="e">
        <f ca="1">_xll.BDH($B9,JJ$3,JJ$2,JJ$2)</f>
        <v>#NAME?</v>
      </c>
      <c r="JK9" s="14" t="e">
        <f ca="1">_xll.BDH($B9,JK$3,JK$2,JK$2)</f>
        <v>#NAME?</v>
      </c>
      <c r="JL9" s="14" t="e">
        <f ca="1">_xll.BDH($B9,JL$3,JL$2,JL$2)</f>
        <v>#NAME?</v>
      </c>
      <c r="JM9" s="14" t="e">
        <f ca="1">_xll.BDH($B9,JM$3,JM$2,JM$2)</f>
        <v>#NAME?</v>
      </c>
      <c r="JN9" s="14" t="e">
        <f ca="1">_xll.BDH($B9,JN$3,JN$2,JN$2)</f>
        <v>#NAME?</v>
      </c>
      <c r="JO9" s="14" t="e">
        <f ca="1">_xll.BDH($B9,JO$3,JO$2,JO$2)</f>
        <v>#NAME?</v>
      </c>
      <c r="JP9" s="14" t="e">
        <f ca="1">_xll.BDH($B9,JP$3,JP$2,JP$2)</f>
        <v>#NAME?</v>
      </c>
      <c r="JQ9" s="14" t="e">
        <f ca="1">_xll.BDH($B9,JQ$3,JQ$2,JQ$2)</f>
        <v>#NAME?</v>
      </c>
      <c r="JR9" s="14" t="e">
        <f ca="1">_xll.BDH($B9,JR$3,JR$2,JR$2)</f>
        <v>#NAME?</v>
      </c>
      <c r="JS9" s="14" t="e">
        <f ca="1">_xll.BDH($B9,JS$3,JS$2,JS$2)</f>
        <v>#NAME?</v>
      </c>
      <c r="JT9" s="14" t="e">
        <f ca="1">_xll.BDH($B9,JT$3,JT$2,JT$2)</f>
        <v>#NAME?</v>
      </c>
      <c r="JU9" s="14" t="e">
        <f ca="1">_xll.BDH($B9,JU$3,JU$2,JU$2)</f>
        <v>#NAME?</v>
      </c>
      <c r="JV9" s="14" t="e">
        <f ca="1">_xll.BDH($B9,JV$3,JV$2,JV$2)</f>
        <v>#NAME?</v>
      </c>
      <c r="JW9" s="14" t="e">
        <f ca="1">_xll.BDH($B9,JW$3,JW$2,JW$2)</f>
        <v>#NAME?</v>
      </c>
      <c r="JX9" s="14" t="e">
        <f ca="1">_xll.BDH($B9,JX$3,JX$2,JX$2)</f>
        <v>#NAME?</v>
      </c>
      <c r="JY9" s="14" t="e">
        <f ca="1">_xll.BDH($B9,JY$3,JY$2,JY$2)</f>
        <v>#NAME?</v>
      </c>
      <c r="JZ9" s="14" t="e">
        <f ca="1">_xll.BDH($B9,JZ$3,JZ$2,JZ$2)</f>
        <v>#NAME?</v>
      </c>
      <c r="KA9" s="14" t="e">
        <f ca="1">_xll.BDH($B9,KA$3,KA$2,KA$2)</f>
        <v>#NAME?</v>
      </c>
      <c r="KB9" s="14" t="e">
        <f ca="1">_xll.BDH($B9,KB$3,KB$2,KB$2)</f>
        <v>#NAME?</v>
      </c>
      <c r="KC9" s="14" t="e">
        <f ca="1">_xll.BDH($B9,KC$3,KC$2,KC$2)</f>
        <v>#NAME?</v>
      </c>
      <c r="KD9" s="3"/>
    </row>
    <row r="10" spans="1:291" s="21" customFormat="1">
      <c r="A10" s="4" t="s">
        <v>127</v>
      </c>
      <c r="B10" s="4" t="s">
        <v>123</v>
      </c>
      <c r="C10" s="15" t="s">
        <v>126</v>
      </c>
      <c r="D10" s="4" t="s">
        <v>98</v>
      </c>
      <c r="E10" s="13" t="e">
        <f ca="1">_xll.BDH($B10,E$3,E$2,E$2)</f>
        <v>#NAME?</v>
      </c>
      <c r="F10" s="13" t="e">
        <f ca="1">_xll.BDH($B10,F$3,F$2,F$2)</f>
        <v>#NAME?</v>
      </c>
      <c r="G10" s="13" t="e">
        <f ca="1">_xll.BDH($B10,G$3,G$2,G$2)</f>
        <v>#NAME?</v>
      </c>
      <c r="H10" s="13" t="e">
        <f ca="1">_xll.BDH($B10,H$3,H$2,H$2)</f>
        <v>#NAME?</v>
      </c>
      <c r="I10" s="13" t="e">
        <f ca="1">_xll.BDH($B10,I$3,I$2,I$2)</f>
        <v>#NAME?</v>
      </c>
      <c r="J10" s="13" t="e">
        <f ca="1">_xll.BDH($B10,J$3,J$2,J$2)</f>
        <v>#NAME?</v>
      </c>
      <c r="K10" s="13" t="e">
        <f ca="1">_xll.BDH($B10,K$3,K$2,K$2)</f>
        <v>#NAME?</v>
      </c>
      <c r="L10" s="13" t="e">
        <f ca="1">_xll.BDH($B10,L$3,L$2,L$2)</f>
        <v>#NAME?</v>
      </c>
      <c r="M10" s="13" t="e">
        <f ca="1">_xll.BDH($B10,M$3,M$2,M$2)</f>
        <v>#NAME?</v>
      </c>
      <c r="N10" s="13" t="e">
        <f ca="1">_xll.BDH($B10,N$3,N$2,N$2)</f>
        <v>#NAME?</v>
      </c>
      <c r="O10" s="13" t="e">
        <f ca="1">_xll.BDH($B10,O$3,O$2,O$2)</f>
        <v>#NAME?</v>
      </c>
      <c r="P10" s="13" t="e">
        <f ca="1">_xll.BDH($B10,P$3,P$2,P$2)</f>
        <v>#NAME?</v>
      </c>
      <c r="Q10" s="13" t="e">
        <f ca="1">_xll.BDH($B10,Q$3,Q$2,Q$2)</f>
        <v>#NAME?</v>
      </c>
      <c r="R10" s="13" t="e">
        <f ca="1">_xll.BDH($B10,R$3,R$2,R$2)</f>
        <v>#NAME?</v>
      </c>
      <c r="S10" s="13" t="e">
        <f ca="1">_xll.BDH($B10,S$3,S$2,S$2)</f>
        <v>#NAME?</v>
      </c>
      <c r="T10" s="13" t="e">
        <f ca="1">_xll.BDH($B10,T$3,T$2,T$2)</f>
        <v>#NAME?</v>
      </c>
      <c r="U10" s="13" t="e">
        <f ca="1">_xll.BDH($B10,U$3,U$2,U$2)</f>
        <v>#NAME?</v>
      </c>
      <c r="V10" s="13" t="e">
        <f ca="1">_xll.BDH($B10,V$3,V$2,V$2)</f>
        <v>#NAME?</v>
      </c>
      <c r="W10" s="13" t="e">
        <f ca="1">_xll.BDH($B10,W$3,W$2,W$2)</f>
        <v>#NAME?</v>
      </c>
      <c r="X10" s="13" t="e">
        <f ca="1">_xll.BDH($B10,X$3,X$2,X$2)</f>
        <v>#NAME?</v>
      </c>
      <c r="Y10" s="13" t="e">
        <f ca="1">_xll.BDH($B10,Y$3,Y$2,Y$2)</f>
        <v>#NAME?</v>
      </c>
      <c r="Z10" s="66"/>
      <c r="AA10" s="13" t="e">
        <f ca="1">_xll.BDH($B10,AA$3,AA$2,AA$2)</f>
        <v>#NAME?</v>
      </c>
      <c r="AB10" s="13" t="e">
        <f ca="1">_xll.BDH($B10,AB$3,AB$2,AB$2)</f>
        <v>#NAME?</v>
      </c>
      <c r="AC10" s="13" t="e">
        <f ca="1">_xll.BDH($B10,AC$3,AC$2,AC$2)</f>
        <v>#NAME?</v>
      </c>
      <c r="AD10" s="13" t="e">
        <f ca="1">_xll.BDH($B10,AD$3,AD$2,AD$2)</f>
        <v>#NAME?</v>
      </c>
      <c r="AE10" s="13" t="e">
        <f ca="1">_xll.BDH($B10,AE$3,AE$2,AE$2)</f>
        <v>#NAME?</v>
      </c>
      <c r="AF10" s="13" t="e">
        <f ca="1">_xll.BDH($B10,AF$3,AF$2,AF$2)</f>
        <v>#NAME?</v>
      </c>
      <c r="AG10" s="13" t="e">
        <f ca="1">_xll.BDH($B10,AG$3,AG$2,AG$2)</f>
        <v>#NAME?</v>
      </c>
      <c r="AH10" s="13" t="e">
        <f ca="1">_xll.BDH($B10,AH$3,AH$2,AH$2)</f>
        <v>#NAME?</v>
      </c>
      <c r="AI10" s="13" t="e">
        <f ca="1">_xll.BDH($B10,AI$3,AI$2,AI$2)</f>
        <v>#NAME?</v>
      </c>
      <c r="AJ10" s="13" t="e">
        <f ca="1">_xll.BDH($B10,AJ$3,AJ$2,AJ$2)</f>
        <v>#NAME?</v>
      </c>
      <c r="AK10" s="13" t="e">
        <f ca="1">_xll.BDH($B10,AK$3,AK$2,AK$2)</f>
        <v>#NAME?</v>
      </c>
      <c r="AL10" s="13" t="e">
        <f ca="1">_xll.BDH($B10,AL$3,AL$2,AL$2)</f>
        <v>#NAME?</v>
      </c>
      <c r="AM10" s="13" t="e">
        <f ca="1">_xll.BDH($B10,AM$3,AM$2,AM$2)</f>
        <v>#NAME?</v>
      </c>
      <c r="AN10" s="13" t="e">
        <f ca="1">_xll.BDH($B10,AN$3,AN$2,AN$2)</f>
        <v>#NAME?</v>
      </c>
      <c r="AO10" s="13" t="e">
        <f ca="1">_xll.BDH($B10,AO$3,AO$2,AO$2)</f>
        <v>#NAME?</v>
      </c>
      <c r="AP10" s="13" t="e">
        <f ca="1">_xll.BDH($B10,AP$3,AP$2,AP$2)</f>
        <v>#NAME?</v>
      </c>
      <c r="AQ10" s="13" t="e">
        <f ca="1">_xll.BDH($B10,AQ$3,AQ$2,AQ$2)</f>
        <v>#NAME?</v>
      </c>
      <c r="AR10" s="13" t="e">
        <f ca="1">_xll.BDH($B10,AR$3,AR$2,AR$2)</f>
        <v>#NAME?</v>
      </c>
      <c r="AS10" s="13" t="e">
        <f ca="1">_xll.BDH($B10,AS$3,AS$2,AS$2)</f>
        <v>#NAME?</v>
      </c>
      <c r="AT10" s="13" t="e">
        <f ca="1">_xll.BDH($B10,AT$3,AT$2,AT$2)</f>
        <v>#NAME?</v>
      </c>
      <c r="AU10" s="13" t="e">
        <f ca="1">_xll.BDH($B10,AU$3,AU$2,AU$2)</f>
        <v>#NAME?</v>
      </c>
      <c r="AV10" s="66"/>
      <c r="AW10" s="13" t="e">
        <f ca="1">_xll.BDH($B10,AW$3,AW$2,AW$2)</f>
        <v>#NAME?</v>
      </c>
      <c r="AX10" s="13" t="e">
        <f ca="1">_xll.BDH($B10,AX$3,AX$2,AX$2)</f>
        <v>#NAME?</v>
      </c>
      <c r="AY10" s="13" t="e">
        <f ca="1">_xll.BDH($B10,AY$3,AY$2,AY$2)</f>
        <v>#NAME?</v>
      </c>
      <c r="AZ10" s="13" t="e">
        <f ca="1">_xll.BDH($B10,AZ$3,AZ$2,AZ$2)</f>
        <v>#NAME?</v>
      </c>
      <c r="BA10" s="13" t="e">
        <f ca="1">_xll.BDH($B10,BA$3,BA$2,BA$2)</f>
        <v>#NAME?</v>
      </c>
      <c r="BB10" s="13" t="e">
        <f ca="1">_xll.BDH($B10,BB$3,BB$2,BB$2)</f>
        <v>#NAME?</v>
      </c>
      <c r="BC10" s="13" t="e">
        <f ca="1">_xll.BDH($B10,BC$3,BC$2,BC$2)</f>
        <v>#NAME?</v>
      </c>
      <c r="BD10" s="13" t="e">
        <f ca="1">_xll.BDH($B10,BD$3,BD$2,BD$2)</f>
        <v>#NAME?</v>
      </c>
      <c r="BE10" s="13" t="e">
        <f ca="1">_xll.BDH($B10,BE$3,BE$2,BE$2)</f>
        <v>#NAME?</v>
      </c>
      <c r="BF10" s="13" t="e">
        <f ca="1">_xll.BDH($B10,BF$3,BF$2,BF$2)</f>
        <v>#NAME?</v>
      </c>
      <c r="BG10" s="13" t="e">
        <f ca="1">_xll.BDH($B10,BG$3,BG$2,BG$2)</f>
        <v>#NAME?</v>
      </c>
      <c r="BH10" s="13" t="e">
        <f ca="1">_xll.BDH($B10,BH$3,BH$2,BH$2)</f>
        <v>#NAME?</v>
      </c>
      <c r="BI10" s="13" t="e">
        <f ca="1">_xll.BDH($B10,BI$3,BI$2,BI$2)</f>
        <v>#NAME?</v>
      </c>
      <c r="BJ10" s="13" t="e">
        <f ca="1">_xll.BDH($B10,BJ$3,BJ$2,BJ$2)</f>
        <v>#NAME?</v>
      </c>
      <c r="BK10" s="13" t="e">
        <f ca="1">_xll.BDH($B10,BK$3,BK$2,BK$2)</f>
        <v>#NAME?</v>
      </c>
      <c r="BL10" s="13" t="e">
        <f ca="1">_xll.BDH($B10,BL$3,BL$2,BL$2)</f>
        <v>#NAME?</v>
      </c>
      <c r="BM10" s="13" t="e">
        <f ca="1">_xll.BDH($B10,BM$3,BM$2,BM$2)</f>
        <v>#NAME?</v>
      </c>
      <c r="BN10" s="13" t="e">
        <f ca="1">_xll.BDH($B10,BN$3,BN$2,BN$2)</f>
        <v>#NAME?</v>
      </c>
      <c r="BO10" s="13" t="e">
        <f ca="1">_xll.BDH($B10,BO$3,BO$2,BO$2)</f>
        <v>#NAME?</v>
      </c>
      <c r="BP10" s="13" t="e">
        <f ca="1">_xll.BDH($B10,BP$3,BP$2,BP$2)</f>
        <v>#NAME?</v>
      </c>
      <c r="BQ10" s="13" t="e">
        <f ca="1">_xll.BDH($B10,BQ$3,BQ$2,BQ$2)</f>
        <v>#NAME?</v>
      </c>
      <c r="BR10" s="3"/>
      <c r="BS10" s="14" t="e">
        <f ca="1">_xll.BDH($B10,BS$3,BS$2,BS$2)</f>
        <v>#NAME?</v>
      </c>
      <c r="BT10" s="14" t="e">
        <f ca="1">_xll.BDH($B10,BT$3,BT$2,BT$2)</f>
        <v>#NAME?</v>
      </c>
      <c r="BU10" s="14" t="e">
        <f ca="1">_xll.BDH($B10,BU$3,BU$2,BU$2)</f>
        <v>#NAME?</v>
      </c>
      <c r="BV10" s="14" t="e">
        <f ca="1">_xll.BDH($B10,BV$3,BV$2,BV$2)</f>
        <v>#NAME?</v>
      </c>
      <c r="BW10" s="14" t="e">
        <f ca="1">_xll.BDH($B10,BW$3,BW$2,BW$2)</f>
        <v>#NAME?</v>
      </c>
      <c r="BX10" s="14" t="e">
        <f ca="1">_xll.BDH($B10,BX$3,BX$2,BX$2)</f>
        <v>#NAME?</v>
      </c>
      <c r="BY10" s="14" t="e">
        <f ca="1">_xll.BDH($B10,BY$3,BY$2,BY$2)</f>
        <v>#NAME?</v>
      </c>
      <c r="BZ10" s="14" t="e">
        <f ca="1">_xll.BDH($B10,BZ$3,BZ$2,BZ$2)</f>
        <v>#NAME?</v>
      </c>
      <c r="CA10" s="14" t="e">
        <f ca="1">_xll.BDH($B10,CA$3,CA$2,CA$2)</f>
        <v>#NAME?</v>
      </c>
      <c r="CB10" s="14" t="e">
        <f ca="1">_xll.BDH($B10,CB$3,CB$2,CB$2)</f>
        <v>#NAME?</v>
      </c>
      <c r="CC10" s="14" t="e">
        <f ca="1">_xll.BDH($B10,CC$3,CC$2,CC$2)</f>
        <v>#NAME?</v>
      </c>
      <c r="CD10" s="14" t="e">
        <f ca="1">_xll.BDH($B10,CD$3,CD$2,CD$2)</f>
        <v>#NAME?</v>
      </c>
      <c r="CE10" s="14" t="e">
        <f ca="1">_xll.BDH($B10,CE$3,CE$2,CE$2)</f>
        <v>#NAME?</v>
      </c>
      <c r="CF10" s="14" t="e">
        <f ca="1">_xll.BDH($B10,CF$3,CF$2,CF$2)</f>
        <v>#NAME?</v>
      </c>
      <c r="CG10" s="14" t="e">
        <f ca="1">_xll.BDH($B10,CG$3,CG$2,CG$2)</f>
        <v>#NAME?</v>
      </c>
      <c r="CH10" s="14" t="e">
        <f ca="1">_xll.BDH($B10,CH$3,CH$2,CH$2)</f>
        <v>#NAME?</v>
      </c>
      <c r="CI10" s="14" t="e">
        <f ca="1">_xll.BDH($B10,CI$3,CI$2,CI$2)</f>
        <v>#NAME?</v>
      </c>
      <c r="CJ10" s="14" t="e">
        <f ca="1">_xll.BDH($B10,CJ$3,CJ$2,CJ$2)</f>
        <v>#NAME?</v>
      </c>
      <c r="CK10" s="14" t="e">
        <f ca="1">_xll.BDH($B10,CK$3,CK$2,CK$2)</f>
        <v>#NAME?</v>
      </c>
      <c r="CL10" s="14" t="e">
        <f ca="1">_xll.BDH($B10,CL$3,CL$2,CL$2)</f>
        <v>#NAME?</v>
      </c>
      <c r="CM10" s="14" t="e">
        <f ca="1">_xll.BDH($B10,CM$3,CM$2,CM$2)</f>
        <v>#NAME?</v>
      </c>
      <c r="CN10"/>
      <c r="CO10" s="13" t="e">
        <f ca="1">_xll.BDH($B10,CO$3,CO$2,CO$2)</f>
        <v>#NAME?</v>
      </c>
      <c r="CP10" s="13" t="e">
        <f ca="1">_xll.BDH($B10,CP$3,CP$2,CP$2)</f>
        <v>#NAME?</v>
      </c>
      <c r="CQ10" s="13" t="e">
        <f ca="1">_xll.BDH($B10,CQ$3,CQ$2,CQ$2)</f>
        <v>#NAME?</v>
      </c>
      <c r="CR10" s="13" t="e">
        <f ca="1">_xll.BDH($B10,CR$3,CR$2,CR$2)</f>
        <v>#NAME?</v>
      </c>
      <c r="CS10" s="13" t="e">
        <f ca="1">_xll.BDH($B10,CS$3,CS$2,CS$2)</f>
        <v>#NAME?</v>
      </c>
      <c r="CT10" s="13" t="e">
        <f ca="1">_xll.BDH($B10,CT$3,CT$2,CT$2)</f>
        <v>#NAME?</v>
      </c>
      <c r="CU10" s="13" t="e">
        <f ca="1">_xll.BDH($B10,CU$3,CU$2,CU$2)</f>
        <v>#NAME?</v>
      </c>
      <c r="CV10" s="13" t="e">
        <f ca="1">_xll.BDH($B10,CV$3,CV$2,CV$2)</f>
        <v>#NAME?</v>
      </c>
      <c r="CW10" s="13" t="e">
        <f ca="1">_xll.BDH($B10,CW$3,CW$2,CW$2)</f>
        <v>#NAME?</v>
      </c>
      <c r="CX10" s="13" t="e">
        <f ca="1">_xll.BDH($B10,CX$3,CX$2,CX$2)</f>
        <v>#NAME?</v>
      </c>
      <c r="CY10" s="13" t="e">
        <f ca="1">_xll.BDH($B10,CY$3,CY$2,CY$2)</f>
        <v>#NAME?</v>
      </c>
      <c r="CZ10" s="13" t="e">
        <f ca="1">_xll.BDH($B10,CZ$3,CZ$2,CZ$2)</f>
        <v>#NAME?</v>
      </c>
      <c r="DA10" s="13" t="e">
        <f ca="1">_xll.BDH($B10,DA$3,DA$2,DA$2)</f>
        <v>#NAME?</v>
      </c>
      <c r="DB10" s="13" t="e">
        <f ca="1">_xll.BDH($B10,DB$3,DB$2,DB$2)</f>
        <v>#NAME?</v>
      </c>
      <c r="DC10" s="13" t="e">
        <f ca="1">_xll.BDH($B10,DC$3,DC$2,DC$2)</f>
        <v>#NAME?</v>
      </c>
      <c r="DD10" s="13" t="e">
        <f ca="1">_xll.BDH($B10,DD$3,DD$2,DD$2)</f>
        <v>#NAME?</v>
      </c>
      <c r="DE10" s="13" t="e">
        <f ca="1">_xll.BDH($B10,DE$3,DE$2,DE$2)</f>
        <v>#NAME?</v>
      </c>
      <c r="DF10" s="13" t="e">
        <f ca="1">_xll.BDH($B10,DF$3,DF$2,DF$2)</f>
        <v>#NAME?</v>
      </c>
      <c r="DG10" s="13" t="e">
        <f ca="1">_xll.BDH($B10,DG$3,DG$2,DG$2)</f>
        <v>#NAME?</v>
      </c>
      <c r="DH10" s="13" t="e">
        <f ca="1">_xll.BDH($B10,DH$3,DH$2,DH$2)</f>
        <v>#NAME?</v>
      </c>
      <c r="DI10" s="13" t="e">
        <f ca="1">_xll.BDH($B10,DI$3,DI$2,DI$2)</f>
        <v>#NAME?</v>
      </c>
      <c r="DJ10" s="3"/>
      <c r="DK10" s="14" t="e">
        <f ca="1">_xll.BDH($B10,DK$3,DK$2,DK$2)</f>
        <v>#NAME?</v>
      </c>
      <c r="DL10" s="14" t="e">
        <f ca="1">_xll.BDH($B10,DL$3,DL$2,DL$2)</f>
        <v>#NAME?</v>
      </c>
      <c r="DM10" s="14" t="e">
        <f ca="1">_xll.BDH($B10,DM$3,DM$2,DM$2)</f>
        <v>#NAME?</v>
      </c>
      <c r="DN10" s="14" t="e">
        <f ca="1">_xll.BDH($B10,DN$3,DN$2,DN$2)</f>
        <v>#NAME?</v>
      </c>
      <c r="DO10" s="14" t="e">
        <f ca="1">_xll.BDH($B10,DO$3,DO$2,DO$2)</f>
        <v>#NAME?</v>
      </c>
      <c r="DP10" s="14" t="e">
        <f ca="1">_xll.BDH($B10,DP$3,DP$2,DP$2)</f>
        <v>#NAME?</v>
      </c>
      <c r="DQ10" s="14" t="e">
        <f ca="1">_xll.BDH($B10,DQ$3,DQ$2,DQ$2)</f>
        <v>#NAME?</v>
      </c>
      <c r="DR10" s="14" t="e">
        <f ca="1">_xll.BDH($B10,DR$3,DR$2,DR$2)</f>
        <v>#NAME?</v>
      </c>
      <c r="DS10" s="14" t="e">
        <f ca="1">_xll.BDH($B10,DS$3,DS$2,DS$2)</f>
        <v>#NAME?</v>
      </c>
      <c r="DT10" s="14" t="e">
        <f ca="1">_xll.BDH($B10,DT$3,DT$2,DT$2)</f>
        <v>#NAME?</v>
      </c>
      <c r="DU10" s="14" t="e">
        <f ca="1">_xll.BDH($B10,DU$3,DU$2,DU$2)</f>
        <v>#NAME?</v>
      </c>
      <c r="DV10" s="14" t="e">
        <f ca="1">_xll.BDH($B10,DV$3,DV$2,DV$2)</f>
        <v>#NAME?</v>
      </c>
      <c r="DW10" s="14" t="e">
        <f ca="1">_xll.BDH($B10,DW$3,DW$2,DW$2)</f>
        <v>#NAME?</v>
      </c>
      <c r="DX10" s="14" t="e">
        <f ca="1">_xll.BDH($B10,DX$3,DX$2,DX$2)</f>
        <v>#NAME?</v>
      </c>
      <c r="DY10" s="14" t="e">
        <f ca="1">_xll.BDH($B10,DY$3,DY$2,DY$2)</f>
        <v>#NAME?</v>
      </c>
      <c r="DZ10" s="14" t="e">
        <f ca="1">_xll.BDH($B10,DZ$3,DZ$2,DZ$2)</f>
        <v>#NAME?</v>
      </c>
      <c r="EA10" s="14" t="e">
        <f ca="1">_xll.BDH($B10,EA$3,EA$2,EA$2)</f>
        <v>#NAME?</v>
      </c>
      <c r="EB10" s="14" t="e">
        <f ca="1">_xll.BDH($B10,EB$3,EB$2,EB$2)</f>
        <v>#NAME?</v>
      </c>
      <c r="EC10" s="14" t="e">
        <f ca="1">_xll.BDH($B10,EC$3,EC$2,EC$2)</f>
        <v>#NAME?</v>
      </c>
      <c r="ED10" s="14" t="e">
        <f ca="1">_xll.BDH($B10,ED$3,ED$2,ED$2)</f>
        <v>#NAME?</v>
      </c>
      <c r="EE10" s="14" t="e">
        <f ca="1">_xll.BDH($B10,EE$3,EE$2,EE$2)</f>
        <v>#NAME?</v>
      </c>
      <c r="EF10" s="3"/>
      <c r="EG10" s="14" t="e">
        <f ca="1">_xll.BDH($B10,EG$3,EG$2,EG$2)</f>
        <v>#NAME?</v>
      </c>
      <c r="EH10" s="14" t="e">
        <f ca="1">_xll.BDH($B10,EH$3,EH$2,EH$2)</f>
        <v>#NAME?</v>
      </c>
      <c r="EI10" s="14" t="e">
        <f ca="1">_xll.BDH($B10,EI$3,EI$2,EI$2)</f>
        <v>#NAME?</v>
      </c>
      <c r="EJ10" s="14" t="e">
        <f ca="1">_xll.BDH($B10,EJ$3,EJ$2,EJ$2)</f>
        <v>#NAME?</v>
      </c>
      <c r="EK10" s="14" t="e">
        <f ca="1">_xll.BDH($B10,EK$3,EK$2,EK$2)</f>
        <v>#NAME?</v>
      </c>
      <c r="EL10" s="14" t="e">
        <f ca="1">_xll.BDH($B10,EL$3,EL$2,EL$2)</f>
        <v>#NAME?</v>
      </c>
      <c r="EM10" s="14" t="e">
        <f ca="1">_xll.BDH($B10,EM$3,EM$2,EM$2)</f>
        <v>#NAME?</v>
      </c>
      <c r="EN10" s="14" t="e">
        <f ca="1">_xll.BDH($B10,EN$3,EN$2,EN$2)</f>
        <v>#NAME?</v>
      </c>
      <c r="EO10" s="14" t="e">
        <f ca="1">_xll.BDH($B10,EO$3,EO$2,EO$2)</f>
        <v>#NAME?</v>
      </c>
      <c r="EP10" s="14" t="e">
        <f ca="1">_xll.BDH($B10,EP$3,EP$2,EP$2)</f>
        <v>#NAME?</v>
      </c>
      <c r="EQ10" s="14" t="e">
        <f ca="1">_xll.BDH($B10,EQ$3,EQ$2,EQ$2)</f>
        <v>#NAME?</v>
      </c>
      <c r="ER10" s="14" t="e">
        <f ca="1">_xll.BDH($B10,ER$3,ER$2,ER$2)</f>
        <v>#NAME?</v>
      </c>
      <c r="ES10" s="14" t="e">
        <f ca="1">_xll.BDH($B10,ES$3,ES$2,ES$2)</f>
        <v>#NAME?</v>
      </c>
      <c r="ET10" s="14" t="e">
        <f ca="1">_xll.BDH($B10,ET$3,ET$2,ET$2)</f>
        <v>#NAME?</v>
      </c>
      <c r="EU10" s="14" t="e">
        <f ca="1">_xll.BDH($B10,EU$3,EU$2,EU$2)</f>
        <v>#NAME?</v>
      </c>
      <c r="EV10" s="14" t="e">
        <f ca="1">_xll.BDH($B10,EV$3,EV$2,EV$2)</f>
        <v>#NAME?</v>
      </c>
      <c r="EW10" s="14" t="e">
        <f ca="1">_xll.BDH($B10,EW$3,EW$2,EW$2)</f>
        <v>#NAME?</v>
      </c>
      <c r="EX10" s="14" t="e">
        <f ca="1">_xll.BDH($B10,EX$3,EX$2,EX$2)</f>
        <v>#NAME?</v>
      </c>
      <c r="EY10" s="14" t="e">
        <f ca="1">_xll.BDH($B10,EY$3,EY$2,EY$2)</f>
        <v>#NAME?</v>
      </c>
      <c r="EZ10" s="14" t="e">
        <f ca="1">_xll.BDH($B10,EZ$3,EZ$2,EZ$2)</f>
        <v>#NAME?</v>
      </c>
      <c r="FA10" s="14" t="e">
        <f ca="1">_xll.BDH($B10,FA$3,FA$2,FA$2)</f>
        <v>#NAME?</v>
      </c>
      <c r="FB10" s="3"/>
      <c r="FC10" s="14" t="e">
        <f ca="1">_xll.BDH($B10,FC$3,FC$2,FC$2)</f>
        <v>#NAME?</v>
      </c>
      <c r="FD10" s="14" t="e">
        <f ca="1">_xll.BDH($B10,FD$3,FD$2,FD$2)</f>
        <v>#NAME?</v>
      </c>
      <c r="FE10" s="14" t="e">
        <f ca="1">_xll.BDH($B10,FE$3,FE$2,FE$2)</f>
        <v>#NAME?</v>
      </c>
      <c r="FF10" s="14" t="e">
        <f ca="1">_xll.BDH($B10,FF$3,FF$2,FF$2)</f>
        <v>#NAME?</v>
      </c>
      <c r="FG10" s="14" t="e">
        <f ca="1">_xll.BDH($B10,FG$3,FG$2,FG$2)</f>
        <v>#NAME?</v>
      </c>
      <c r="FH10" s="14" t="e">
        <f ca="1">_xll.BDH($B10,FH$3,FH$2,FH$2)</f>
        <v>#NAME?</v>
      </c>
      <c r="FI10" s="14" t="e">
        <f ca="1">_xll.BDH($B10,FI$3,FI$2,FI$2)</f>
        <v>#NAME?</v>
      </c>
      <c r="FJ10" s="14" t="e">
        <f ca="1">_xll.BDH($B10,FJ$3,FJ$2,FJ$2)</f>
        <v>#NAME?</v>
      </c>
      <c r="FK10" s="14" t="e">
        <f ca="1">_xll.BDH($B10,FK$3,FK$2,FK$2)</f>
        <v>#NAME?</v>
      </c>
      <c r="FL10" s="14" t="e">
        <f ca="1">_xll.BDH($B10,FL$3,FL$2,FL$2)</f>
        <v>#NAME?</v>
      </c>
      <c r="FM10" s="14" t="e">
        <f ca="1">_xll.BDH($B10,FM$3,FM$2,FM$2)</f>
        <v>#NAME?</v>
      </c>
      <c r="FN10" s="14" t="e">
        <f ca="1">_xll.BDH($B10,FN$3,FN$2,FN$2)</f>
        <v>#NAME?</v>
      </c>
      <c r="FO10" s="14" t="e">
        <f ca="1">_xll.BDH($B10,FO$3,FO$2,FO$2)</f>
        <v>#NAME?</v>
      </c>
      <c r="FP10" s="14" t="e">
        <f ca="1">_xll.BDH($B10,FP$3,FP$2,FP$2)</f>
        <v>#NAME?</v>
      </c>
      <c r="FQ10" s="14" t="e">
        <f ca="1">_xll.BDH($B10,FQ$3,FQ$2,FQ$2)</f>
        <v>#NAME?</v>
      </c>
      <c r="FR10" s="14" t="e">
        <f ca="1">_xll.BDH($B10,FR$3,FR$2,FR$2)</f>
        <v>#NAME?</v>
      </c>
      <c r="FS10" s="14" t="e">
        <f ca="1">_xll.BDH($B10,FS$3,FS$2,FS$2)</f>
        <v>#NAME?</v>
      </c>
      <c r="FT10" s="14" t="e">
        <f ca="1">_xll.BDH($B10,FT$3,FT$2,FT$2)</f>
        <v>#NAME?</v>
      </c>
      <c r="FU10" s="14" t="e">
        <f ca="1">_xll.BDH($B10,FU$3,FU$2,FU$2)</f>
        <v>#NAME?</v>
      </c>
      <c r="FV10" s="14" t="e">
        <f ca="1">_xll.BDH($B10,FV$3,FV$2,FV$2)</f>
        <v>#NAME?</v>
      </c>
      <c r="FW10" s="14" t="e">
        <f ca="1">_xll.BDH($B10,FW$3,FW$2,FW$2)</f>
        <v>#NAME?</v>
      </c>
      <c r="FX10" s="3"/>
      <c r="FY10" s="14" t="e">
        <f ca="1">_xll.BDH($B10,FY$3,FY$2,FY$2)</f>
        <v>#NAME?</v>
      </c>
      <c r="FZ10" s="14" t="e">
        <f ca="1">_xll.BDH($B10,FZ$3,FZ$2,FZ$2)</f>
        <v>#NAME?</v>
      </c>
      <c r="GA10" s="14" t="e">
        <f ca="1">_xll.BDH($B10,GA$3,GA$2,GA$2)</f>
        <v>#NAME?</v>
      </c>
      <c r="GB10" s="14" t="e">
        <f ca="1">_xll.BDH($B10,GB$3,GB$2,GB$2)</f>
        <v>#NAME?</v>
      </c>
      <c r="GC10" s="14" t="e">
        <f ca="1">_xll.BDH($B10,GC$3,GC$2,GC$2)</f>
        <v>#NAME?</v>
      </c>
      <c r="GD10" s="14" t="e">
        <f ca="1">_xll.BDH($B10,GD$3,GD$2,GD$2)</f>
        <v>#NAME?</v>
      </c>
      <c r="GE10" s="14" t="e">
        <f ca="1">_xll.BDH($B10,GE$3,GE$2,GE$2)</f>
        <v>#NAME?</v>
      </c>
      <c r="GF10" s="14" t="e">
        <f ca="1">_xll.BDH($B10,GF$3,GF$2,GF$2)</f>
        <v>#NAME?</v>
      </c>
      <c r="GG10" s="14" t="e">
        <f ca="1">_xll.BDH($B10,GG$3,GG$2,GG$2)</f>
        <v>#NAME?</v>
      </c>
      <c r="GH10" s="14" t="e">
        <f ca="1">_xll.BDH($B10,GH$3,GH$2,GH$2)</f>
        <v>#NAME?</v>
      </c>
      <c r="GI10" s="14" t="e">
        <f ca="1">_xll.BDH($B10,GI$3,GI$2,GI$2)</f>
        <v>#NAME?</v>
      </c>
      <c r="GJ10" s="14" t="e">
        <f ca="1">_xll.BDH($B10,GJ$3,GJ$2,GJ$2)</f>
        <v>#NAME?</v>
      </c>
      <c r="GK10" s="14" t="e">
        <f ca="1">_xll.BDH($B10,GK$3,GK$2,GK$2)</f>
        <v>#NAME?</v>
      </c>
      <c r="GL10" s="14" t="e">
        <f ca="1">_xll.BDH($B10,GL$3,GL$2,GL$2)</f>
        <v>#NAME?</v>
      </c>
      <c r="GM10" s="14" t="e">
        <f ca="1">_xll.BDH($B10,GM$3,GM$2,GM$2)</f>
        <v>#NAME?</v>
      </c>
      <c r="GN10" s="14" t="e">
        <f ca="1">_xll.BDH($B10,GN$3,GN$2,GN$2)</f>
        <v>#NAME?</v>
      </c>
      <c r="GO10" s="14" t="e">
        <f ca="1">_xll.BDH($B10,GO$3,GO$2,GO$2)</f>
        <v>#NAME?</v>
      </c>
      <c r="GP10" s="14" t="e">
        <f ca="1">_xll.BDH($B10,GP$3,GP$2,GP$2)</f>
        <v>#NAME?</v>
      </c>
      <c r="GQ10" s="14" t="e">
        <f ca="1">_xll.BDH($B10,GQ$3,GQ$2,GQ$2)</f>
        <v>#NAME?</v>
      </c>
      <c r="GR10" s="14" t="e">
        <f ca="1">_xll.BDH($B10,GR$3,GR$2,GR$2)</f>
        <v>#NAME?</v>
      </c>
      <c r="GS10" s="14" t="e">
        <f ca="1">_xll.BDH($B10,GS$3,GS$2,GS$2)</f>
        <v>#NAME?</v>
      </c>
      <c r="GT10" s="3"/>
      <c r="GU10" s="13" t="e">
        <f ca="1">_xll.BDH($B10,GU$3,GU$2,GU$2)</f>
        <v>#NAME?</v>
      </c>
      <c r="GV10" s="13" t="e">
        <f ca="1">_xll.BDH($B10,GV$3,GV$2,GV$2)</f>
        <v>#NAME?</v>
      </c>
      <c r="GW10" s="13" t="e">
        <f ca="1">_xll.BDH($B10,GW$3,GW$2,GW$2)</f>
        <v>#NAME?</v>
      </c>
      <c r="GX10" s="13" t="e">
        <f ca="1">_xll.BDH($B10,GX$3,GX$2,GX$2)</f>
        <v>#NAME?</v>
      </c>
      <c r="GY10" s="13" t="e">
        <f ca="1">_xll.BDH($B10,GY$3,GY$2,GY$2)</f>
        <v>#NAME?</v>
      </c>
      <c r="GZ10" s="13" t="e">
        <f ca="1">_xll.BDH($B10,GZ$3,GZ$2,GZ$2)</f>
        <v>#NAME?</v>
      </c>
      <c r="HA10" s="13" t="e">
        <f ca="1">_xll.BDH($B10,HA$3,HA$2,HA$2)</f>
        <v>#NAME?</v>
      </c>
      <c r="HB10" s="13" t="e">
        <f ca="1">_xll.BDH($B10,HB$3,HB$2,HB$2)</f>
        <v>#NAME?</v>
      </c>
      <c r="HC10" s="13" t="e">
        <f ca="1">_xll.BDH($B10,HC$3,HC$2,HC$2)</f>
        <v>#NAME?</v>
      </c>
      <c r="HD10" s="13" t="e">
        <f ca="1">_xll.BDH($B10,HD$3,HD$2,HD$2)</f>
        <v>#NAME?</v>
      </c>
      <c r="HE10" s="13" t="e">
        <f ca="1">_xll.BDH($B10,HE$3,HE$2,HE$2)</f>
        <v>#NAME?</v>
      </c>
      <c r="HF10" s="13" t="e">
        <f ca="1">_xll.BDH($B10,HF$3,HF$2,HF$2)</f>
        <v>#NAME?</v>
      </c>
      <c r="HG10" s="13" t="e">
        <f ca="1">_xll.BDH($B10,HG$3,HG$2,HG$2)</f>
        <v>#NAME?</v>
      </c>
      <c r="HH10" s="13" t="e">
        <f ca="1">_xll.BDH($B10,HH$3,HH$2,HH$2)</f>
        <v>#NAME?</v>
      </c>
      <c r="HI10" s="13" t="e">
        <f ca="1">_xll.BDH($B10,HI$3,HI$2,HI$2)</f>
        <v>#NAME?</v>
      </c>
      <c r="HJ10" s="13" t="e">
        <f ca="1">_xll.BDH($B10,HJ$3,HJ$2,HJ$2)</f>
        <v>#NAME?</v>
      </c>
      <c r="HK10" s="13" t="e">
        <f ca="1">_xll.BDH($B10,HK$3,HK$2,HK$2)</f>
        <v>#NAME?</v>
      </c>
      <c r="HL10" s="13" t="e">
        <f ca="1">_xll.BDH($B10,HL$3,HL$2,HL$2)</f>
        <v>#NAME?</v>
      </c>
      <c r="HM10" s="13" t="e">
        <f ca="1">_xll.BDH($B10,HM$3,HM$2,HM$2)</f>
        <v>#NAME?</v>
      </c>
      <c r="HN10" s="13" t="e">
        <f ca="1">_xll.BDH($B10,HN$3,HN$2,HN$2)</f>
        <v>#NAME?</v>
      </c>
      <c r="HO10" s="13" t="e">
        <f ca="1">_xll.BDH($B10,HO$3,HO$2,HO$2)</f>
        <v>#NAME?</v>
      </c>
      <c r="HP10" s="3"/>
      <c r="HQ10" s="13" t="e">
        <f ca="1">_xll.BDH($B10,HQ$3,HQ$2,HQ$2)</f>
        <v>#NAME?</v>
      </c>
      <c r="HR10" s="13" t="e">
        <f ca="1">_xll.BDH($B10,HR$3,HR$2,HR$2)</f>
        <v>#NAME?</v>
      </c>
      <c r="HS10" s="13" t="e">
        <f ca="1">_xll.BDH($B10,HS$3,HS$2,HS$2)</f>
        <v>#NAME?</v>
      </c>
      <c r="HT10" s="13" t="e">
        <f ca="1">_xll.BDH($B10,HT$3,HT$2,HT$2)</f>
        <v>#NAME?</v>
      </c>
      <c r="HU10" s="13" t="e">
        <f ca="1">_xll.BDH($B10,HU$3,HU$2,HU$2)</f>
        <v>#NAME?</v>
      </c>
      <c r="HV10" s="13" t="e">
        <f ca="1">_xll.BDH($B10,HV$3,HV$2,HV$2)</f>
        <v>#NAME?</v>
      </c>
      <c r="HW10" s="13" t="e">
        <f ca="1">_xll.BDH($B10,HW$3,HW$2,HW$2)</f>
        <v>#NAME?</v>
      </c>
      <c r="HX10" s="13" t="e">
        <f ca="1">_xll.BDH($B10,HX$3,HX$2,HX$2)</f>
        <v>#NAME?</v>
      </c>
      <c r="HY10" s="13" t="e">
        <f ca="1">_xll.BDH($B10,HY$3,HY$2,HY$2)</f>
        <v>#NAME?</v>
      </c>
      <c r="HZ10" s="13" t="e">
        <f ca="1">_xll.BDH($B10,HZ$3,HZ$2,HZ$2)</f>
        <v>#NAME?</v>
      </c>
      <c r="IA10" s="13" t="e">
        <f ca="1">_xll.BDH($B10,IA$3,IA$2,IA$2)</f>
        <v>#NAME?</v>
      </c>
      <c r="IB10" s="13" t="e">
        <f ca="1">_xll.BDH($B10,IB$3,IB$2,IB$2)</f>
        <v>#NAME?</v>
      </c>
      <c r="IC10" s="13" t="e">
        <f ca="1">_xll.BDH($B10,IC$3,IC$2,IC$2)</f>
        <v>#NAME?</v>
      </c>
      <c r="ID10" s="13" t="e">
        <f ca="1">_xll.BDH($B10,ID$3,ID$2,ID$2)</f>
        <v>#NAME?</v>
      </c>
      <c r="IE10" s="13" t="e">
        <f ca="1">_xll.BDH($B10,IE$3,IE$2,IE$2)</f>
        <v>#NAME?</v>
      </c>
      <c r="IF10" s="13" t="e">
        <f ca="1">_xll.BDH($B10,IF$3,IF$2,IF$2)</f>
        <v>#NAME?</v>
      </c>
      <c r="IG10" s="13" t="e">
        <f ca="1">_xll.BDH($B10,IG$3,IG$2,IG$2)</f>
        <v>#NAME?</v>
      </c>
      <c r="IH10" s="13" t="e">
        <f ca="1">_xll.BDH($B10,IH$3,IH$2,IH$2)</f>
        <v>#NAME?</v>
      </c>
      <c r="II10" s="13" t="e">
        <f ca="1">_xll.BDH($B10,II$3,II$2,II$2)</f>
        <v>#NAME?</v>
      </c>
      <c r="IJ10" s="13" t="e">
        <f ca="1">_xll.BDH($B10,IJ$3,IJ$2,IJ$2)</f>
        <v>#NAME?</v>
      </c>
      <c r="IK10" s="13" t="e">
        <f ca="1">_xll.BDH($B10,IK$3,IK$2,IK$2)</f>
        <v>#NAME?</v>
      </c>
      <c r="IL10" s="3"/>
      <c r="IM10" s="13" t="e">
        <f ca="1">_xll.BDH($B10,IM$3,IM$2,IM$2)</f>
        <v>#NAME?</v>
      </c>
      <c r="IN10" s="13" t="e">
        <f ca="1">_xll.BDH($B10,IN$3,IN$2,IN$2)</f>
        <v>#NAME?</v>
      </c>
      <c r="IO10" s="13" t="e">
        <f ca="1">_xll.BDH($B10,IO$3,IO$2,IO$2)</f>
        <v>#NAME?</v>
      </c>
      <c r="IP10" s="13" t="e">
        <f ca="1">_xll.BDH($B10,IP$3,IP$2,IP$2)</f>
        <v>#NAME?</v>
      </c>
      <c r="IQ10" s="13" t="e">
        <f ca="1">_xll.BDH($B10,IQ$3,IQ$2,IQ$2)</f>
        <v>#NAME?</v>
      </c>
      <c r="IR10" s="13" t="e">
        <f ca="1">_xll.BDH($B10,IR$3,IR$2,IR$2)</f>
        <v>#NAME?</v>
      </c>
      <c r="IS10" s="13" t="e">
        <f ca="1">_xll.BDH($B10,IS$3,IS$2,IS$2)</f>
        <v>#NAME?</v>
      </c>
      <c r="IT10" s="13" t="e">
        <f ca="1">_xll.BDH($B10,IT$3,IT$2,IT$2)</f>
        <v>#NAME?</v>
      </c>
      <c r="IU10" s="13" t="e">
        <f ca="1">_xll.BDH($B10,IU$3,IU$2,IU$2)</f>
        <v>#NAME?</v>
      </c>
      <c r="IV10" s="13" t="e">
        <f ca="1">_xll.BDH($B10,IV$3,IV$2,IV$2)</f>
        <v>#NAME?</v>
      </c>
      <c r="IW10" s="13" t="e">
        <f ca="1">_xll.BDH($B10,IW$3,IW$2,IW$2)</f>
        <v>#NAME?</v>
      </c>
      <c r="IX10" s="13" t="e">
        <f ca="1">_xll.BDH($B10,IX$3,IX$2,IX$2)</f>
        <v>#NAME?</v>
      </c>
      <c r="IY10" s="13" t="e">
        <f ca="1">_xll.BDH($B10,IY$3,IY$2,IY$2)</f>
        <v>#NAME?</v>
      </c>
      <c r="IZ10" s="13" t="e">
        <f ca="1">_xll.BDH($B10,IZ$3,IZ$2,IZ$2)</f>
        <v>#NAME?</v>
      </c>
      <c r="JA10" s="13" t="e">
        <f ca="1">_xll.BDH($B10,JA$3,JA$2,JA$2)</f>
        <v>#NAME?</v>
      </c>
      <c r="JB10" s="13" t="e">
        <f ca="1">_xll.BDH($B10,JB$3,JB$2,JB$2)</f>
        <v>#NAME?</v>
      </c>
      <c r="JC10" s="13" t="e">
        <f ca="1">_xll.BDH($B10,JC$3,JC$2,JC$2)</f>
        <v>#NAME?</v>
      </c>
      <c r="JD10" s="13" t="e">
        <f ca="1">_xll.BDH($B10,JD$3,JD$2,JD$2)</f>
        <v>#NAME?</v>
      </c>
      <c r="JE10" s="13" t="e">
        <f ca="1">_xll.BDH($B10,JE$3,JE$2,JE$2)</f>
        <v>#NAME?</v>
      </c>
      <c r="JF10" s="13" t="e">
        <f ca="1">_xll.BDH($B10,JF$3,JF$2,JF$2)</f>
        <v>#NAME?</v>
      </c>
      <c r="JG10" s="13" t="e">
        <f ca="1">_xll.BDH($B10,JG$3,JG$2,JG$2)</f>
        <v>#NAME?</v>
      </c>
      <c r="JH10" s="3"/>
      <c r="JI10" s="14" t="e">
        <f ca="1">_xll.BDH($B10,JI$3,JI$2,JI$2)</f>
        <v>#NAME?</v>
      </c>
      <c r="JJ10" s="14" t="e">
        <f ca="1">_xll.BDH($B10,JJ$3,JJ$2,JJ$2)</f>
        <v>#NAME?</v>
      </c>
      <c r="JK10" s="14" t="e">
        <f ca="1">_xll.BDH($B10,JK$3,JK$2,JK$2)</f>
        <v>#NAME?</v>
      </c>
      <c r="JL10" s="14" t="e">
        <f ca="1">_xll.BDH($B10,JL$3,JL$2,JL$2)</f>
        <v>#NAME?</v>
      </c>
      <c r="JM10" s="14" t="e">
        <f ca="1">_xll.BDH($B10,JM$3,JM$2,JM$2)</f>
        <v>#NAME?</v>
      </c>
      <c r="JN10" s="14" t="e">
        <f ca="1">_xll.BDH($B10,JN$3,JN$2,JN$2)</f>
        <v>#NAME?</v>
      </c>
      <c r="JO10" s="14" t="e">
        <f ca="1">_xll.BDH($B10,JO$3,JO$2,JO$2)</f>
        <v>#NAME?</v>
      </c>
      <c r="JP10" s="14" t="e">
        <f ca="1">_xll.BDH($B10,JP$3,JP$2,JP$2)</f>
        <v>#NAME?</v>
      </c>
      <c r="JQ10" s="14" t="e">
        <f ca="1">_xll.BDH($B10,JQ$3,JQ$2,JQ$2)</f>
        <v>#NAME?</v>
      </c>
      <c r="JR10" s="14" t="e">
        <f ca="1">_xll.BDH($B10,JR$3,JR$2,JR$2)</f>
        <v>#NAME?</v>
      </c>
      <c r="JS10" s="14" t="e">
        <f ca="1">_xll.BDH($B10,JS$3,JS$2,JS$2)</f>
        <v>#NAME?</v>
      </c>
      <c r="JT10" s="14" t="e">
        <f ca="1">_xll.BDH($B10,JT$3,JT$2,JT$2)</f>
        <v>#NAME?</v>
      </c>
      <c r="JU10" s="14" t="e">
        <f ca="1">_xll.BDH($B10,JU$3,JU$2,JU$2)</f>
        <v>#NAME?</v>
      </c>
      <c r="JV10" s="14" t="e">
        <f ca="1">_xll.BDH($B10,JV$3,JV$2,JV$2)</f>
        <v>#NAME?</v>
      </c>
      <c r="JW10" s="14" t="e">
        <f ca="1">_xll.BDH($B10,JW$3,JW$2,JW$2)</f>
        <v>#NAME?</v>
      </c>
      <c r="JX10" s="14" t="e">
        <f ca="1">_xll.BDH($B10,JX$3,JX$2,JX$2)</f>
        <v>#NAME?</v>
      </c>
      <c r="JY10" s="14" t="e">
        <f ca="1">_xll.BDH($B10,JY$3,JY$2,JY$2)</f>
        <v>#NAME?</v>
      </c>
      <c r="JZ10" s="14" t="e">
        <f ca="1">_xll.BDH($B10,JZ$3,JZ$2,JZ$2)</f>
        <v>#NAME?</v>
      </c>
      <c r="KA10" s="14" t="e">
        <f ca="1">_xll.BDH($B10,KA$3,KA$2,KA$2)</f>
        <v>#NAME?</v>
      </c>
      <c r="KB10" s="14" t="e">
        <f ca="1">_xll.BDH($B10,KB$3,KB$2,KB$2)</f>
        <v>#NAME?</v>
      </c>
      <c r="KC10" s="14" t="e">
        <f ca="1">_xll.BDH($B10,KC$3,KC$2,KC$2)</f>
        <v>#NAME?</v>
      </c>
      <c r="KD10" s="3"/>
    </row>
    <row r="11" spans="1:291" s="21" customFormat="1">
      <c r="A11" s="4" t="s">
        <v>74</v>
      </c>
      <c r="B11" s="4" t="s">
        <v>9</v>
      </c>
      <c r="C11" s="15"/>
      <c r="D11" s="3"/>
      <c r="E11" s="13" t="e">
        <f ca="1">_xll.BDH($B11,E$3,E$2,E$2)</f>
        <v>#NAME?</v>
      </c>
      <c r="F11" s="13" t="e">
        <f ca="1">_xll.BDH($B11,F$3,F$2,F$2)</f>
        <v>#NAME?</v>
      </c>
      <c r="G11" s="13" t="e">
        <f ca="1">_xll.BDH($B11,G$3,G$2,G$2)</f>
        <v>#NAME?</v>
      </c>
      <c r="H11" s="13" t="e">
        <f ca="1">_xll.BDH($B11,H$3,H$2,H$2)</f>
        <v>#NAME?</v>
      </c>
      <c r="I11" s="13" t="e">
        <f ca="1">_xll.BDH($B11,I$3,I$2,I$2)</f>
        <v>#NAME?</v>
      </c>
      <c r="J11" s="13" t="e">
        <f ca="1">_xll.BDH($B11,J$3,J$2,J$2)</f>
        <v>#NAME?</v>
      </c>
      <c r="K11" s="13" t="e">
        <f ca="1">_xll.BDH($B11,K$3,K$2,K$2)</f>
        <v>#NAME?</v>
      </c>
      <c r="L11" s="13" t="e">
        <f ca="1">_xll.BDH($B11,L$3,L$2,L$2)</f>
        <v>#NAME?</v>
      </c>
      <c r="M11" s="13" t="e">
        <f ca="1">_xll.BDH($B11,M$3,M$2,M$2)</f>
        <v>#NAME?</v>
      </c>
      <c r="N11" s="13" t="e">
        <f ca="1">_xll.BDH($B11,N$3,N$2,N$2)</f>
        <v>#NAME?</v>
      </c>
      <c r="O11" s="13" t="e">
        <f ca="1">_xll.BDH($B11,O$3,O$2,O$2)</f>
        <v>#NAME?</v>
      </c>
      <c r="P11" s="13" t="e">
        <f ca="1">_xll.BDH($B11,P$3,P$2,P$2)</f>
        <v>#NAME?</v>
      </c>
      <c r="Q11" s="13" t="e">
        <f ca="1">_xll.BDH($B11,Q$3,Q$2,Q$2)</f>
        <v>#NAME?</v>
      </c>
      <c r="R11" s="13" t="e">
        <f ca="1">_xll.BDH($B11,R$3,R$2,R$2)</f>
        <v>#NAME?</v>
      </c>
      <c r="S11" s="13" t="e">
        <f ca="1">_xll.BDH($B11,S$3,S$2,S$2)</f>
        <v>#NAME?</v>
      </c>
      <c r="T11" s="13" t="e">
        <f ca="1">_xll.BDH($B11,T$3,T$2,T$2)</f>
        <v>#NAME?</v>
      </c>
      <c r="U11" s="13" t="e">
        <f ca="1">_xll.BDH($B11,U$3,U$2,U$2)</f>
        <v>#NAME?</v>
      </c>
      <c r="V11" s="13" t="e">
        <f ca="1">_xll.BDH($B11,V$3,V$2,V$2)</f>
        <v>#NAME?</v>
      </c>
      <c r="W11" s="13" t="e">
        <f ca="1">_xll.BDH($B11,W$3,W$2,W$2)</f>
        <v>#NAME?</v>
      </c>
      <c r="X11" s="13" t="e">
        <f ca="1">_xll.BDH($B11,X$3,X$2,X$2)</f>
        <v>#NAME?</v>
      </c>
      <c r="Y11" s="13" t="e">
        <f ca="1">_xll.BDH($B11,Y$3,Y$2,Y$2)</f>
        <v>#NAME?</v>
      </c>
      <c r="Z11" s="66"/>
      <c r="AA11" s="13" t="e">
        <f ca="1">_xll.BDH($B11,AA$3,AA$2,AA$2)</f>
        <v>#NAME?</v>
      </c>
      <c r="AB11" s="13" t="e">
        <f ca="1">_xll.BDH($B11,AB$3,AB$2,AB$2)</f>
        <v>#NAME?</v>
      </c>
      <c r="AC11" s="13" t="e">
        <f ca="1">_xll.BDH($B11,AC$3,AC$2,AC$2)</f>
        <v>#NAME?</v>
      </c>
      <c r="AD11" s="13" t="e">
        <f ca="1">_xll.BDH($B11,AD$3,AD$2,AD$2)</f>
        <v>#NAME?</v>
      </c>
      <c r="AE11" s="13" t="e">
        <f ca="1">_xll.BDH($B11,AE$3,AE$2,AE$2)</f>
        <v>#NAME?</v>
      </c>
      <c r="AF11" s="13" t="e">
        <f ca="1">_xll.BDH($B11,AF$3,AF$2,AF$2)</f>
        <v>#NAME?</v>
      </c>
      <c r="AG11" s="13" t="e">
        <f ca="1">_xll.BDH($B11,AG$3,AG$2,AG$2)</f>
        <v>#NAME?</v>
      </c>
      <c r="AH11" s="13" t="e">
        <f ca="1">_xll.BDH($B11,AH$3,AH$2,AH$2)</f>
        <v>#NAME?</v>
      </c>
      <c r="AI11" s="13" t="e">
        <f ca="1">_xll.BDH($B11,AI$3,AI$2,AI$2)</f>
        <v>#NAME?</v>
      </c>
      <c r="AJ11" s="13" t="e">
        <f ca="1">_xll.BDH($B11,AJ$3,AJ$2,AJ$2)</f>
        <v>#NAME?</v>
      </c>
      <c r="AK11" s="13" t="e">
        <f ca="1">_xll.BDH($B11,AK$3,AK$2,AK$2)</f>
        <v>#NAME?</v>
      </c>
      <c r="AL11" s="13" t="e">
        <f ca="1">_xll.BDH($B11,AL$3,AL$2,AL$2)</f>
        <v>#NAME?</v>
      </c>
      <c r="AM11" s="13" t="e">
        <f ca="1">_xll.BDH($B11,AM$3,AM$2,AM$2)</f>
        <v>#NAME?</v>
      </c>
      <c r="AN11" s="13" t="e">
        <f ca="1">_xll.BDH($B11,AN$3,AN$2,AN$2)</f>
        <v>#NAME?</v>
      </c>
      <c r="AO11" s="13" t="e">
        <f ca="1">_xll.BDH($B11,AO$3,AO$2,AO$2)</f>
        <v>#NAME?</v>
      </c>
      <c r="AP11" s="13" t="e">
        <f ca="1">_xll.BDH($B11,AP$3,AP$2,AP$2)</f>
        <v>#NAME?</v>
      </c>
      <c r="AQ11" s="13" t="e">
        <f ca="1">_xll.BDH($B11,AQ$3,AQ$2,AQ$2)</f>
        <v>#NAME?</v>
      </c>
      <c r="AR11" s="13" t="e">
        <f ca="1">_xll.BDH($B11,AR$3,AR$2,AR$2)</f>
        <v>#NAME?</v>
      </c>
      <c r="AS11" s="13" t="e">
        <f ca="1">_xll.BDH($B11,AS$3,AS$2,AS$2)</f>
        <v>#NAME?</v>
      </c>
      <c r="AT11" s="13" t="e">
        <f ca="1">_xll.BDH($B11,AT$3,AT$2,AT$2)</f>
        <v>#NAME?</v>
      </c>
      <c r="AU11" s="13" t="e">
        <f ca="1">_xll.BDH($B11,AU$3,AU$2,AU$2)</f>
        <v>#NAME?</v>
      </c>
      <c r="AV11" s="66"/>
      <c r="AW11" s="13" t="e">
        <f ca="1">_xll.BDH($B11,AW$3,AW$2,AW$2)</f>
        <v>#NAME?</v>
      </c>
      <c r="AX11" s="13" t="e">
        <f ca="1">_xll.BDH($B11,AX$3,AX$2,AX$2)</f>
        <v>#NAME?</v>
      </c>
      <c r="AY11" s="13" t="e">
        <f ca="1">_xll.BDH($B11,AY$3,AY$2,AY$2)</f>
        <v>#NAME?</v>
      </c>
      <c r="AZ11" s="13" t="e">
        <f ca="1">_xll.BDH($B11,AZ$3,AZ$2,AZ$2)</f>
        <v>#NAME?</v>
      </c>
      <c r="BA11" s="13" t="e">
        <f ca="1">_xll.BDH($B11,BA$3,BA$2,BA$2)</f>
        <v>#NAME?</v>
      </c>
      <c r="BB11" s="13" t="e">
        <f ca="1">_xll.BDH($B11,BB$3,BB$2,BB$2)</f>
        <v>#NAME?</v>
      </c>
      <c r="BC11" s="13" t="e">
        <f ca="1">_xll.BDH($B11,BC$3,BC$2,BC$2)</f>
        <v>#NAME?</v>
      </c>
      <c r="BD11" s="13" t="e">
        <f ca="1">_xll.BDH($B11,BD$3,BD$2,BD$2)</f>
        <v>#NAME?</v>
      </c>
      <c r="BE11" s="13" t="e">
        <f ca="1">_xll.BDH($B11,BE$3,BE$2,BE$2)</f>
        <v>#NAME?</v>
      </c>
      <c r="BF11" s="13" t="e">
        <f ca="1">_xll.BDH($B11,BF$3,BF$2,BF$2)</f>
        <v>#NAME?</v>
      </c>
      <c r="BG11" s="13" t="e">
        <f ca="1">_xll.BDH($B11,BG$3,BG$2,BG$2)</f>
        <v>#NAME?</v>
      </c>
      <c r="BH11" s="13" t="e">
        <f ca="1">_xll.BDH($B11,BH$3,BH$2,BH$2)</f>
        <v>#NAME?</v>
      </c>
      <c r="BI11" s="13" t="e">
        <f ca="1">_xll.BDH($B11,BI$3,BI$2,BI$2)</f>
        <v>#NAME?</v>
      </c>
      <c r="BJ11" s="13" t="e">
        <f ca="1">_xll.BDH($B11,BJ$3,BJ$2,BJ$2)</f>
        <v>#NAME?</v>
      </c>
      <c r="BK11" s="13" t="e">
        <f ca="1">_xll.BDH($B11,BK$3,BK$2,BK$2)</f>
        <v>#NAME?</v>
      </c>
      <c r="BL11" s="13" t="e">
        <f ca="1">_xll.BDH($B11,BL$3,BL$2,BL$2)</f>
        <v>#NAME?</v>
      </c>
      <c r="BM11" s="13" t="e">
        <f ca="1">_xll.BDH($B11,BM$3,BM$2,BM$2)</f>
        <v>#NAME?</v>
      </c>
      <c r="BN11" s="13" t="e">
        <f ca="1">_xll.BDH($B11,BN$3,BN$2,BN$2)</f>
        <v>#NAME?</v>
      </c>
      <c r="BO11" s="13" t="e">
        <f ca="1">_xll.BDH($B11,BO$3,BO$2,BO$2)</f>
        <v>#NAME?</v>
      </c>
      <c r="BP11" s="13" t="e">
        <f ca="1">_xll.BDH($B11,BP$3,BP$2,BP$2)</f>
        <v>#NAME?</v>
      </c>
      <c r="BQ11" s="13" t="e">
        <f ca="1">_xll.BDH($B11,BQ$3,BQ$2,BQ$2)</f>
        <v>#NAME?</v>
      </c>
      <c r="BR11" s="3"/>
      <c r="BS11" s="14" t="e">
        <f ca="1">_xll.BDH($B11,BS$3,BS$2,BS$2)</f>
        <v>#NAME?</v>
      </c>
      <c r="BT11" s="14" t="e">
        <f ca="1">_xll.BDH($B11,BT$3,BT$2,BT$2)</f>
        <v>#NAME?</v>
      </c>
      <c r="BU11" s="14" t="e">
        <f ca="1">_xll.BDH($B11,BU$3,BU$2,BU$2)</f>
        <v>#NAME?</v>
      </c>
      <c r="BV11" s="14" t="e">
        <f ca="1">_xll.BDH($B11,BV$3,BV$2,BV$2)</f>
        <v>#NAME?</v>
      </c>
      <c r="BW11" s="14" t="e">
        <f ca="1">_xll.BDH($B11,BW$3,BW$2,BW$2)</f>
        <v>#NAME?</v>
      </c>
      <c r="BX11" s="14" t="e">
        <f ca="1">_xll.BDH($B11,BX$3,BX$2,BX$2)</f>
        <v>#NAME?</v>
      </c>
      <c r="BY11" s="14" t="e">
        <f ca="1">_xll.BDH($B11,BY$3,BY$2,BY$2)</f>
        <v>#NAME?</v>
      </c>
      <c r="BZ11" s="14" t="e">
        <f ca="1">_xll.BDH($B11,BZ$3,BZ$2,BZ$2)</f>
        <v>#NAME?</v>
      </c>
      <c r="CA11" s="14" t="e">
        <f ca="1">_xll.BDH($B11,CA$3,CA$2,CA$2)</f>
        <v>#NAME?</v>
      </c>
      <c r="CB11" s="14" t="e">
        <f ca="1">_xll.BDH($B11,CB$3,CB$2,CB$2)</f>
        <v>#NAME?</v>
      </c>
      <c r="CC11" s="14" t="e">
        <f ca="1">_xll.BDH($B11,CC$3,CC$2,CC$2)</f>
        <v>#NAME?</v>
      </c>
      <c r="CD11" s="14" t="e">
        <f ca="1">_xll.BDH($B11,CD$3,CD$2,CD$2)</f>
        <v>#NAME?</v>
      </c>
      <c r="CE11" s="14" t="e">
        <f ca="1">_xll.BDH($B11,CE$3,CE$2,CE$2)</f>
        <v>#NAME?</v>
      </c>
      <c r="CF11" s="14" t="e">
        <f ca="1">_xll.BDH($B11,CF$3,CF$2,CF$2)</f>
        <v>#NAME?</v>
      </c>
      <c r="CG11" s="14" t="e">
        <f ca="1">_xll.BDH($B11,CG$3,CG$2,CG$2)</f>
        <v>#NAME?</v>
      </c>
      <c r="CH11" s="14" t="e">
        <f ca="1">_xll.BDH($B11,CH$3,CH$2,CH$2)</f>
        <v>#NAME?</v>
      </c>
      <c r="CI11" s="14" t="e">
        <f ca="1">_xll.BDH($B11,CI$3,CI$2,CI$2)</f>
        <v>#NAME?</v>
      </c>
      <c r="CJ11" s="14" t="e">
        <f ca="1">_xll.BDH($B11,CJ$3,CJ$2,CJ$2)</f>
        <v>#NAME?</v>
      </c>
      <c r="CK11" s="14" t="e">
        <f ca="1">_xll.BDH($B11,CK$3,CK$2,CK$2)</f>
        <v>#NAME?</v>
      </c>
      <c r="CL11" s="14" t="e">
        <f ca="1">_xll.BDH($B11,CL$3,CL$2,CL$2)</f>
        <v>#NAME?</v>
      </c>
      <c r="CM11" s="14" t="e">
        <f ca="1">_xll.BDH($B11,CM$3,CM$2,CM$2)</f>
        <v>#NAME?</v>
      </c>
      <c r="CN11"/>
      <c r="CO11" s="13" t="e">
        <f ca="1">_xll.BDH($B11,CO$3,CO$2,CO$2)</f>
        <v>#NAME?</v>
      </c>
      <c r="CP11" s="13" t="e">
        <f ca="1">_xll.BDH($B11,CP$3,CP$2,CP$2)</f>
        <v>#NAME?</v>
      </c>
      <c r="CQ11" s="13" t="e">
        <f ca="1">_xll.BDH($B11,CQ$3,CQ$2,CQ$2)</f>
        <v>#NAME?</v>
      </c>
      <c r="CR11" s="13" t="e">
        <f ca="1">_xll.BDH($B11,CR$3,CR$2,CR$2)</f>
        <v>#NAME?</v>
      </c>
      <c r="CS11" s="13" t="e">
        <f ca="1">_xll.BDH($B11,CS$3,CS$2,CS$2)</f>
        <v>#NAME?</v>
      </c>
      <c r="CT11" s="13" t="e">
        <f ca="1">_xll.BDH($B11,CT$3,CT$2,CT$2)</f>
        <v>#NAME?</v>
      </c>
      <c r="CU11" s="13" t="e">
        <f ca="1">_xll.BDH($B11,CU$3,CU$2,CU$2)</f>
        <v>#NAME?</v>
      </c>
      <c r="CV11" s="13" t="e">
        <f ca="1">_xll.BDH($B11,CV$3,CV$2,CV$2)</f>
        <v>#NAME?</v>
      </c>
      <c r="CW11" s="13" t="e">
        <f ca="1">_xll.BDH($B11,CW$3,CW$2,CW$2)</f>
        <v>#NAME?</v>
      </c>
      <c r="CX11" s="13" t="e">
        <f ca="1">_xll.BDH($B11,CX$3,CX$2,CX$2)</f>
        <v>#NAME?</v>
      </c>
      <c r="CY11" s="13" t="e">
        <f ca="1">_xll.BDH($B11,CY$3,CY$2,CY$2)</f>
        <v>#NAME?</v>
      </c>
      <c r="CZ11" s="13" t="e">
        <f ca="1">_xll.BDH($B11,CZ$3,CZ$2,CZ$2)</f>
        <v>#NAME?</v>
      </c>
      <c r="DA11" s="13" t="e">
        <f ca="1">_xll.BDH($B11,DA$3,DA$2,DA$2)</f>
        <v>#NAME?</v>
      </c>
      <c r="DB11" s="13" t="e">
        <f ca="1">_xll.BDH($B11,DB$3,DB$2,DB$2)</f>
        <v>#NAME?</v>
      </c>
      <c r="DC11" s="13" t="e">
        <f ca="1">_xll.BDH($B11,DC$3,DC$2,DC$2)</f>
        <v>#NAME?</v>
      </c>
      <c r="DD11" s="13" t="e">
        <f ca="1">_xll.BDH($B11,DD$3,DD$2,DD$2)</f>
        <v>#NAME?</v>
      </c>
      <c r="DE11" s="13" t="e">
        <f ca="1">_xll.BDH($B11,DE$3,DE$2,DE$2)</f>
        <v>#NAME?</v>
      </c>
      <c r="DF11" s="13" t="e">
        <f ca="1">_xll.BDH($B11,DF$3,DF$2,DF$2)</f>
        <v>#NAME?</v>
      </c>
      <c r="DG11" s="13" t="e">
        <f ca="1">_xll.BDH($B11,DG$3,DG$2,DG$2)</f>
        <v>#NAME?</v>
      </c>
      <c r="DH11" s="13" t="e">
        <f ca="1">_xll.BDH($B11,DH$3,DH$2,DH$2)</f>
        <v>#NAME?</v>
      </c>
      <c r="DI11" s="13" t="e">
        <f ca="1">_xll.BDH($B11,DI$3,DI$2,DI$2)</f>
        <v>#NAME?</v>
      </c>
      <c r="DJ11" s="3"/>
      <c r="DK11" s="14" t="e">
        <f ca="1">_xll.BDH($B11,DK$3,DK$2,DK$2)</f>
        <v>#NAME?</v>
      </c>
      <c r="DL11" s="14" t="e">
        <f ca="1">_xll.BDH($B11,DL$3,DL$2,DL$2)</f>
        <v>#NAME?</v>
      </c>
      <c r="DM11" s="14" t="e">
        <f ca="1">_xll.BDH($B11,DM$3,DM$2,DM$2)</f>
        <v>#NAME?</v>
      </c>
      <c r="DN11" s="14" t="e">
        <f ca="1">_xll.BDH($B11,DN$3,DN$2,DN$2)</f>
        <v>#NAME?</v>
      </c>
      <c r="DO11" s="14" t="e">
        <f ca="1">_xll.BDH($B11,DO$3,DO$2,DO$2)</f>
        <v>#NAME?</v>
      </c>
      <c r="DP11" s="14" t="e">
        <f ca="1">_xll.BDH($B11,DP$3,DP$2,DP$2)</f>
        <v>#NAME?</v>
      </c>
      <c r="DQ11" s="14" t="e">
        <f ca="1">_xll.BDH($B11,DQ$3,DQ$2,DQ$2)</f>
        <v>#NAME?</v>
      </c>
      <c r="DR11" s="14" t="e">
        <f ca="1">_xll.BDH($B11,DR$3,DR$2,DR$2)</f>
        <v>#NAME?</v>
      </c>
      <c r="DS11" s="14" t="e">
        <f ca="1">_xll.BDH($B11,DS$3,DS$2,DS$2)</f>
        <v>#NAME?</v>
      </c>
      <c r="DT11" s="14" t="e">
        <f ca="1">_xll.BDH($B11,DT$3,DT$2,DT$2)</f>
        <v>#NAME?</v>
      </c>
      <c r="DU11" s="14" t="e">
        <f ca="1">_xll.BDH($B11,DU$3,DU$2,DU$2)</f>
        <v>#NAME?</v>
      </c>
      <c r="DV11" s="14" t="e">
        <f ca="1">_xll.BDH($B11,DV$3,DV$2,DV$2)</f>
        <v>#NAME?</v>
      </c>
      <c r="DW11" s="14" t="e">
        <f ca="1">_xll.BDH($B11,DW$3,DW$2,DW$2)</f>
        <v>#NAME?</v>
      </c>
      <c r="DX11" s="14" t="e">
        <f ca="1">_xll.BDH($B11,DX$3,DX$2,DX$2)</f>
        <v>#NAME?</v>
      </c>
      <c r="DY11" s="14" t="e">
        <f ca="1">_xll.BDH($B11,DY$3,DY$2,DY$2)</f>
        <v>#NAME?</v>
      </c>
      <c r="DZ11" s="14" t="e">
        <f ca="1">_xll.BDH($B11,DZ$3,DZ$2,DZ$2)</f>
        <v>#NAME?</v>
      </c>
      <c r="EA11" s="14" t="e">
        <f ca="1">_xll.BDH($B11,EA$3,EA$2,EA$2)</f>
        <v>#NAME?</v>
      </c>
      <c r="EB11" s="14" t="e">
        <f ca="1">_xll.BDH($B11,EB$3,EB$2,EB$2)</f>
        <v>#NAME?</v>
      </c>
      <c r="EC11" s="14" t="e">
        <f ca="1">_xll.BDH($B11,EC$3,EC$2,EC$2)</f>
        <v>#NAME?</v>
      </c>
      <c r="ED11" s="14" t="e">
        <f ca="1">_xll.BDH($B11,ED$3,ED$2,ED$2)</f>
        <v>#NAME?</v>
      </c>
      <c r="EE11" s="14" t="e">
        <f ca="1">_xll.BDH($B11,EE$3,EE$2,EE$2)</f>
        <v>#NAME?</v>
      </c>
      <c r="EF11" s="3"/>
      <c r="EG11" s="14" t="e">
        <f ca="1">_xll.BDH($B11,EG$3,EG$2,EG$2)</f>
        <v>#NAME?</v>
      </c>
      <c r="EH11" s="14" t="e">
        <f ca="1">_xll.BDH($B11,EH$3,EH$2,EH$2)</f>
        <v>#NAME?</v>
      </c>
      <c r="EI11" s="14" t="e">
        <f ca="1">_xll.BDH($B11,EI$3,EI$2,EI$2)</f>
        <v>#NAME?</v>
      </c>
      <c r="EJ11" s="14" t="e">
        <f ca="1">_xll.BDH($B11,EJ$3,EJ$2,EJ$2)</f>
        <v>#NAME?</v>
      </c>
      <c r="EK11" s="14" t="e">
        <f ca="1">_xll.BDH($B11,EK$3,EK$2,EK$2)</f>
        <v>#NAME?</v>
      </c>
      <c r="EL11" s="14" t="e">
        <f ca="1">_xll.BDH($B11,EL$3,EL$2,EL$2)</f>
        <v>#NAME?</v>
      </c>
      <c r="EM11" s="14" t="e">
        <f ca="1">_xll.BDH($B11,EM$3,EM$2,EM$2)</f>
        <v>#NAME?</v>
      </c>
      <c r="EN11" s="14" t="e">
        <f ca="1">_xll.BDH($B11,EN$3,EN$2,EN$2)</f>
        <v>#NAME?</v>
      </c>
      <c r="EO11" s="14" t="e">
        <f ca="1">_xll.BDH($B11,EO$3,EO$2,EO$2)</f>
        <v>#NAME?</v>
      </c>
      <c r="EP11" s="14" t="e">
        <f ca="1">_xll.BDH($B11,EP$3,EP$2,EP$2)</f>
        <v>#NAME?</v>
      </c>
      <c r="EQ11" s="14" t="e">
        <f ca="1">_xll.BDH($B11,EQ$3,EQ$2,EQ$2)</f>
        <v>#NAME?</v>
      </c>
      <c r="ER11" s="14" t="e">
        <f ca="1">_xll.BDH($B11,ER$3,ER$2,ER$2)</f>
        <v>#NAME?</v>
      </c>
      <c r="ES11" s="14" t="e">
        <f ca="1">_xll.BDH($B11,ES$3,ES$2,ES$2)</f>
        <v>#NAME?</v>
      </c>
      <c r="ET11" s="14" t="e">
        <f ca="1">_xll.BDH($B11,ET$3,ET$2,ET$2)</f>
        <v>#NAME?</v>
      </c>
      <c r="EU11" s="14" t="e">
        <f ca="1">_xll.BDH($B11,EU$3,EU$2,EU$2)</f>
        <v>#NAME?</v>
      </c>
      <c r="EV11" s="14" t="e">
        <f ca="1">_xll.BDH($B11,EV$3,EV$2,EV$2)</f>
        <v>#NAME?</v>
      </c>
      <c r="EW11" s="14" t="e">
        <f ca="1">_xll.BDH($B11,EW$3,EW$2,EW$2)</f>
        <v>#NAME?</v>
      </c>
      <c r="EX11" s="14" t="e">
        <f ca="1">_xll.BDH($B11,EX$3,EX$2,EX$2)</f>
        <v>#NAME?</v>
      </c>
      <c r="EY11" s="14" t="e">
        <f ca="1">_xll.BDH($B11,EY$3,EY$2,EY$2)</f>
        <v>#NAME?</v>
      </c>
      <c r="EZ11" s="14" t="e">
        <f ca="1">_xll.BDH($B11,EZ$3,EZ$2,EZ$2)</f>
        <v>#NAME?</v>
      </c>
      <c r="FA11" s="14" t="e">
        <f ca="1">_xll.BDH($B11,FA$3,FA$2,FA$2)</f>
        <v>#NAME?</v>
      </c>
      <c r="FB11" s="3"/>
      <c r="FC11" s="14" t="e">
        <f ca="1">_xll.BDH($B11,FC$3,FC$2,FC$2)</f>
        <v>#NAME?</v>
      </c>
      <c r="FD11" s="14" t="e">
        <f ca="1">_xll.BDH($B11,FD$3,FD$2,FD$2)</f>
        <v>#NAME?</v>
      </c>
      <c r="FE11" s="14" t="e">
        <f ca="1">_xll.BDH($B11,FE$3,FE$2,FE$2)</f>
        <v>#NAME?</v>
      </c>
      <c r="FF11" s="14" t="e">
        <f ca="1">_xll.BDH($B11,FF$3,FF$2,FF$2)</f>
        <v>#NAME?</v>
      </c>
      <c r="FG11" s="14" t="e">
        <f ca="1">_xll.BDH($B11,FG$3,FG$2,FG$2)</f>
        <v>#NAME?</v>
      </c>
      <c r="FH11" s="14" t="e">
        <f ca="1">_xll.BDH($B11,FH$3,FH$2,FH$2)</f>
        <v>#NAME?</v>
      </c>
      <c r="FI11" s="14" t="e">
        <f ca="1">_xll.BDH($B11,FI$3,FI$2,FI$2)</f>
        <v>#NAME?</v>
      </c>
      <c r="FJ11" s="14" t="e">
        <f ca="1">_xll.BDH($B11,FJ$3,FJ$2,FJ$2)</f>
        <v>#NAME?</v>
      </c>
      <c r="FK11" s="14" t="e">
        <f ca="1">_xll.BDH($B11,FK$3,FK$2,FK$2)</f>
        <v>#NAME?</v>
      </c>
      <c r="FL11" s="14" t="e">
        <f ca="1">_xll.BDH($B11,FL$3,FL$2,FL$2)</f>
        <v>#NAME?</v>
      </c>
      <c r="FM11" s="14" t="e">
        <f ca="1">_xll.BDH($B11,FM$3,FM$2,FM$2)</f>
        <v>#NAME?</v>
      </c>
      <c r="FN11" s="14" t="e">
        <f ca="1">_xll.BDH($B11,FN$3,FN$2,FN$2)</f>
        <v>#NAME?</v>
      </c>
      <c r="FO11" s="14" t="e">
        <f ca="1">_xll.BDH($B11,FO$3,FO$2,FO$2)</f>
        <v>#NAME?</v>
      </c>
      <c r="FP11" s="14" t="e">
        <f ca="1">_xll.BDH($B11,FP$3,FP$2,FP$2)</f>
        <v>#NAME?</v>
      </c>
      <c r="FQ11" s="14" t="e">
        <f ca="1">_xll.BDH($B11,FQ$3,FQ$2,FQ$2)</f>
        <v>#NAME?</v>
      </c>
      <c r="FR11" s="14" t="e">
        <f ca="1">_xll.BDH($B11,FR$3,FR$2,FR$2)</f>
        <v>#NAME?</v>
      </c>
      <c r="FS11" s="14" t="e">
        <f ca="1">_xll.BDH($B11,FS$3,FS$2,FS$2)</f>
        <v>#NAME?</v>
      </c>
      <c r="FT11" s="14" t="e">
        <f ca="1">_xll.BDH($B11,FT$3,FT$2,FT$2)</f>
        <v>#NAME?</v>
      </c>
      <c r="FU11" s="14" t="e">
        <f ca="1">_xll.BDH($B11,FU$3,FU$2,FU$2)</f>
        <v>#NAME?</v>
      </c>
      <c r="FV11" s="14" t="e">
        <f ca="1">_xll.BDH($B11,FV$3,FV$2,FV$2)</f>
        <v>#NAME?</v>
      </c>
      <c r="FW11" s="14" t="e">
        <f ca="1">_xll.BDH($B11,FW$3,FW$2,FW$2)</f>
        <v>#NAME?</v>
      </c>
      <c r="FX11" s="3"/>
      <c r="FY11" s="14" t="e">
        <f ca="1">_xll.BDH($B11,FY$3,FY$2,FY$2)</f>
        <v>#NAME?</v>
      </c>
      <c r="FZ11" s="14" t="e">
        <f ca="1">_xll.BDH($B11,FZ$3,FZ$2,FZ$2)</f>
        <v>#NAME?</v>
      </c>
      <c r="GA11" s="14" t="e">
        <f ca="1">_xll.BDH($B11,GA$3,GA$2,GA$2)</f>
        <v>#NAME?</v>
      </c>
      <c r="GB11" s="14" t="e">
        <f ca="1">_xll.BDH($B11,GB$3,GB$2,GB$2)</f>
        <v>#NAME?</v>
      </c>
      <c r="GC11" s="14" t="e">
        <f ca="1">_xll.BDH($B11,GC$3,GC$2,GC$2)</f>
        <v>#NAME?</v>
      </c>
      <c r="GD11" s="14" t="e">
        <f ca="1">_xll.BDH($B11,GD$3,GD$2,GD$2)</f>
        <v>#NAME?</v>
      </c>
      <c r="GE11" s="14" t="e">
        <f ca="1">_xll.BDH($B11,GE$3,GE$2,GE$2)</f>
        <v>#NAME?</v>
      </c>
      <c r="GF11" s="14" t="e">
        <f ca="1">_xll.BDH($B11,GF$3,GF$2,GF$2)</f>
        <v>#NAME?</v>
      </c>
      <c r="GG11" s="14" t="e">
        <f ca="1">_xll.BDH($B11,GG$3,GG$2,GG$2)</f>
        <v>#NAME?</v>
      </c>
      <c r="GH11" s="14" t="e">
        <f ca="1">_xll.BDH($B11,GH$3,GH$2,GH$2)</f>
        <v>#NAME?</v>
      </c>
      <c r="GI11" s="14" t="e">
        <f ca="1">_xll.BDH($B11,GI$3,GI$2,GI$2)</f>
        <v>#NAME?</v>
      </c>
      <c r="GJ11" s="14" t="e">
        <f ca="1">_xll.BDH($B11,GJ$3,GJ$2,GJ$2)</f>
        <v>#NAME?</v>
      </c>
      <c r="GK11" s="14" t="e">
        <f ca="1">_xll.BDH($B11,GK$3,GK$2,GK$2)</f>
        <v>#NAME?</v>
      </c>
      <c r="GL11" s="14" t="e">
        <f ca="1">_xll.BDH($B11,GL$3,GL$2,GL$2)</f>
        <v>#NAME?</v>
      </c>
      <c r="GM11" s="14" t="e">
        <f ca="1">_xll.BDH($B11,GM$3,GM$2,GM$2)</f>
        <v>#NAME?</v>
      </c>
      <c r="GN11" s="14" t="e">
        <f ca="1">_xll.BDH($B11,GN$3,GN$2,GN$2)</f>
        <v>#NAME?</v>
      </c>
      <c r="GO11" s="14" t="e">
        <f ca="1">_xll.BDH($B11,GO$3,GO$2,GO$2)</f>
        <v>#NAME?</v>
      </c>
      <c r="GP11" s="14" t="e">
        <f ca="1">_xll.BDH($B11,GP$3,GP$2,GP$2)</f>
        <v>#NAME?</v>
      </c>
      <c r="GQ11" s="14" t="e">
        <f ca="1">_xll.BDH($B11,GQ$3,GQ$2,GQ$2)</f>
        <v>#NAME?</v>
      </c>
      <c r="GR11" s="14" t="e">
        <f ca="1">_xll.BDH($B11,GR$3,GR$2,GR$2)</f>
        <v>#NAME?</v>
      </c>
      <c r="GS11" s="14" t="e">
        <f ca="1">_xll.BDH($B11,GS$3,GS$2,GS$2)</f>
        <v>#NAME?</v>
      </c>
      <c r="GT11" s="3"/>
      <c r="GU11" s="13" t="e">
        <f ca="1">_xll.BDH($B11,GU$3,GU$2,GU$2)</f>
        <v>#NAME?</v>
      </c>
      <c r="GV11" s="13" t="e">
        <f ca="1">_xll.BDH($B11,GV$3,GV$2,GV$2)</f>
        <v>#NAME?</v>
      </c>
      <c r="GW11" s="13" t="e">
        <f ca="1">_xll.BDH($B11,GW$3,GW$2,GW$2)</f>
        <v>#NAME?</v>
      </c>
      <c r="GX11" s="13" t="e">
        <f ca="1">_xll.BDH($B11,GX$3,GX$2,GX$2)</f>
        <v>#NAME?</v>
      </c>
      <c r="GY11" s="13" t="e">
        <f ca="1">_xll.BDH($B11,GY$3,GY$2,GY$2)</f>
        <v>#NAME?</v>
      </c>
      <c r="GZ11" s="13" t="e">
        <f ca="1">_xll.BDH($B11,GZ$3,GZ$2,GZ$2)</f>
        <v>#NAME?</v>
      </c>
      <c r="HA11" s="13" t="e">
        <f ca="1">_xll.BDH($B11,HA$3,HA$2,HA$2)</f>
        <v>#NAME?</v>
      </c>
      <c r="HB11" s="13" t="e">
        <f ca="1">_xll.BDH($B11,HB$3,HB$2,HB$2)</f>
        <v>#NAME?</v>
      </c>
      <c r="HC11" s="13" t="e">
        <f ca="1">_xll.BDH($B11,HC$3,HC$2,HC$2)</f>
        <v>#NAME?</v>
      </c>
      <c r="HD11" s="13" t="e">
        <f ca="1">_xll.BDH($B11,HD$3,HD$2,HD$2)</f>
        <v>#NAME?</v>
      </c>
      <c r="HE11" s="13" t="e">
        <f ca="1">_xll.BDH($B11,HE$3,HE$2,HE$2)</f>
        <v>#NAME?</v>
      </c>
      <c r="HF11" s="13" t="e">
        <f ca="1">_xll.BDH($B11,HF$3,HF$2,HF$2)</f>
        <v>#NAME?</v>
      </c>
      <c r="HG11" s="13" t="e">
        <f ca="1">_xll.BDH($B11,HG$3,HG$2,HG$2)</f>
        <v>#NAME?</v>
      </c>
      <c r="HH11" s="13" t="e">
        <f ca="1">_xll.BDH($B11,HH$3,HH$2,HH$2)</f>
        <v>#NAME?</v>
      </c>
      <c r="HI11" s="13" t="e">
        <f ca="1">_xll.BDH($B11,HI$3,HI$2,HI$2)</f>
        <v>#NAME?</v>
      </c>
      <c r="HJ11" s="13" t="e">
        <f ca="1">_xll.BDH($B11,HJ$3,HJ$2,HJ$2)</f>
        <v>#NAME?</v>
      </c>
      <c r="HK11" s="13" t="e">
        <f ca="1">_xll.BDH($B11,HK$3,HK$2,HK$2)</f>
        <v>#NAME?</v>
      </c>
      <c r="HL11" s="13" t="e">
        <f ca="1">_xll.BDH($B11,HL$3,HL$2,HL$2)</f>
        <v>#NAME?</v>
      </c>
      <c r="HM11" s="13" t="e">
        <f ca="1">_xll.BDH($B11,HM$3,HM$2,HM$2)</f>
        <v>#NAME?</v>
      </c>
      <c r="HN11" s="13" t="e">
        <f ca="1">_xll.BDH($B11,HN$3,HN$2,HN$2)</f>
        <v>#NAME?</v>
      </c>
      <c r="HO11" s="13" t="e">
        <f ca="1">_xll.BDH($B11,HO$3,HO$2,HO$2)</f>
        <v>#NAME?</v>
      </c>
      <c r="HP11" s="3"/>
      <c r="HQ11" s="13" t="e">
        <f ca="1">_xll.BDH($B11,HQ$3,HQ$2,HQ$2)</f>
        <v>#NAME?</v>
      </c>
      <c r="HR11" s="13" t="e">
        <f ca="1">_xll.BDH($B11,HR$3,HR$2,HR$2)</f>
        <v>#NAME?</v>
      </c>
      <c r="HS11" s="13" t="e">
        <f ca="1">_xll.BDH($B11,HS$3,HS$2,HS$2)</f>
        <v>#NAME?</v>
      </c>
      <c r="HT11" s="13" t="e">
        <f ca="1">_xll.BDH($B11,HT$3,HT$2,HT$2)</f>
        <v>#NAME?</v>
      </c>
      <c r="HU11" s="13" t="e">
        <f ca="1">_xll.BDH($B11,HU$3,HU$2,HU$2)</f>
        <v>#NAME?</v>
      </c>
      <c r="HV11" s="13" t="e">
        <f ca="1">_xll.BDH($B11,HV$3,HV$2,HV$2)</f>
        <v>#NAME?</v>
      </c>
      <c r="HW11" s="13" t="e">
        <f ca="1">_xll.BDH($B11,HW$3,HW$2,HW$2)</f>
        <v>#NAME?</v>
      </c>
      <c r="HX11" s="13" t="e">
        <f ca="1">_xll.BDH($B11,HX$3,HX$2,HX$2)</f>
        <v>#NAME?</v>
      </c>
      <c r="HY11" s="13" t="e">
        <f ca="1">_xll.BDH($B11,HY$3,HY$2,HY$2)</f>
        <v>#NAME?</v>
      </c>
      <c r="HZ11" s="13" t="e">
        <f ca="1">_xll.BDH($B11,HZ$3,HZ$2,HZ$2)</f>
        <v>#NAME?</v>
      </c>
      <c r="IA11" s="13" t="e">
        <f ca="1">_xll.BDH($B11,IA$3,IA$2,IA$2)</f>
        <v>#NAME?</v>
      </c>
      <c r="IB11" s="13" t="e">
        <f ca="1">_xll.BDH($B11,IB$3,IB$2,IB$2)</f>
        <v>#NAME?</v>
      </c>
      <c r="IC11" s="13" t="e">
        <f ca="1">_xll.BDH($B11,IC$3,IC$2,IC$2)</f>
        <v>#NAME?</v>
      </c>
      <c r="ID11" s="13" t="e">
        <f ca="1">_xll.BDH($B11,ID$3,ID$2,ID$2)</f>
        <v>#NAME?</v>
      </c>
      <c r="IE11" s="13" t="e">
        <f ca="1">_xll.BDH($B11,IE$3,IE$2,IE$2)</f>
        <v>#NAME?</v>
      </c>
      <c r="IF11" s="13" t="e">
        <f ca="1">_xll.BDH($B11,IF$3,IF$2,IF$2)</f>
        <v>#NAME?</v>
      </c>
      <c r="IG11" s="13" t="e">
        <f ca="1">_xll.BDH($B11,IG$3,IG$2,IG$2)</f>
        <v>#NAME?</v>
      </c>
      <c r="IH11" s="13" t="e">
        <f ca="1">_xll.BDH($B11,IH$3,IH$2,IH$2)</f>
        <v>#NAME?</v>
      </c>
      <c r="II11" s="13" t="e">
        <f ca="1">_xll.BDH($B11,II$3,II$2,II$2)</f>
        <v>#NAME?</v>
      </c>
      <c r="IJ11" s="13" t="e">
        <f ca="1">_xll.BDH($B11,IJ$3,IJ$2,IJ$2)</f>
        <v>#NAME?</v>
      </c>
      <c r="IK11" s="13" t="e">
        <f ca="1">_xll.BDH($B11,IK$3,IK$2,IK$2)</f>
        <v>#NAME?</v>
      </c>
      <c r="IL11" s="3"/>
      <c r="IM11" s="13" t="e">
        <f ca="1">_xll.BDH($B11,IM$3,IM$2,IM$2)</f>
        <v>#NAME?</v>
      </c>
      <c r="IN11" s="13" t="e">
        <f ca="1">_xll.BDH($B11,IN$3,IN$2,IN$2)</f>
        <v>#NAME?</v>
      </c>
      <c r="IO11" s="13" t="e">
        <f ca="1">_xll.BDH($B11,IO$3,IO$2,IO$2)</f>
        <v>#NAME?</v>
      </c>
      <c r="IP11" s="13" t="e">
        <f ca="1">_xll.BDH($B11,IP$3,IP$2,IP$2)</f>
        <v>#NAME?</v>
      </c>
      <c r="IQ11" s="13" t="e">
        <f ca="1">_xll.BDH($B11,IQ$3,IQ$2,IQ$2)</f>
        <v>#NAME?</v>
      </c>
      <c r="IR11" s="13" t="e">
        <f ca="1">_xll.BDH($B11,IR$3,IR$2,IR$2)</f>
        <v>#NAME?</v>
      </c>
      <c r="IS11" s="13" t="e">
        <f ca="1">_xll.BDH($B11,IS$3,IS$2,IS$2)</f>
        <v>#NAME?</v>
      </c>
      <c r="IT11" s="13" t="e">
        <f ca="1">_xll.BDH($B11,IT$3,IT$2,IT$2)</f>
        <v>#NAME?</v>
      </c>
      <c r="IU11" s="13" t="e">
        <f ca="1">_xll.BDH($B11,IU$3,IU$2,IU$2)</f>
        <v>#NAME?</v>
      </c>
      <c r="IV11" s="13" t="e">
        <f ca="1">_xll.BDH($B11,IV$3,IV$2,IV$2)</f>
        <v>#NAME?</v>
      </c>
      <c r="IW11" s="13" t="e">
        <f ca="1">_xll.BDH($B11,IW$3,IW$2,IW$2)</f>
        <v>#NAME?</v>
      </c>
      <c r="IX11" s="13" t="e">
        <f ca="1">_xll.BDH($B11,IX$3,IX$2,IX$2)</f>
        <v>#NAME?</v>
      </c>
      <c r="IY11" s="13" t="e">
        <f ca="1">_xll.BDH($B11,IY$3,IY$2,IY$2)</f>
        <v>#NAME?</v>
      </c>
      <c r="IZ11" s="13" t="e">
        <f ca="1">_xll.BDH($B11,IZ$3,IZ$2,IZ$2)</f>
        <v>#NAME?</v>
      </c>
      <c r="JA11" s="13" t="e">
        <f ca="1">_xll.BDH($B11,JA$3,JA$2,JA$2)</f>
        <v>#NAME?</v>
      </c>
      <c r="JB11" s="13" t="e">
        <f ca="1">_xll.BDH($B11,JB$3,JB$2,JB$2)</f>
        <v>#NAME?</v>
      </c>
      <c r="JC11" s="13" t="e">
        <f ca="1">_xll.BDH($B11,JC$3,JC$2,JC$2)</f>
        <v>#NAME?</v>
      </c>
      <c r="JD11" s="13" t="e">
        <f ca="1">_xll.BDH($B11,JD$3,JD$2,JD$2)</f>
        <v>#NAME?</v>
      </c>
      <c r="JE11" s="13" t="e">
        <f ca="1">_xll.BDH($B11,JE$3,JE$2,JE$2)</f>
        <v>#NAME?</v>
      </c>
      <c r="JF11" s="13" t="e">
        <f ca="1">_xll.BDH($B11,JF$3,JF$2,JF$2)</f>
        <v>#NAME?</v>
      </c>
      <c r="JG11" s="13" t="e">
        <f ca="1">_xll.BDH($B11,JG$3,JG$2,JG$2)</f>
        <v>#NAME?</v>
      </c>
      <c r="JH11" s="3"/>
      <c r="JI11" s="14" t="e">
        <f ca="1">_xll.BDH($B11,JI$3,JI$2,JI$2)</f>
        <v>#NAME?</v>
      </c>
      <c r="JJ11" s="14" t="e">
        <f ca="1">_xll.BDH($B11,JJ$3,JJ$2,JJ$2)</f>
        <v>#NAME?</v>
      </c>
      <c r="JK11" s="14" t="e">
        <f ca="1">_xll.BDH($B11,JK$3,JK$2,JK$2)</f>
        <v>#NAME?</v>
      </c>
      <c r="JL11" s="14" t="e">
        <f ca="1">_xll.BDH($B11,JL$3,JL$2,JL$2)</f>
        <v>#NAME?</v>
      </c>
      <c r="JM11" s="14" t="e">
        <f ca="1">_xll.BDH($B11,JM$3,JM$2,JM$2)</f>
        <v>#NAME?</v>
      </c>
      <c r="JN11" s="14" t="e">
        <f ca="1">_xll.BDH($B11,JN$3,JN$2,JN$2)</f>
        <v>#NAME?</v>
      </c>
      <c r="JO11" s="14" t="e">
        <f ca="1">_xll.BDH($B11,JO$3,JO$2,JO$2)</f>
        <v>#NAME?</v>
      </c>
      <c r="JP11" s="14" t="e">
        <f ca="1">_xll.BDH($B11,JP$3,JP$2,JP$2)</f>
        <v>#NAME?</v>
      </c>
      <c r="JQ11" s="14" t="e">
        <f ca="1">_xll.BDH($B11,JQ$3,JQ$2,JQ$2)</f>
        <v>#NAME?</v>
      </c>
      <c r="JR11" s="14" t="e">
        <f ca="1">_xll.BDH($B11,JR$3,JR$2,JR$2)</f>
        <v>#NAME?</v>
      </c>
      <c r="JS11" s="14" t="e">
        <f ca="1">_xll.BDH($B11,JS$3,JS$2,JS$2)</f>
        <v>#NAME?</v>
      </c>
      <c r="JT11" s="14" t="e">
        <f ca="1">_xll.BDH($B11,JT$3,JT$2,JT$2)</f>
        <v>#NAME?</v>
      </c>
      <c r="JU11" s="14" t="e">
        <f ca="1">_xll.BDH($B11,JU$3,JU$2,JU$2)</f>
        <v>#NAME?</v>
      </c>
      <c r="JV11" s="14" t="e">
        <f ca="1">_xll.BDH($B11,JV$3,JV$2,JV$2)</f>
        <v>#NAME?</v>
      </c>
      <c r="JW11" s="14" t="e">
        <f ca="1">_xll.BDH($B11,JW$3,JW$2,JW$2)</f>
        <v>#NAME?</v>
      </c>
      <c r="JX11" s="14" t="e">
        <f ca="1">_xll.BDH($B11,JX$3,JX$2,JX$2)</f>
        <v>#NAME?</v>
      </c>
      <c r="JY11" s="14" t="e">
        <f ca="1">_xll.BDH($B11,JY$3,JY$2,JY$2)</f>
        <v>#NAME?</v>
      </c>
      <c r="JZ11" s="14" t="e">
        <f ca="1">_xll.BDH($B11,JZ$3,JZ$2,JZ$2)</f>
        <v>#NAME?</v>
      </c>
      <c r="KA11" s="14" t="e">
        <f ca="1">_xll.BDH($B11,KA$3,KA$2,KA$2)</f>
        <v>#NAME?</v>
      </c>
      <c r="KB11" s="14" t="e">
        <f ca="1">_xll.BDH($B11,KB$3,KB$2,KB$2)</f>
        <v>#NAME?</v>
      </c>
      <c r="KC11" s="14" t="e">
        <f ca="1">_xll.BDH($B11,KC$3,KC$2,KC$2)</f>
        <v>#NAME?</v>
      </c>
      <c r="KD11" s="3"/>
    </row>
    <row r="12" spans="1:291" s="21" customFormat="1">
      <c r="A12" s="4" t="s">
        <v>23</v>
      </c>
      <c r="B12" s="4" t="s">
        <v>99</v>
      </c>
      <c r="C12" s="15" t="s">
        <v>125</v>
      </c>
      <c r="D12" s="4" t="s">
        <v>91</v>
      </c>
      <c r="E12" s="13" t="e">
        <f ca="1">_xll.BDH($B12,E$3,E$2,E$2)</f>
        <v>#NAME?</v>
      </c>
      <c r="F12" s="13" t="e">
        <f ca="1">_xll.BDH($B12,F$3,F$2,F$2)</f>
        <v>#NAME?</v>
      </c>
      <c r="G12" s="13" t="e">
        <f ca="1">_xll.BDH($B12,G$3,G$2,G$2)</f>
        <v>#NAME?</v>
      </c>
      <c r="H12" s="13" t="e">
        <f ca="1">_xll.BDH($B12,H$3,H$2,H$2)</f>
        <v>#NAME?</v>
      </c>
      <c r="I12" s="13" t="e">
        <f ca="1">_xll.BDH($B12,I$3,I$2,I$2)</f>
        <v>#NAME?</v>
      </c>
      <c r="J12" s="13" t="e">
        <f ca="1">_xll.BDH($B12,J$3,J$2,J$2)</f>
        <v>#NAME?</v>
      </c>
      <c r="K12" s="13" t="e">
        <f ca="1">_xll.BDH($B12,K$3,K$2,K$2)</f>
        <v>#NAME?</v>
      </c>
      <c r="L12" s="13" t="e">
        <f ca="1">_xll.BDH($B12,L$3,L$2,L$2)</f>
        <v>#NAME?</v>
      </c>
      <c r="M12" s="13" t="e">
        <f ca="1">_xll.BDH($B12,M$3,M$2,M$2)</f>
        <v>#NAME?</v>
      </c>
      <c r="N12" s="13" t="e">
        <f ca="1">_xll.BDH($B12,N$3,N$2,N$2)</f>
        <v>#NAME?</v>
      </c>
      <c r="O12" s="13" t="e">
        <f ca="1">_xll.BDH($B12,O$3,O$2,O$2)</f>
        <v>#NAME?</v>
      </c>
      <c r="P12" s="13" t="e">
        <f ca="1">_xll.BDH($B12,P$3,P$2,P$2)</f>
        <v>#NAME?</v>
      </c>
      <c r="Q12" s="13" t="e">
        <f ca="1">_xll.BDH($B12,Q$3,Q$2,Q$2)</f>
        <v>#NAME?</v>
      </c>
      <c r="R12" s="13" t="e">
        <f ca="1">_xll.BDH($B12,R$3,R$2,R$2)</f>
        <v>#NAME?</v>
      </c>
      <c r="S12" s="13" t="e">
        <f ca="1">_xll.BDH($B12,S$3,S$2,S$2)</f>
        <v>#NAME?</v>
      </c>
      <c r="T12" s="13" t="e">
        <f ca="1">_xll.BDH($B12,T$3,T$2,T$2)</f>
        <v>#NAME?</v>
      </c>
      <c r="U12" s="13" t="e">
        <f ca="1">_xll.BDH($B12,U$3,U$2,U$2)</f>
        <v>#NAME?</v>
      </c>
      <c r="V12" s="13" t="e">
        <f ca="1">_xll.BDH($B12,V$3,V$2,V$2)</f>
        <v>#NAME?</v>
      </c>
      <c r="W12" s="13" t="e">
        <f ca="1">_xll.BDH($B12,W$3,W$2,W$2)</f>
        <v>#NAME?</v>
      </c>
      <c r="X12" s="13" t="e">
        <f ca="1">_xll.BDH($B12,X$3,X$2,X$2)</f>
        <v>#NAME?</v>
      </c>
      <c r="Y12" s="13" t="e">
        <f ca="1">_xll.BDH($B12,Y$3,Y$2,Y$2)</f>
        <v>#NAME?</v>
      </c>
      <c r="Z12" s="66"/>
      <c r="AA12" s="13" t="e">
        <f ca="1">_xll.BDH($B12,AA$3,AA$2,AA$2)</f>
        <v>#NAME?</v>
      </c>
      <c r="AB12" s="13" t="e">
        <f ca="1">_xll.BDH($B12,AB$3,AB$2,AB$2)</f>
        <v>#NAME?</v>
      </c>
      <c r="AC12" s="13" t="e">
        <f ca="1">_xll.BDH($B12,AC$3,AC$2,AC$2)</f>
        <v>#NAME?</v>
      </c>
      <c r="AD12" s="13" t="e">
        <f ca="1">_xll.BDH($B12,AD$3,AD$2,AD$2)</f>
        <v>#NAME?</v>
      </c>
      <c r="AE12" s="13" t="e">
        <f ca="1">_xll.BDH($B12,AE$3,AE$2,AE$2)</f>
        <v>#NAME?</v>
      </c>
      <c r="AF12" s="13" t="e">
        <f ca="1">_xll.BDH($B12,AF$3,AF$2,AF$2)</f>
        <v>#NAME?</v>
      </c>
      <c r="AG12" s="13" t="e">
        <f ca="1">_xll.BDH($B12,AG$3,AG$2,AG$2)</f>
        <v>#NAME?</v>
      </c>
      <c r="AH12" s="13" t="e">
        <f ca="1">_xll.BDH($B12,AH$3,AH$2,AH$2)</f>
        <v>#NAME?</v>
      </c>
      <c r="AI12" s="13" t="e">
        <f ca="1">_xll.BDH($B12,AI$3,AI$2,AI$2)</f>
        <v>#NAME?</v>
      </c>
      <c r="AJ12" s="13" t="e">
        <f ca="1">_xll.BDH($B12,AJ$3,AJ$2,AJ$2)</f>
        <v>#NAME?</v>
      </c>
      <c r="AK12" s="13" t="e">
        <f ca="1">_xll.BDH($B12,AK$3,AK$2,AK$2)</f>
        <v>#NAME?</v>
      </c>
      <c r="AL12" s="13" t="e">
        <f ca="1">_xll.BDH($B12,AL$3,AL$2,AL$2)</f>
        <v>#NAME?</v>
      </c>
      <c r="AM12" s="13" t="e">
        <f ca="1">_xll.BDH($B12,AM$3,AM$2,AM$2)</f>
        <v>#NAME?</v>
      </c>
      <c r="AN12" s="13" t="e">
        <f ca="1">_xll.BDH($B12,AN$3,AN$2,AN$2)</f>
        <v>#NAME?</v>
      </c>
      <c r="AO12" s="13" t="e">
        <f ca="1">_xll.BDH($B12,AO$3,AO$2,AO$2)</f>
        <v>#NAME?</v>
      </c>
      <c r="AP12" s="13" t="e">
        <f ca="1">_xll.BDH($B12,AP$3,AP$2,AP$2)</f>
        <v>#NAME?</v>
      </c>
      <c r="AQ12" s="13" t="e">
        <f ca="1">_xll.BDH($B12,AQ$3,AQ$2,AQ$2)</f>
        <v>#NAME?</v>
      </c>
      <c r="AR12" s="13" t="e">
        <f ca="1">_xll.BDH($B12,AR$3,AR$2,AR$2)</f>
        <v>#NAME?</v>
      </c>
      <c r="AS12" s="13" t="e">
        <f ca="1">_xll.BDH($B12,AS$3,AS$2,AS$2)</f>
        <v>#NAME?</v>
      </c>
      <c r="AT12" s="13" t="e">
        <f ca="1">_xll.BDH($B12,AT$3,AT$2,AT$2)</f>
        <v>#NAME?</v>
      </c>
      <c r="AU12" s="13" t="e">
        <f ca="1">_xll.BDH($B12,AU$3,AU$2,AU$2)</f>
        <v>#NAME?</v>
      </c>
      <c r="AV12" s="66"/>
      <c r="AW12" s="13" t="e">
        <f ca="1">_xll.BDH($B12,AW$3,AW$2,AW$2)</f>
        <v>#NAME?</v>
      </c>
      <c r="AX12" s="13" t="e">
        <f ca="1">_xll.BDH($B12,AX$3,AX$2,AX$2)</f>
        <v>#NAME?</v>
      </c>
      <c r="AY12" s="13" t="e">
        <f ca="1">_xll.BDH($B12,AY$3,AY$2,AY$2)</f>
        <v>#NAME?</v>
      </c>
      <c r="AZ12" s="13" t="e">
        <f ca="1">_xll.BDH($B12,AZ$3,AZ$2,AZ$2)</f>
        <v>#NAME?</v>
      </c>
      <c r="BA12" s="13" t="e">
        <f ca="1">_xll.BDH($B12,BA$3,BA$2,BA$2)</f>
        <v>#NAME?</v>
      </c>
      <c r="BB12" s="13" t="e">
        <f ca="1">_xll.BDH($B12,BB$3,BB$2,BB$2)</f>
        <v>#NAME?</v>
      </c>
      <c r="BC12" s="13" t="e">
        <f ca="1">_xll.BDH($B12,BC$3,BC$2,BC$2)</f>
        <v>#NAME?</v>
      </c>
      <c r="BD12" s="13" t="e">
        <f ca="1">_xll.BDH($B12,BD$3,BD$2,BD$2)</f>
        <v>#NAME?</v>
      </c>
      <c r="BE12" s="13" t="e">
        <f ca="1">_xll.BDH($B12,BE$3,BE$2,BE$2)</f>
        <v>#NAME?</v>
      </c>
      <c r="BF12" s="13" t="e">
        <f ca="1">_xll.BDH($B12,BF$3,BF$2,BF$2)</f>
        <v>#NAME?</v>
      </c>
      <c r="BG12" s="13" t="e">
        <f ca="1">_xll.BDH($B12,BG$3,BG$2,BG$2)</f>
        <v>#NAME?</v>
      </c>
      <c r="BH12" s="13" t="e">
        <f ca="1">_xll.BDH($B12,BH$3,BH$2,BH$2)</f>
        <v>#NAME?</v>
      </c>
      <c r="BI12" s="13" t="e">
        <f ca="1">_xll.BDH($B12,BI$3,BI$2,BI$2)</f>
        <v>#NAME?</v>
      </c>
      <c r="BJ12" s="13" t="e">
        <f ca="1">_xll.BDH($B12,BJ$3,BJ$2,BJ$2)</f>
        <v>#NAME?</v>
      </c>
      <c r="BK12" s="13" t="e">
        <f ca="1">_xll.BDH($B12,BK$3,BK$2,BK$2)</f>
        <v>#NAME?</v>
      </c>
      <c r="BL12" s="13" t="e">
        <f ca="1">_xll.BDH($B12,BL$3,BL$2,BL$2)</f>
        <v>#NAME?</v>
      </c>
      <c r="BM12" s="13" t="e">
        <f ca="1">_xll.BDH($B12,BM$3,BM$2,BM$2)</f>
        <v>#NAME?</v>
      </c>
      <c r="BN12" s="13" t="e">
        <f ca="1">_xll.BDH($B12,BN$3,BN$2,BN$2)</f>
        <v>#NAME?</v>
      </c>
      <c r="BO12" s="13" t="e">
        <f ca="1">_xll.BDH($B12,BO$3,BO$2,BO$2)</f>
        <v>#NAME?</v>
      </c>
      <c r="BP12" s="13" t="e">
        <f ca="1">_xll.BDH($B12,BP$3,BP$2,BP$2)</f>
        <v>#NAME?</v>
      </c>
      <c r="BQ12" s="13" t="e">
        <f ca="1">_xll.BDH($B12,BQ$3,BQ$2,BQ$2)</f>
        <v>#NAME?</v>
      </c>
      <c r="BR12" s="3"/>
      <c r="BS12" s="14" t="e">
        <f ca="1">_xll.BDH($B12,BS$3,BS$2,BS$2)</f>
        <v>#NAME?</v>
      </c>
      <c r="BT12" s="14" t="e">
        <f ca="1">_xll.BDH($B12,BT$3,BT$2,BT$2)</f>
        <v>#NAME?</v>
      </c>
      <c r="BU12" s="14" t="e">
        <f ca="1">_xll.BDH($B12,BU$3,BU$2,BU$2)</f>
        <v>#NAME?</v>
      </c>
      <c r="BV12" s="14" t="e">
        <f ca="1">_xll.BDH($B12,BV$3,BV$2,BV$2)</f>
        <v>#NAME?</v>
      </c>
      <c r="BW12" s="14" t="e">
        <f ca="1">_xll.BDH($B12,BW$3,BW$2,BW$2)</f>
        <v>#NAME?</v>
      </c>
      <c r="BX12" s="14" t="e">
        <f ca="1">_xll.BDH($B12,BX$3,BX$2,BX$2)</f>
        <v>#NAME?</v>
      </c>
      <c r="BY12" s="14" t="e">
        <f ca="1">_xll.BDH($B12,BY$3,BY$2,BY$2)</f>
        <v>#NAME?</v>
      </c>
      <c r="BZ12" s="14" t="e">
        <f ca="1">_xll.BDH($B12,BZ$3,BZ$2,BZ$2)</f>
        <v>#NAME?</v>
      </c>
      <c r="CA12" s="14" t="e">
        <f ca="1">_xll.BDH($B12,CA$3,CA$2,CA$2)</f>
        <v>#NAME?</v>
      </c>
      <c r="CB12" s="14" t="e">
        <f ca="1">_xll.BDH($B12,CB$3,CB$2,CB$2)</f>
        <v>#NAME?</v>
      </c>
      <c r="CC12" s="14" t="e">
        <f ca="1">_xll.BDH($B12,CC$3,CC$2,CC$2)</f>
        <v>#NAME?</v>
      </c>
      <c r="CD12" s="14" t="e">
        <f ca="1">_xll.BDH($B12,CD$3,CD$2,CD$2)</f>
        <v>#NAME?</v>
      </c>
      <c r="CE12" s="14" t="e">
        <f ca="1">_xll.BDH($B12,CE$3,CE$2,CE$2)</f>
        <v>#NAME?</v>
      </c>
      <c r="CF12" s="14" t="e">
        <f ca="1">_xll.BDH($B12,CF$3,CF$2,CF$2)</f>
        <v>#NAME?</v>
      </c>
      <c r="CG12" s="14" t="e">
        <f ca="1">_xll.BDH($B12,CG$3,CG$2,CG$2)</f>
        <v>#NAME?</v>
      </c>
      <c r="CH12" s="14" t="e">
        <f ca="1">_xll.BDH($B12,CH$3,CH$2,CH$2)</f>
        <v>#NAME?</v>
      </c>
      <c r="CI12" s="14" t="e">
        <f ca="1">_xll.BDH($B12,CI$3,CI$2,CI$2)</f>
        <v>#NAME?</v>
      </c>
      <c r="CJ12" s="14" t="e">
        <f ca="1">_xll.BDH($B12,CJ$3,CJ$2,CJ$2)</f>
        <v>#NAME?</v>
      </c>
      <c r="CK12" s="14" t="e">
        <f ca="1">_xll.BDH($B12,CK$3,CK$2,CK$2)</f>
        <v>#NAME?</v>
      </c>
      <c r="CL12" s="14" t="e">
        <f ca="1">_xll.BDH($B12,CL$3,CL$2,CL$2)</f>
        <v>#NAME?</v>
      </c>
      <c r="CM12" s="14" t="e">
        <f ca="1">_xll.BDH($B12,CM$3,CM$2,CM$2)</f>
        <v>#NAME?</v>
      </c>
      <c r="CN12"/>
      <c r="CO12" s="13" t="e">
        <f ca="1">_xll.BDH($B12,CO$3,CO$2,CO$2)</f>
        <v>#NAME?</v>
      </c>
      <c r="CP12" s="13" t="e">
        <f ca="1">_xll.BDH($B12,CP$3,CP$2,CP$2)</f>
        <v>#NAME?</v>
      </c>
      <c r="CQ12" s="13" t="e">
        <f ca="1">_xll.BDH($B12,CQ$3,CQ$2,CQ$2)</f>
        <v>#NAME?</v>
      </c>
      <c r="CR12" s="13" t="e">
        <f ca="1">_xll.BDH($B12,CR$3,CR$2,CR$2)</f>
        <v>#NAME?</v>
      </c>
      <c r="CS12" s="13" t="e">
        <f ca="1">_xll.BDH($B12,CS$3,CS$2,CS$2)</f>
        <v>#NAME?</v>
      </c>
      <c r="CT12" s="13" t="e">
        <f ca="1">_xll.BDH($B12,CT$3,CT$2,CT$2)</f>
        <v>#NAME?</v>
      </c>
      <c r="CU12" s="13" t="e">
        <f ca="1">_xll.BDH($B12,CU$3,CU$2,CU$2)</f>
        <v>#NAME?</v>
      </c>
      <c r="CV12" s="13" t="e">
        <f ca="1">_xll.BDH($B12,CV$3,CV$2,CV$2)</f>
        <v>#NAME?</v>
      </c>
      <c r="CW12" s="13" t="e">
        <f ca="1">_xll.BDH($B12,CW$3,CW$2,CW$2)</f>
        <v>#NAME?</v>
      </c>
      <c r="CX12" s="13" t="e">
        <f ca="1">_xll.BDH($B12,CX$3,CX$2,CX$2)</f>
        <v>#NAME?</v>
      </c>
      <c r="CY12" s="13" t="e">
        <f ca="1">_xll.BDH($B12,CY$3,CY$2,CY$2)</f>
        <v>#NAME?</v>
      </c>
      <c r="CZ12" s="13" t="e">
        <f ca="1">_xll.BDH($B12,CZ$3,CZ$2,CZ$2)</f>
        <v>#NAME?</v>
      </c>
      <c r="DA12" s="13" t="e">
        <f ca="1">_xll.BDH($B12,DA$3,DA$2,DA$2)</f>
        <v>#NAME?</v>
      </c>
      <c r="DB12" s="13" t="e">
        <f ca="1">_xll.BDH($B12,DB$3,DB$2,DB$2)</f>
        <v>#NAME?</v>
      </c>
      <c r="DC12" s="13" t="e">
        <f ca="1">_xll.BDH($B12,DC$3,DC$2,DC$2)</f>
        <v>#NAME?</v>
      </c>
      <c r="DD12" s="13" t="e">
        <f ca="1">_xll.BDH($B12,DD$3,DD$2,DD$2)</f>
        <v>#NAME?</v>
      </c>
      <c r="DE12" s="13" t="e">
        <f ca="1">_xll.BDH($B12,DE$3,DE$2,DE$2)</f>
        <v>#NAME?</v>
      </c>
      <c r="DF12" s="13" t="e">
        <f ca="1">_xll.BDH($B12,DF$3,DF$2,DF$2)</f>
        <v>#NAME?</v>
      </c>
      <c r="DG12" s="13" t="e">
        <f ca="1">_xll.BDH($B12,DG$3,DG$2,DG$2)</f>
        <v>#NAME?</v>
      </c>
      <c r="DH12" s="13" t="e">
        <f ca="1">_xll.BDH($B12,DH$3,DH$2,DH$2)</f>
        <v>#NAME?</v>
      </c>
      <c r="DI12" s="13" t="e">
        <f ca="1">_xll.BDH($B12,DI$3,DI$2,DI$2)</f>
        <v>#NAME?</v>
      </c>
      <c r="DJ12" s="3"/>
      <c r="DK12" s="14" t="e">
        <f ca="1">_xll.BDH($B12,DK$3,DK$2,DK$2)</f>
        <v>#NAME?</v>
      </c>
      <c r="DL12" s="14" t="e">
        <f ca="1">_xll.BDH($B12,DL$3,DL$2,DL$2)</f>
        <v>#NAME?</v>
      </c>
      <c r="DM12" s="14" t="e">
        <f ca="1">_xll.BDH($B12,DM$3,DM$2,DM$2)</f>
        <v>#NAME?</v>
      </c>
      <c r="DN12" s="14" t="e">
        <f ca="1">_xll.BDH($B12,DN$3,DN$2,DN$2)</f>
        <v>#NAME?</v>
      </c>
      <c r="DO12" s="14" t="e">
        <f ca="1">_xll.BDH($B12,DO$3,DO$2,DO$2)</f>
        <v>#NAME?</v>
      </c>
      <c r="DP12" s="14" t="e">
        <f ca="1">_xll.BDH($B12,DP$3,DP$2,DP$2)</f>
        <v>#NAME?</v>
      </c>
      <c r="DQ12" s="14" t="e">
        <f ca="1">_xll.BDH($B12,DQ$3,DQ$2,DQ$2)</f>
        <v>#NAME?</v>
      </c>
      <c r="DR12" s="14" t="e">
        <f ca="1">_xll.BDH($B12,DR$3,DR$2,DR$2)</f>
        <v>#NAME?</v>
      </c>
      <c r="DS12" s="14" t="e">
        <f ca="1">_xll.BDH($B12,DS$3,DS$2,DS$2)</f>
        <v>#NAME?</v>
      </c>
      <c r="DT12" s="14" t="e">
        <f ca="1">_xll.BDH($B12,DT$3,DT$2,DT$2)</f>
        <v>#NAME?</v>
      </c>
      <c r="DU12" s="14" t="e">
        <f ca="1">_xll.BDH($B12,DU$3,DU$2,DU$2)</f>
        <v>#NAME?</v>
      </c>
      <c r="DV12" s="14" t="e">
        <f ca="1">_xll.BDH($B12,DV$3,DV$2,DV$2)</f>
        <v>#NAME?</v>
      </c>
      <c r="DW12" s="14" t="e">
        <f ca="1">_xll.BDH($B12,DW$3,DW$2,DW$2)</f>
        <v>#NAME?</v>
      </c>
      <c r="DX12" s="14" t="e">
        <f ca="1">_xll.BDH($B12,DX$3,DX$2,DX$2)</f>
        <v>#NAME?</v>
      </c>
      <c r="DY12" s="14" t="e">
        <f ca="1">_xll.BDH($B12,DY$3,DY$2,DY$2)</f>
        <v>#NAME?</v>
      </c>
      <c r="DZ12" s="14" t="e">
        <f ca="1">_xll.BDH($B12,DZ$3,DZ$2,DZ$2)</f>
        <v>#NAME?</v>
      </c>
      <c r="EA12" s="14" t="e">
        <f ca="1">_xll.BDH($B12,EA$3,EA$2,EA$2)</f>
        <v>#NAME?</v>
      </c>
      <c r="EB12" s="14" t="e">
        <f ca="1">_xll.BDH($B12,EB$3,EB$2,EB$2)</f>
        <v>#NAME?</v>
      </c>
      <c r="EC12" s="14" t="e">
        <f ca="1">_xll.BDH($B12,EC$3,EC$2,EC$2)</f>
        <v>#NAME?</v>
      </c>
      <c r="ED12" s="14" t="e">
        <f ca="1">_xll.BDH($B12,ED$3,ED$2,ED$2)</f>
        <v>#NAME?</v>
      </c>
      <c r="EE12" s="14" t="e">
        <f ca="1">_xll.BDH($B12,EE$3,EE$2,EE$2)</f>
        <v>#NAME?</v>
      </c>
      <c r="EF12" s="3"/>
      <c r="EG12" s="14" t="e">
        <f ca="1">_xll.BDH($B12,EG$3,EG$2,EG$2)</f>
        <v>#NAME?</v>
      </c>
      <c r="EH12" s="14" t="e">
        <f ca="1">_xll.BDH($B12,EH$3,EH$2,EH$2)</f>
        <v>#NAME?</v>
      </c>
      <c r="EI12" s="14" t="e">
        <f ca="1">_xll.BDH($B12,EI$3,EI$2,EI$2)</f>
        <v>#NAME?</v>
      </c>
      <c r="EJ12" s="14" t="e">
        <f ca="1">_xll.BDH($B12,EJ$3,EJ$2,EJ$2)</f>
        <v>#NAME?</v>
      </c>
      <c r="EK12" s="14" t="e">
        <f ca="1">_xll.BDH($B12,EK$3,EK$2,EK$2)</f>
        <v>#NAME?</v>
      </c>
      <c r="EL12" s="14" t="e">
        <f ca="1">_xll.BDH($B12,EL$3,EL$2,EL$2)</f>
        <v>#NAME?</v>
      </c>
      <c r="EM12" s="14" t="e">
        <f ca="1">_xll.BDH($B12,EM$3,EM$2,EM$2)</f>
        <v>#NAME?</v>
      </c>
      <c r="EN12" s="14" t="e">
        <f ca="1">_xll.BDH($B12,EN$3,EN$2,EN$2)</f>
        <v>#NAME?</v>
      </c>
      <c r="EO12" s="14" t="e">
        <f ca="1">_xll.BDH($B12,EO$3,EO$2,EO$2)</f>
        <v>#NAME?</v>
      </c>
      <c r="EP12" s="14" t="e">
        <f ca="1">_xll.BDH($B12,EP$3,EP$2,EP$2)</f>
        <v>#NAME?</v>
      </c>
      <c r="EQ12" s="14" t="e">
        <f ca="1">_xll.BDH($B12,EQ$3,EQ$2,EQ$2)</f>
        <v>#NAME?</v>
      </c>
      <c r="ER12" s="14" t="e">
        <f ca="1">_xll.BDH($B12,ER$3,ER$2,ER$2)</f>
        <v>#NAME?</v>
      </c>
      <c r="ES12" s="14" t="e">
        <f ca="1">_xll.BDH($B12,ES$3,ES$2,ES$2)</f>
        <v>#NAME?</v>
      </c>
      <c r="ET12" s="14" t="e">
        <f ca="1">_xll.BDH($B12,ET$3,ET$2,ET$2)</f>
        <v>#NAME?</v>
      </c>
      <c r="EU12" s="14" t="e">
        <f ca="1">_xll.BDH($B12,EU$3,EU$2,EU$2)</f>
        <v>#NAME?</v>
      </c>
      <c r="EV12" s="14" t="e">
        <f ca="1">_xll.BDH($B12,EV$3,EV$2,EV$2)</f>
        <v>#NAME?</v>
      </c>
      <c r="EW12" s="14" t="e">
        <f ca="1">_xll.BDH($B12,EW$3,EW$2,EW$2)</f>
        <v>#NAME?</v>
      </c>
      <c r="EX12" s="14" t="e">
        <f ca="1">_xll.BDH($B12,EX$3,EX$2,EX$2)</f>
        <v>#NAME?</v>
      </c>
      <c r="EY12" s="14" t="e">
        <f ca="1">_xll.BDH($B12,EY$3,EY$2,EY$2)</f>
        <v>#NAME?</v>
      </c>
      <c r="EZ12" s="14" t="e">
        <f ca="1">_xll.BDH($B12,EZ$3,EZ$2,EZ$2)</f>
        <v>#NAME?</v>
      </c>
      <c r="FA12" s="14" t="e">
        <f ca="1">_xll.BDH($B12,FA$3,FA$2,FA$2)</f>
        <v>#NAME?</v>
      </c>
      <c r="FB12" s="3"/>
      <c r="FC12" s="14" t="e">
        <f ca="1">_xll.BDH($B12,FC$3,FC$2,FC$2)</f>
        <v>#NAME?</v>
      </c>
      <c r="FD12" s="14" t="e">
        <f ca="1">_xll.BDH($B12,FD$3,FD$2,FD$2)</f>
        <v>#NAME?</v>
      </c>
      <c r="FE12" s="14" t="e">
        <f ca="1">_xll.BDH($B12,FE$3,FE$2,FE$2)</f>
        <v>#NAME?</v>
      </c>
      <c r="FF12" s="14" t="e">
        <f ca="1">_xll.BDH($B12,FF$3,FF$2,FF$2)</f>
        <v>#NAME?</v>
      </c>
      <c r="FG12" s="14" t="e">
        <f ca="1">_xll.BDH($B12,FG$3,FG$2,FG$2)</f>
        <v>#NAME?</v>
      </c>
      <c r="FH12" s="14" t="e">
        <f ca="1">_xll.BDH($B12,FH$3,FH$2,FH$2)</f>
        <v>#NAME?</v>
      </c>
      <c r="FI12" s="14" t="e">
        <f ca="1">_xll.BDH($B12,FI$3,FI$2,FI$2)</f>
        <v>#NAME?</v>
      </c>
      <c r="FJ12" s="14" t="e">
        <f ca="1">_xll.BDH($B12,FJ$3,FJ$2,FJ$2)</f>
        <v>#NAME?</v>
      </c>
      <c r="FK12" s="14" t="e">
        <f ca="1">_xll.BDH($B12,FK$3,FK$2,FK$2)</f>
        <v>#NAME?</v>
      </c>
      <c r="FL12" s="14" t="e">
        <f ca="1">_xll.BDH($B12,FL$3,FL$2,FL$2)</f>
        <v>#NAME?</v>
      </c>
      <c r="FM12" s="14" t="e">
        <f ca="1">_xll.BDH($B12,FM$3,FM$2,FM$2)</f>
        <v>#NAME?</v>
      </c>
      <c r="FN12" s="14" t="e">
        <f ca="1">_xll.BDH($B12,FN$3,FN$2,FN$2)</f>
        <v>#NAME?</v>
      </c>
      <c r="FO12" s="14" t="e">
        <f ca="1">_xll.BDH($B12,FO$3,FO$2,FO$2)</f>
        <v>#NAME?</v>
      </c>
      <c r="FP12" s="14" t="e">
        <f ca="1">_xll.BDH($B12,FP$3,FP$2,FP$2)</f>
        <v>#NAME?</v>
      </c>
      <c r="FQ12" s="14" t="e">
        <f ca="1">_xll.BDH($B12,FQ$3,FQ$2,FQ$2)</f>
        <v>#NAME?</v>
      </c>
      <c r="FR12" s="14" t="e">
        <f ca="1">_xll.BDH($B12,FR$3,FR$2,FR$2)</f>
        <v>#NAME?</v>
      </c>
      <c r="FS12" s="14" t="e">
        <f ca="1">_xll.BDH($B12,FS$3,FS$2,FS$2)</f>
        <v>#NAME?</v>
      </c>
      <c r="FT12" s="14" t="e">
        <f ca="1">_xll.BDH($B12,FT$3,FT$2,FT$2)</f>
        <v>#NAME?</v>
      </c>
      <c r="FU12" s="14" t="e">
        <f ca="1">_xll.BDH($B12,FU$3,FU$2,FU$2)</f>
        <v>#NAME?</v>
      </c>
      <c r="FV12" s="14" t="e">
        <f ca="1">_xll.BDH($B12,FV$3,FV$2,FV$2)</f>
        <v>#NAME?</v>
      </c>
      <c r="FW12" s="14" t="e">
        <f ca="1">_xll.BDH($B12,FW$3,FW$2,FW$2)</f>
        <v>#NAME?</v>
      </c>
      <c r="FX12" s="3"/>
      <c r="FY12" s="14" t="e">
        <f ca="1">_xll.BDH($B12,FY$3,FY$2,FY$2)</f>
        <v>#NAME?</v>
      </c>
      <c r="FZ12" s="14" t="e">
        <f ca="1">_xll.BDH($B12,FZ$3,FZ$2,FZ$2)</f>
        <v>#NAME?</v>
      </c>
      <c r="GA12" s="14" t="e">
        <f ca="1">_xll.BDH($B12,GA$3,GA$2,GA$2)</f>
        <v>#NAME?</v>
      </c>
      <c r="GB12" s="14" t="e">
        <f ca="1">_xll.BDH($B12,GB$3,GB$2,GB$2)</f>
        <v>#NAME?</v>
      </c>
      <c r="GC12" s="14" t="e">
        <f ca="1">_xll.BDH($B12,GC$3,GC$2,GC$2)</f>
        <v>#NAME?</v>
      </c>
      <c r="GD12" s="14" t="e">
        <f ca="1">_xll.BDH($B12,GD$3,GD$2,GD$2)</f>
        <v>#NAME?</v>
      </c>
      <c r="GE12" s="14" t="e">
        <f ca="1">_xll.BDH($B12,GE$3,GE$2,GE$2)</f>
        <v>#NAME?</v>
      </c>
      <c r="GF12" s="14" t="e">
        <f ca="1">_xll.BDH($B12,GF$3,GF$2,GF$2)</f>
        <v>#NAME?</v>
      </c>
      <c r="GG12" s="14" t="e">
        <f ca="1">_xll.BDH($B12,GG$3,GG$2,GG$2)</f>
        <v>#NAME?</v>
      </c>
      <c r="GH12" s="14" t="e">
        <f ca="1">_xll.BDH($B12,GH$3,GH$2,GH$2)</f>
        <v>#NAME?</v>
      </c>
      <c r="GI12" s="14" t="e">
        <f ca="1">_xll.BDH($B12,GI$3,GI$2,GI$2)</f>
        <v>#NAME?</v>
      </c>
      <c r="GJ12" s="14" t="e">
        <f ca="1">_xll.BDH($B12,GJ$3,GJ$2,GJ$2)</f>
        <v>#NAME?</v>
      </c>
      <c r="GK12" s="14" t="e">
        <f ca="1">_xll.BDH($B12,GK$3,GK$2,GK$2)</f>
        <v>#NAME?</v>
      </c>
      <c r="GL12" s="14" t="e">
        <f ca="1">_xll.BDH($B12,GL$3,GL$2,GL$2)</f>
        <v>#NAME?</v>
      </c>
      <c r="GM12" s="14" t="e">
        <f ca="1">_xll.BDH($B12,GM$3,GM$2,GM$2)</f>
        <v>#NAME?</v>
      </c>
      <c r="GN12" s="14" t="e">
        <f ca="1">_xll.BDH($B12,GN$3,GN$2,GN$2)</f>
        <v>#NAME?</v>
      </c>
      <c r="GO12" s="14" t="e">
        <f ca="1">_xll.BDH($B12,GO$3,GO$2,GO$2)</f>
        <v>#NAME?</v>
      </c>
      <c r="GP12" s="14" t="e">
        <f ca="1">_xll.BDH($B12,GP$3,GP$2,GP$2)</f>
        <v>#NAME?</v>
      </c>
      <c r="GQ12" s="14" t="e">
        <f ca="1">_xll.BDH($B12,GQ$3,GQ$2,GQ$2)</f>
        <v>#NAME?</v>
      </c>
      <c r="GR12" s="14" t="e">
        <f ca="1">_xll.BDH($B12,GR$3,GR$2,GR$2)</f>
        <v>#NAME?</v>
      </c>
      <c r="GS12" s="14" t="e">
        <f ca="1">_xll.BDH($B12,GS$3,GS$2,GS$2)</f>
        <v>#NAME?</v>
      </c>
      <c r="GT12" s="3"/>
      <c r="GU12" s="13" t="e">
        <f ca="1">_xll.BDH($B12,GU$3,GU$2,GU$2)</f>
        <v>#NAME?</v>
      </c>
      <c r="GV12" s="13" t="e">
        <f ca="1">_xll.BDH($B12,GV$3,GV$2,GV$2)</f>
        <v>#NAME?</v>
      </c>
      <c r="GW12" s="13" t="e">
        <f ca="1">_xll.BDH($B12,GW$3,GW$2,GW$2)</f>
        <v>#NAME?</v>
      </c>
      <c r="GX12" s="13" t="e">
        <f ca="1">_xll.BDH($B12,GX$3,GX$2,GX$2)</f>
        <v>#NAME?</v>
      </c>
      <c r="GY12" s="13" t="e">
        <f ca="1">_xll.BDH($B12,GY$3,GY$2,GY$2)</f>
        <v>#NAME?</v>
      </c>
      <c r="GZ12" s="13" t="e">
        <f ca="1">_xll.BDH($B12,GZ$3,GZ$2,GZ$2)</f>
        <v>#NAME?</v>
      </c>
      <c r="HA12" s="13" t="e">
        <f ca="1">_xll.BDH($B12,HA$3,HA$2,HA$2)</f>
        <v>#NAME?</v>
      </c>
      <c r="HB12" s="13" t="e">
        <f ca="1">_xll.BDH($B12,HB$3,HB$2,HB$2)</f>
        <v>#NAME?</v>
      </c>
      <c r="HC12" s="13" t="e">
        <f ca="1">_xll.BDH($B12,HC$3,HC$2,HC$2)</f>
        <v>#NAME?</v>
      </c>
      <c r="HD12" s="13" t="e">
        <f ca="1">_xll.BDH($B12,HD$3,HD$2,HD$2)</f>
        <v>#NAME?</v>
      </c>
      <c r="HE12" s="13" t="e">
        <f ca="1">_xll.BDH($B12,HE$3,HE$2,HE$2)</f>
        <v>#NAME?</v>
      </c>
      <c r="HF12" s="13" t="e">
        <f ca="1">_xll.BDH($B12,HF$3,HF$2,HF$2)</f>
        <v>#NAME?</v>
      </c>
      <c r="HG12" s="13" t="e">
        <f ca="1">_xll.BDH($B12,HG$3,HG$2,HG$2)</f>
        <v>#NAME?</v>
      </c>
      <c r="HH12" s="13" t="e">
        <f ca="1">_xll.BDH($B12,HH$3,HH$2,HH$2)</f>
        <v>#NAME?</v>
      </c>
      <c r="HI12" s="13" t="e">
        <f ca="1">_xll.BDH($B12,HI$3,HI$2,HI$2)</f>
        <v>#NAME?</v>
      </c>
      <c r="HJ12" s="13" t="e">
        <f ca="1">_xll.BDH($B12,HJ$3,HJ$2,HJ$2)</f>
        <v>#NAME?</v>
      </c>
      <c r="HK12" s="13" t="e">
        <f ca="1">_xll.BDH($B12,HK$3,HK$2,HK$2)</f>
        <v>#NAME?</v>
      </c>
      <c r="HL12" s="13" t="e">
        <f ca="1">_xll.BDH($B12,HL$3,HL$2,HL$2)</f>
        <v>#NAME?</v>
      </c>
      <c r="HM12" s="13" t="e">
        <f ca="1">_xll.BDH($B12,HM$3,HM$2,HM$2)</f>
        <v>#NAME?</v>
      </c>
      <c r="HN12" s="13" t="e">
        <f ca="1">_xll.BDH($B12,HN$3,HN$2,HN$2)</f>
        <v>#NAME?</v>
      </c>
      <c r="HO12" s="13" t="e">
        <f ca="1">_xll.BDH($B12,HO$3,HO$2,HO$2)</f>
        <v>#NAME?</v>
      </c>
      <c r="HP12" s="3"/>
      <c r="HQ12" s="13" t="e">
        <f ca="1">_xll.BDH($B12,HQ$3,HQ$2,HQ$2)</f>
        <v>#NAME?</v>
      </c>
      <c r="HR12" s="13" t="e">
        <f ca="1">_xll.BDH($B12,HR$3,HR$2,HR$2)</f>
        <v>#NAME?</v>
      </c>
      <c r="HS12" s="13" t="e">
        <f ca="1">_xll.BDH($B12,HS$3,HS$2,HS$2)</f>
        <v>#NAME?</v>
      </c>
      <c r="HT12" s="13" t="e">
        <f ca="1">_xll.BDH($B12,HT$3,HT$2,HT$2)</f>
        <v>#NAME?</v>
      </c>
      <c r="HU12" s="13" t="e">
        <f ca="1">_xll.BDH($B12,HU$3,HU$2,HU$2)</f>
        <v>#NAME?</v>
      </c>
      <c r="HV12" s="13" t="e">
        <f ca="1">_xll.BDH($B12,HV$3,HV$2,HV$2)</f>
        <v>#NAME?</v>
      </c>
      <c r="HW12" s="13" t="e">
        <f ca="1">_xll.BDH($B12,HW$3,HW$2,HW$2)</f>
        <v>#NAME?</v>
      </c>
      <c r="HX12" s="13" t="e">
        <f ca="1">_xll.BDH($B12,HX$3,HX$2,HX$2)</f>
        <v>#NAME?</v>
      </c>
      <c r="HY12" s="13" t="e">
        <f ca="1">_xll.BDH($B12,HY$3,HY$2,HY$2)</f>
        <v>#NAME?</v>
      </c>
      <c r="HZ12" s="13" t="e">
        <f ca="1">_xll.BDH($B12,HZ$3,HZ$2,HZ$2)</f>
        <v>#NAME?</v>
      </c>
      <c r="IA12" s="13" t="e">
        <f ca="1">_xll.BDH($B12,IA$3,IA$2,IA$2)</f>
        <v>#NAME?</v>
      </c>
      <c r="IB12" s="13" t="e">
        <f ca="1">_xll.BDH($B12,IB$3,IB$2,IB$2)</f>
        <v>#NAME?</v>
      </c>
      <c r="IC12" s="13" t="e">
        <f ca="1">_xll.BDH($B12,IC$3,IC$2,IC$2)</f>
        <v>#NAME?</v>
      </c>
      <c r="ID12" s="13" t="e">
        <f ca="1">_xll.BDH($B12,ID$3,ID$2,ID$2)</f>
        <v>#NAME?</v>
      </c>
      <c r="IE12" s="13" t="e">
        <f ca="1">_xll.BDH($B12,IE$3,IE$2,IE$2)</f>
        <v>#NAME?</v>
      </c>
      <c r="IF12" s="13" t="e">
        <f ca="1">_xll.BDH($B12,IF$3,IF$2,IF$2)</f>
        <v>#NAME?</v>
      </c>
      <c r="IG12" s="13" t="e">
        <f ca="1">_xll.BDH($B12,IG$3,IG$2,IG$2)</f>
        <v>#NAME?</v>
      </c>
      <c r="IH12" s="13" t="e">
        <f ca="1">_xll.BDH($B12,IH$3,IH$2,IH$2)</f>
        <v>#NAME?</v>
      </c>
      <c r="II12" s="13" t="e">
        <f ca="1">_xll.BDH($B12,II$3,II$2,II$2)</f>
        <v>#NAME?</v>
      </c>
      <c r="IJ12" s="13" t="e">
        <f ca="1">_xll.BDH($B12,IJ$3,IJ$2,IJ$2)</f>
        <v>#NAME?</v>
      </c>
      <c r="IK12" s="13" t="e">
        <f ca="1">_xll.BDH($B12,IK$3,IK$2,IK$2)</f>
        <v>#NAME?</v>
      </c>
      <c r="IL12" s="3"/>
      <c r="IM12" s="13" t="e">
        <f ca="1">_xll.BDH($B12,IM$3,IM$2,IM$2)</f>
        <v>#NAME?</v>
      </c>
      <c r="IN12" s="13" t="e">
        <f ca="1">_xll.BDH($B12,IN$3,IN$2,IN$2)</f>
        <v>#NAME?</v>
      </c>
      <c r="IO12" s="13" t="e">
        <f ca="1">_xll.BDH($B12,IO$3,IO$2,IO$2)</f>
        <v>#NAME?</v>
      </c>
      <c r="IP12" s="13" t="e">
        <f ca="1">_xll.BDH($B12,IP$3,IP$2,IP$2)</f>
        <v>#NAME?</v>
      </c>
      <c r="IQ12" s="13" t="e">
        <f ca="1">_xll.BDH($B12,IQ$3,IQ$2,IQ$2)</f>
        <v>#NAME?</v>
      </c>
      <c r="IR12" s="13" t="e">
        <f ca="1">_xll.BDH($B12,IR$3,IR$2,IR$2)</f>
        <v>#NAME?</v>
      </c>
      <c r="IS12" s="13" t="e">
        <f ca="1">_xll.BDH($B12,IS$3,IS$2,IS$2)</f>
        <v>#NAME?</v>
      </c>
      <c r="IT12" s="13" t="e">
        <f ca="1">_xll.BDH($B12,IT$3,IT$2,IT$2)</f>
        <v>#NAME?</v>
      </c>
      <c r="IU12" s="13" t="e">
        <f ca="1">_xll.BDH($B12,IU$3,IU$2,IU$2)</f>
        <v>#NAME?</v>
      </c>
      <c r="IV12" s="13" t="e">
        <f ca="1">_xll.BDH($B12,IV$3,IV$2,IV$2)</f>
        <v>#NAME?</v>
      </c>
      <c r="IW12" s="13" t="e">
        <f ca="1">_xll.BDH($B12,IW$3,IW$2,IW$2)</f>
        <v>#NAME?</v>
      </c>
      <c r="IX12" s="13" t="e">
        <f ca="1">_xll.BDH($B12,IX$3,IX$2,IX$2)</f>
        <v>#NAME?</v>
      </c>
      <c r="IY12" s="13" t="e">
        <f ca="1">_xll.BDH($B12,IY$3,IY$2,IY$2)</f>
        <v>#NAME?</v>
      </c>
      <c r="IZ12" s="13" t="e">
        <f ca="1">_xll.BDH($B12,IZ$3,IZ$2,IZ$2)</f>
        <v>#NAME?</v>
      </c>
      <c r="JA12" s="13" t="e">
        <f ca="1">_xll.BDH($B12,JA$3,JA$2,JA$2)</f>
        <v>#NAME?</v>
      </c>
      <c r="JB12" s="13" t="e">
        <f ca="1">_xll.BDH($B12,JB$3,JB$2,JB$2)</f>
        <v>#NAME?</v>
      </c>
      <c r="JC12" s="13" t="e">
        <f ca="1">_xll.BDH($B12,JC$3,JC$2,JC$2)</f>
        <v>#NAME?</v>
      </c>
      <c r="JD12" s="13" t="e">
        <f ca="1">_xll.BDH($B12,JD$3,JD$2,JD$2)</f>
        <v>#NAME?</v>
      </c>
      <c r="JE12" s="13" t="e">
        <f ca="1">_xll.BDH($B12,JE$3,JE$2,JE$2)</f>
        <v>#NAME?</v>
      </c>
      <c r="JF12" s="13" t="e">
        <f ca="1">_xll.BDH($B12,JF$3,JF$2,JF$2)</f>
        <v>#NAME?</v>
      </c>
      <c r="JG12" s="13" t="e">
        <f ca="1">_xll.BDH($B12,JG$3,JG$2,JG$2)</f>
        <v>#NAME?</v>
      </c>
      <c r="JH12" s="3"/>
      <c r="JI12" s="14" t="e">
        <f ca="1">_xll.BDH($B12,JI$3,JI$2,JI$2)</f>
        <v>#NAME?</v>
      </c>
      <c r="JJ12" s="14" t="e">
        <f ca="1">_xll.BDH($B12,JJ$3,JJ$2,JJ$2)</f>
        <v>#NAME?</v>
      </c>
      <c r="JK12" s="14" t="e">
        <f ca="1">_xll.BDH($B12,JK$3,JK$2,JK$2)</f>
        <v>#NAME?</v>
      </c>
      <c r="JL12" s="14" t="e">
        <f ca="1">_xll.BDH($B12,JL$3,JL$2,JL$2)</f>
        <v>#NAME?</v>
      </c>
      <c r="JM12" s="14" t="e">
        <f ca="1">_xll.BDH($B12,JM$3,JM$2,JM$2)</f>
        <v>#NAME?</v>
      </c>
      <c r="JN12" s="14" t="e">
        <f ca="1">_xll.BDH($B12,JN$3,JN$2,JN$2)</f>
        <v>#NAME?</v>
      </c>
      <c r="JO12" s="14" t="e">
        <f ca="1">_xll.BDH($B12,JO$3,JO$2,JO$2)</f>
        <v>#NAME?</v>
      </c>
      <c r="JP12" s="14" t="e">
        <f ca="1">_xll.BDH($B12,JP$3,JP$2,JP$2)</f>
        <v>#NAME?</v>
      </c>
      <c r="JQ12" s="14" t="e">
        <f ca="1">_xll.BDH($B12,JQ$3,JQ$2,JQ$2)</f>
        <v>#NAME?</v>
      </c>
      <c r="JR12" s="14" t="e">
        <f ca="1">_xll.BDH($B12,JR$3,JR$2,JR$2)</f>
        <v>#NAME?</v>
      </c>
      <c r="JS12" s="14" t="e">
        <f ca="1">_xll.BDH($B12,JS$3,JS$2,JS$2)</f>
        <v>#NAME?</v>
      </c>
      <c r="JT12" s="14" t="e">
        <f ca="1">_xll.BDH($B12,JT$3,JT$2,JT$2)</f>
        <v>#NAME?</v>
      </c>
      <c r="JU12" s="14" t="e">
        <f ca="1">_xll.BDH($B12,JU$3,JU$2,JU$2)</f>
        <v>#NAME?</v>
      </c>
      <c r="JV12" s="14" t="e">
        <f ca="1">_xll.BDH($B12,JV$3,JV$2,JV$2)</f>
        <v>#NAME?</v>
      </c>
      <c r="JW12" s="14" t="e">
        <f ca="1">_xll.BDH($B12,JW$3,JW$2,JW$2)</f>
        <v>#NAME?</v>
      </c>
      <c r="JX12" s="14" t="e">
        <f ca="1">_xll.BDH($B12,JX$3,JX$2,JX$2)</f>
        <v>#NAME?</v>
      </c>
      <c r="JY12" s="14" t="e">
        <f ca="1">_xll.BDH($B12,JY$3,JY$2,JY$2)</f>
        <v>#NAME?</v>
      </c>
      <c r="JZ12" s="14" t="e">
        <f ca="1">_xll.BDH($B12,JZ$3,JZ$2,JZ$2)</f>
        <v>#NAME?</v>
      </c>
      <c r="KA12" s="14" t="e">
        <f ca="1">_xll.BDH($B12,KA$3,KA$2,KA$2)</f>
        <v>#NAME?</v>
      </c>
      <c r="KB12" s="14" t="e">
        <f ca="1">_xll.BDH($B12,KB$3,KB$2,KB$2)</f>
        <v>#NAME?</v>
      </c>
      <c r="KC12" s="14" t="e">
        <f ca="1">_xll.BDH($B12,KC$3,KC$2,KC$2)</f>
        <v>#NAME?</v>
      </c>
      <c r="KD12" s="3"/>
    </row>
    <row r="13" spans="1:291" s="20" customFormat="1">
      <c r="A13" s="4" t="s">
        <v>23</v>
      </c>
      <c r="B13" s="4" t="s">
        <v>121</v>
      </c>
      <c r="C13" s="15"/>
      <c r="D13" s="4"/>
      <c r="E13" s="13" t="e">
        <f ca="1">_xll.BDH($B13,E$3,E$2,E$2)</f>
        <v>#NAME?</v>
      </c>
      <c r="F13" s="13" t="e">
        <f ca="1">_xll.BDH($B13,F$3,F$2,F$2)</f>
        <v>#NAME?</v>
      </c>
      <c r="G13" s="13" t="e">
        <f ca="1">_xll.BDH($B13,G$3,G$2,G$2)</f>
        <v>#NAME?</v>
      </c>
      <c r="H13" s="13" t="e">
        <f ca="1">_xll.BDH($B13,H$3,H$2,H$2)</f>
        <v>#NAME?</v>
      </c>
      <c r="I13" s="13" t="e">
        <f ca="1">_xll.BDH($B13,I$3,I$2,I$2)</f>
        <v>#NAME?</v>
      </c>
      <c r="J13" s="13" t="e">
        <f ca="1">_xll.BDH($B13,J$3,J$2,J$2)</f>
        <v>#NAME?</v>
      </c>
      <c r="K13" s="13" t="e">
        <f ca="1">_xll.BDH($B13,K$3,K$2,K$2)</f>
        <v>#NAME?</v>
      </c>
      <c r="L13" s="13" t="e">
        <f ca="1">_xll.BDH($B13,L$3,L$2,L$2)</f>
        <v>#NAME?</v>
      </c>
      <c r="M13" s="13" t="e">
        <f ca="1">_xll.BDH($B13,M$3,M$2,M$2)</f>
        <v>#NAME?</v>
      </c>
      <c r="N13" s="13" t="e">
        <f ca="1">_xll.BDH($B13,N$3,N$2,N$2)</f>
        <v>#NAME?</v>
      </c>
      <c r="O13" s="13" t="e">
        <f ca="1">_xll.BDH($B13,O$3,O$2,O$2)</f>
        <v>#NAME?</v>
      </c>
      <c r="P13" s="13" t="e">
        <f ca="1">_xll.BDH($B13,P$3,P$2,P$2)</f>
        <v>#NAME?</v>
      </c>
      <c r="Q13" s="13" t="e">
        <f ca="1">_xll.BDH($B13,Q$3,Q$2,Q$2)</f>
        <v>#NAME?</v>
      </c>
      <c r="R13" s="13" t="e">
        <f ca="1">_xll.BDH($B13,R$3,R$2,R$2)</f>
        <v>#NAME?</v>
      </c>
      <c r="S13" s="13" t="e">
        <f ca="1">_xll.BDH($B13,S$3,S$2,S$2)</f>
        <v>#NAME?</v>
      </c>
      <c r="T13" s="13" t="e">
        <f ca="1">_xll.BDH($B13,T$3,T$2,T$2)</f>
        <v>#NAME?</v>
      </c>
      <c r="U13" s="13" t="e">
        <f ca="1">_xll.BDH($B13,U$3,U$2,U$2)</f>
        <v>#NAME?</v>
      </c>
      <c r="V13" s="13" t="e">
        <f ca="1">_xll.BDH($B13,V$3,V$2,V$2)</f>
        <v>#NAME?</v>
      </c>
      <c r="W13" s="13" t="e">
        <f ca="1">_xll.BDH($B13,W$3,W$2,W$2)</f>
        <v>#NAME?</v>
      </c>
      <c r="X13" s="13" t="e">
        <f ca="1">_xll.BDH($B13,X$3,X$2,X$2)</f>
        <v>#NAME?</v>
      </c>
      <c r="Y13" s="13" t="e">
        <f ca="1">_xll.BDH($B13,Y$3,Y$2,Y$2)</f>
        <v>#NAME?</v>
      </c>
      <c r="Z13" s="13"/>
      <c r="AA13" s="13" t="e">
        <f ca="1">_xll.BDH($B13,AA$3,AA$2,AA$2)</f>
        <v>#NAME?</v>
      </c>
      <c r="AB13" s="13" t="e">
        <f ca="1">_xll.BDH($B13,AB$3,AB$2,AB$2)</f>
        <v>#NAME?</v>
      </c>
      <c r="AC13" s="13" t="e">
        <f ca="1">_xll.BDH($B13,AC$3,AC$2,AC$2)</f>
        <v>#NAME?</v>
      </c>
      <c r="AD13" s="13" t="e">
        <f ca="1">_xll.BDH($B13,AD$3,AD$2,AD$2)</f>
        <v>#NAME?</v>
      </c>
      <c r="AE13" s="13" t="e">
        <f ca="1">_xll.BDH($B13,AE$3,AE$2,AE$2)</f>
        <v>#NAME?</v>
      </c>
      <c r="AF13" s="13" t="e">
        <f ca="1">_xll.BDH($B13,AF$3,AF$2,AF$2)</f>
        <v>#NAME?</v>
      </c>
      <c r="AG13" s="13" t="e">
        <f ca="1">_xll.BDH($B13,AG$3,AG$2,AG$2)</f>
        <v>#NAME?</v>
      </c>
      <c r="AH13" s="13" t="e">
        <f ca="1">_xll.BDH($B13,AH$3,AH$2,AH$2)</f>
        <v>#NAME?</v>
      </c>
      <c r="AI13" s="13" t="e">
        <f ca="1">_xll.BDH($B13,AI$3,AI$2,AI$2)</f>
        <v>#NAME?</v>
      </c>
      <c r="AJ13" s="13" t="e">
        <f ca="1">_xll.BDH($B13,AJ$3,AJ$2,AJ$2)</f>
        <v>#NAME?</v>
      </c>
      <c r="AK13" s="13" t="e">
        <f ca="1">_xll.BDH($B13,AK$3,AK$2,AK$2)</f>
        <v>#NAME?</v>
      </c>
      <c r="AL13" s="13" t="e">
        <f ca="1">_xll.BDH($B13,AL$3,AL$2,AL$2)</f>
        <v>#NAME?</v>
      </c>
      <c r="AM13" s="13" t="e">
        <f ca="1">_xll.BDH($B13,AM$3,AM$2,AM$2)</f>
        <v>#NAME?</v>
      </c>
      <c r="AN13" s="13" t="e">
        <f ca="1">_xll.BDH($B13,AN$3,AN$2,AN$2)</f>
        <v>#NAME?</v>
      </c>
      <c r="AO13" s="13" t="e">
        <f ca="1">_xll.BDH($B13,AO$3,AO$2,AO$2)</f>
        <v>#NAME?</v>
      </c>
      <c r="AP13" s="13" t="e">
        <f ca="1">_xll.BDH($B13,AP$3,AP$2,AP$2)</f>
        <v>#NAME?</v>
      </c>
      <c r="AQ13" s="13" t="e">
        <f ca="1">_xll.BDH($B13,AQ$3,AQ$2,AQ$2)</f>
        <v>#NAME?</v>
      </c>
      <c r="AR13" s="13" t="e">
        <f ca="1">_xll.BDH($B13,AR$3,AR$2,AR$2)</f>
        <v>#NAME?</v>
      </c>
      <c r="AS13" s="13" t="e">
        <f ca="1">_xll.BDH($B13,AS$3,AS$2,AS$2)</f>
        <v>#NAME?</v>
      </c>
      <c r="AT13" s="13" t="e">
        <f ca="1">_xll.BDH($B13,AT$3,AT$2,AT$2)</f>
        <v>#NAME?</v>
      </c>
      <c r="AU13" s="13" t="e">
        <f ca="1">_xll.BDH($B13,AU$3,AU$2,AU$2)</f>
        <v>#NAME?</v>
      </c>
      <c r="AV13" s="13"/>
      <c r="AW13" s="13" t="e">
        <f ca="1">_xll.BDH($B13,AW$3,AW$2,AW$2)</f>
        <v>#NAME?</v>
      </c>
      <c r="AX13" s="13" t="e">
        <f ca="1">_xll.BDH($B13,AX$3,AX$2,AX$2)</f>
        <v>#NAME?</v>
      </c>
      <c r="AY13" s="13" t="e">
        <f ca="1">_xll.BDH($B13,AY$3,AY$2,AY$2)</f>
        <v>#NAME?</v>
      </c>
      <c r="AZ13" s="13" t="e">
        <f ca="1">_xll.BDH($B13,AZ$3,AZ$2,AZ$2)</f>
        <v>#NAME?</v>
      </c>
      <c r="BA13" s="13" t="e">
        <f ca="1">_xll.BDH($B13,BA$3,BA$2,BA$2)</f>
        <v>#NAME?</v>
      </c>
      <c r="BB13" s="13" t="e">
        <f ca="1">_xll.BDH($B13,BB$3,BB$2,BB$2)</f>
        <v>#NAME?</v>
      </c>
      <c r="BC13" s="13" t="e">
        <f ca="1">_xll.BDH($B13,BC$3,BC$2,BC$2)</f>
        <v>#NAME?</v>
      </c>
      <c r="BD13" s="13" t="e">
        <f ca="1">_xll.BDH($B13,BD$3,BD$2,BD$2)</f>
        <v>#NAME?</v>
      </c>
      <c r="BE13" s="13" t="e">
        <f ca="1">_xll.BDH($B13,BE$3,BE$2,BE$2)</f>
        <v>#NAME?</v>
      </c>
      <c r="BF13" s="13" t="e">
        <f ca="1">_xll.BDH($B13,BF$3,BF$2,BF$2)</f>
        <v>#NAME?</v>
      </c>
      <c r="BG13" s="13" t="e">
        <f ca="1">_xll.BDH($B13,BG$3,BG$2,BG$2)</f>
        <v>#NAME?</v>
      </c>
      <c r="BH13" s="13" t="e">
        <f ca="1">_xll.BDH($B13,BH$3,BH$2,BH$2)</f>
        <v>#NAME?</v>
      </c>
      <c r="BI13" s="13" t="e">
        <f ca="1">_xll.BDH($B13,BI$3,BI$2,BI$2)</f>
        <v>#NAME?</v>
      </c>
      <c r="BJ13" s="13" t="e">
        <f ca="1">_xll.BDH($B13,BJ$3,BJ$2,BJ$2)</f>
        <v>#NAME?</v>
      </c>
      <c r="BK13" s="13" t="e">
        <f ca="1">_xll.BDH($B13,BK$3,BK$2,BK$2)</f>
        <v>#NAME?</v>
      </c>
      <c r="BL13" s="13" t="e">
        <f ca="1">_xll.BDH($B13,BL$3,BL$2,BL$2)</f>
        <v>#NAME?</v>
      </c>
      <c r="BM13" s="13" t="e">
        <f ca="1">_xll.BDH($B13,BM$3,BM$2,BM$2)</f>
        <v>#NAME?</v>
      </c>
      <c r="BN13" s="13" t="e">
        <f ca="1">_xll.BDH($B13,BN$3,BN$2,BN$2)</f>
        <v>#NAME?</v>
      </c>
      <c r="BO13" s="13" t="e">
        <f ca="1">_xll.BDH($B13,BO$3,BO$2,BO$2)</f>
        <v>#NAME?</v>
      </c>
      <c r="BP13" s="13" t="e">
        <f ca="1">_xll.BDH($B13,BP$3,BP$2,BP$2)</f>
        <v>#NAME?</v>
      </c>
      <c r="BQ13" s="13" t="e">
        <f ca="1">_xll.BDH($B13,BQ$3,BQ$2,BQ$2)</f>
        <v>#NAME?</v>
      </c>
      <c r="BR13" s="4"/>
      <c r="BS13" s="14" t="e">
        <f ca="1">_xll.BDH($B13,BS$3,BS$2,BS$2)</f>
        <v>#NAME?</v>
      </c>
      <c r="BT13" s="14" t="e">
        <f ca="1">_xll.BDH($B13,BT$3,BT$2,BT$2)</f>
        <v>#NAME?</v>
      </c>
      <c r="BU13" s="14" t="e">
        <f ca="1">_xll.BDH($B13,BU$3,BU$2,BU$2)</f>
        <v>#NAME?</v>
      </c>
      <c r="BV13" s="14" t="e">
        <f ca="1">_xll.BDH($B13,BV$3,BV$2,BV$2)</f>
        <v>#NAME?</v>
      </c>
      <c r="BW13" s="14" t="e">
        <f ca="1">_xll.BDH($B13,BW$3,BW$2,BW$2)</f>
        <v>#NAME?</v>
      </c>
      <c r="BX13" s="14" t="e">
        <f ca="1">_xll.BDH($B13,BX$3,BX$2,BX$2)</f>
        <v>#NAME?</v>
      </c>
      <c r="BY13" s="14" t="e">
        <f ca="1">_xll.BDH($B13,BY$3,BY$2,BY$2)</f>
        <v>#NAME?</v>
      </c>
      <c r="BZ13" s="14" t="e">
        <f ca="1">_xll.BDH($B13,BZ$3,BZ$2,BZ$2)</f>
        <v>#NAME?</v>
      </c>
      <c r="CA13" s="14" t="e">
        <f ca="1">_xll.BDH($B13,CA$3,CA$2,CA$2)</f>
        <v>#NAME?</v>
      </c>
      <c r="CB13" s="14" t="e">
        <f ca="1">_xll.BDH($B13,CB$3,CB$2,CB$2)</f>
        <v>#NAME?</v>
      </c>
      <c r="CC13" s="14" t="e">
        <f ca="1">_xll.BDH($B13,CC$3,CC$2,CC$2)</f>
        <v>#NAME?</v>
      </c>
      <c r="CD13" s="14" t="e">
        <f ca="1">_xll.BDH($B13,CD$3,CD$2,CD$2)</f>
        <v>#NAME?</v>
      </c>
      <c r="CE13" s="14" t="e">
        <f ca="1">_xll.BDH($B13,CE$3,CE$2,CE$2)</f>
        <v>#NAME?</v>
      </c>
      <c r="CF13" s="14" t="e">
        <f ca="1">_xll.BDH($B13,CF$3,CF$2,CF$2)</f>
        <v>#NAME?</v>
      </c>
      <c r="CG13" s="14" t="e">
        <f ca="1">_xll.BDH($B13,CG$3,CG$2,CG$2)</f>
        <v>#NAME?</v>
      </c>
      <c r="CH13" s="14" t="e">
        <f ca="1">_xll.BDH($B13,CH$3,CH$2,CH$2)</f>
        <v>#NAME?</v>
      </c>
      <c r="CI13" s="14" t="e">
        <f ca="1">_xll.BDH($B13,CI$3,CI$2,CI$2)</f>
        <v>#NAME?</v>
      </c>
      <c r="CJ13" s="14" t="e">
        <f ca="1">_xll.BDH($B13,CJ$3,CJ$2,CJ$2)</f>
        <v>#NAME?</v>
      </c>
      <c r="CK13" s="14" t="e">
        <f ca="1">_xll.BDH($B13,CK$3,CK$2,CK$2)</f>
        <v>#NAME?</v>
      </c>
      <c r="CL13" s="14" t="e">
        <f ca="1">_xll.BDH($B13,CL$3,CL$2,CL$2)</f>
        <v>#NAME?</v>
      </c>
      <c r="CM13" s="14" t="e">
        <f ca="1">_xll.BDH($B13,CM$3,CM$2,CM$2)</f>
        <v>#NAME?</v>
      </c>
      <c r="CN13" s="1"/>
      <c r="CO13" s="13" t="e">
        <f ca="1">_xll.BDH($B13,CO$3,CO$2,CO$2)</f>
        <v>#NAME?</v>
      </c>
      <c r="CP13" s="13" t="e">
        <f ca="1">_xll.BDH($B13,CP$3,CP$2,CP$2)</f>
        <v>#NAME?</v>
      </c>
      <c r="CQ13" s="13" t="e">
        <f ca="1">_xll.BDH($B13,CQ$3,CQ$2,CQ$2)</f>
        <v>#NAME?</v>
      </c>
      <c r="CR13" s="13" t="e">
        <f ca="1">_xll.BDH($B13,CR$3,CR$2,CR$2)</f>
        <v>#NAME?</v>
      </c>
      <c r="CS13" s="13" t="e">
        <f ca="1">_xll.BDH($B13,CS$3,CS$2,CS$2)</f>
        <v>#NAME?</v>
      </c>
      <c r="CT13" s="13" t="e">
        <f ca="1">_xll.BDH($B13,CT$3,CT$2,CT$2)</f>
        <v>#NAME?</v>
      </c>
      <c r="CU13" s="13" t="e">
        <f ca="1">_xll.BDH($B13,CU$3,CU$2,CU$2)</f>
        <v>#NAME?</v>
      </c>
      <c r="CV13" s="13" t="e">
        <f ca="1">_xll.BDH($B13,CV$3,CV$2,CV$2)</f>
        <v>#NAME?</v>
      </c>
      <c r="CW13" s="13" t="e">
        <f ca="1">_xll.BDH($B13,CW$3,CW$2,CW$2)</f>
        <v>#NAME?</v>
      </c>
      <c r="CX13" s="13" t="e">
        <f ca="1">_xll.BDH($B13,CX$3,CX$2,CX$2)</f>
        <v>#NAME?</v>
      </c>
      <c r="CY13" s="13" t="e">
        <f ca="1">_xll.BDH($B13,CY$3,CY$2,CY$2)</f>
        <v>#NAME?</v>
      </c>
      <c r="CZ13" s="13" t="e">
        <f ca="1">_xll.BDH($B13,CZ$3,CZ$2,CZ$2)</f>
        <v>#NAME?</v>
      </c>
      <c r="DA13" s="13" t="e">
        <f ca="1">_xll.BDH($B13,DA$3,DA$2,DA$2)</f>
        <v>#NAME?</v>
      </c>
      <c r="DB13" s="13" t="e">
        <f ca="1">_xll.BDH($B13,DB$3,DB$2,DB$2)</f>
        <v>#NAME?</v>
      </c>
      <c r="DC13" s="13" t="e">
        <f ca="1">_xll.BDH($B13,DC$3,DC$2,DC$2)</f>
        <v>#NAME?</v>
      </c>
      <c r="DD13" s="13" t="e">
        <f ca="1">_xll.BDH($B13,DD$3,DD$2,DD$2)</f>
        <v>#NAME?</v>
      </c>
      <c r="DE13" s="13" t="e">
        <f ca="1">_xll.BDH($B13,DE$3,DE$2,DE$2)</f>
        <v>#NAME?</v>
      </c>
      <c r="DF13" s="13" t="e">
        <f ca="1">_xll.BDH($B13,DF$3,DF$2,DF$2)</f>
        <v>#NAME?</v>
      </c>
      <c r="DG13" s="13" t="e">
        <f ca="1">_xll.BDH($B13,DG$3,DG$2,DG$2)</f>
        <v>#NAME?</v>
      </c>
      <c r="DH13" s="13" t="e">
        <f ca="1">_xll.BDH($B13,DH$3,DH$2,DH$2)</f>
        <v>#NAME?</v>
      </c>
      <c r="DI13" s="13" t="e">
        <f ca="1">_xll.BDH($B13,DI$3,DI$2,DI$2)</f>
        <v>#NAME?</v>
      </c>
      <c r="DJ13" s="4"/>
      <c r="DK13" s="14" t="e">
        <f ca="1">_xll.BDH($B13,DK$3,DK$2,DK$2)</f>
        <v>#NAME?</v>
      </c>
      <c r="DL13" s="14" t="e">
        <f ca="1">_xll.BDH($B13,DL$3,DL$2,DL$2)</f>
        <v>#NAME?</v>
      </c>
      <c r="DM13" s="14" t="e">
        <f ca="1">_xll.BDH($B13,DM$3,DM$2,DM$2)</f>
        <v>#NAME?</v>
      </c>
      <c r="DN13" s="14" t="e">
        <f ca="1">_xll.BDH($B13,DN$3,DN$2,DN$2)</f>
        <v>#NAME?</v>
      </c>
      <c r="DO13" s="14" t="e">
        <f ca="1">_xll.BDH($B13,DO$3,DO$2,DO$2)</f>
        <v>#NAME?</v>
      </c>
      <c r="DP13" s="14" t="e">
        <f ca="1">_xll.BDH($B13,DP$3,DP$2,DP$2)</f>
        <v>#NAME?</v>
      </c>
      <c r="DQ13" s="14" t="e">
        <f ca="1">_xll.BDH($B13,DQ$3,DQ$2,DQ$2)</f>
        <v>#NAME?</v>
      </c>
      <c r="DR13" s="14" t="e">
        <f ca="1">_xll.BDH($B13,DR$3,DR$2,DR$2)</f>
        <v>#NAME?</v>
      </c>
      <c r="DS13" s="14" t="e">
        <f ca="1">_xll.BDH($B13,DS$3,DS$2,DS$2)</f>
        <v>#NAME?</v>
      </c>
      <c r="DT13" s="14" t="e">
        <f ca="1">_xll.BDH($B13,DT$3,DT$2,DT$2)</f>
        <v>#NAME?</v>
      </c>
      <c r="DU13" s="14" t="e">
        <f ca="1">_xll.BDH($B13,DU$3,DU$2,DU$2)</f>
        <v>#NAME?</v>
      </c>
      <c r="DV13" s="14" t="e">
        <f ca="1">_xll.BDH($B13,DV$3,DV$2,DV$2)</f>
        <v>#NAME?</v>
      </c>
      <c r="DW13" s="14" t="e">
        <f ca="1">_xll.BDH($B13,DW$3,DW$2,DW$2)</f>
        <v>#NAME?</v>
      </c>
      <c r="DX13" s="14" t="e">
        <f ca="1">_xll.BDH($B13,DX$3,DX$2,DX$2)</f>
        <v>#NAME?</v>
      </c>
      <c r="DY13" s="14" t="e">
        <f ca="1">_xll.BDH($B13,DY$3,DY$2,DY$2)</f>
        <v>#NAME?</v>
      </c>
      <c r="DZ13" s="14" t="e">
        <f ca="1">_xll.BDH($B13,DZ$3,DZ$2,DZ$2)</f>
        <v>#NAME?</v>
      </c>
      <c r="EA13" s="14" t="e">
        <f ca="1">_xll.BDH($B13,EA$3,EA$2,EA$2)</f>
        <v>#NAME?</v>
      </c>
      <c r="EB13" s="14" t="e">
        <f ca="1">_xll.BDH($B13,EB$3,EB$2,EB$2)</f>
        <v>#NAME?</v>
      </c>
      <c r="EC13" s="14" t="e">
        <f ca="1">_xll.BDH($B13,EC$3,EC$2,EC$2)</f>
        <v>#NAME?</v>
      </c>
      <c r="ED13" s="14" t="e">
        <f ca="1">_xll.BDH($B13,ED$3,ED$2,ED$2)</f>
        <v>#NAME?</v>
      </c>
      <c r="EE13" s="14" t="e">
        <f ca="1">_xll.BDH($B13,EE$3,EE$2,EE$2)</f>
        <v>#NAME?</v>
      </c>
      <c r="EF13" s="4"/>
      <c r="EG13" s="14" t="e">
        <f ca="1">_xll.BDH($B13,EG$3,EG$2,EG$2)</f>
        <v>#NAME?</v>
      </c>
      <c r="EH13" s="14" t="e">
        <f ca="1">_xll.BDH($B13,EH$3,EH$2,EH$2)</f>
        <v>#NAME?</v>
      </c>
      <c r="EI13" s="14" t="e">
        <f ca="1">_xll.BDH($B13,EI$3,EI$2,EI$2)</f>
        <v>#NAME?</v>
      </c>
      <c r="EJ13" s="14" t="e">
        <f ca="1">_xll.BDH($B13,EJ$3,EJ$2,EJ$2)</f>
        <v>#NAME?</v>
      </c>
      <c r="EK13" s="14" t="e">
        <f ca="1">_xll.BDH($B13,EK$3,EK$2,EK$2)</f>
        <v>#NAME?</v>
      </c>
      <c r="EL13" s="14" t="e">
        <f ca="1">_xll.BDH($B13,EL$3,EL$2,EL$2)</f>
        <v>#NAME?</v>
      </c>
      <c r="EM13" s="14" t="e">
        <f ca="1">_xll.BDH($B13,EM$3,EM$2,EM$2)</f>
        <v>#NAME?</v>
      </c>
      <c r="EN13" s="14" t="e">
        <f ca="1">_xll.BDH($B13,EN$3,EN$2,EN$2)</f>
        <v>#NAME?</v>
      </c>
      <c r="EO13" s="14" t="e">
        <f ca="1">_xll.BDH($B13,EO$3,EO$2,EO$2)</f>
        <v>#NAME?</v>
      </c>
      <c r="EP13" s="14" t="e">
        <f ca="1">_xll.BDH($B13,EP$3,EP$2,EP$2)</f>
        <v>#NAME?</v>
      </c>
      <c r="EQ13" s="14" t="e">
        <f ca="1">_xll.BDH($B13,EQ$3,EQ$2,EQ$2)</f>
        <v>#NAME?</v>
      </c>
      <c r="ER13" s="14" t="e">
        <f ca="1">_xll.BDH($B13,ER$3,ER$2,ER$2)</f>
        <v>#NAME?</v>
      </c>
      <c r="ES13" s="14" t="e">
        <f ca="1">_xll.BDH($B13,ES$3,ES$2,ES$2)</f>
        <v>#NAME?</v>
      </c>
      <c r="ET13" s="14" t="e">
        <f ca="1">_xll.BDH($B13,ET$3,ET$2,ET$2)</f>
        <v>#NAME?</v>
      </c>
      <c r="EU13" s="14" t="e">
        <f ca="1">_xll.BDH($B13,EU$3,EU$2,EU$2)</f>
        <v>#NAME?</v>
      </c>
      <c r="EV13" s="14" t="e">
        <f ca="1">_xll.BDH($B13,EV$3,EV$2,EV$2)</f>
        <v>#NAME?</v>
      </c>
      <c r="EW13" s="14" t="e">
        <f ca="1">_xll.BDH($B13,EW$3,EW$2,EW$2)</f>
        <v>#NAME?</v>
      </c>
      <c r="EX13" s="14" t="e">
        <f ca="1">_xll.BDH($B13,EX$3,EX$2,EX$2)</f>
        <v>#NAME?</v>
      </c>
      <c r="EY13" s="14" t="e">
        <f ca="1">_xll.BDH($B13,EY$3,EY$2,EY$2)</f>
        <v>#NAME?</v>
      </c>
      <c r="EZ13" s="14" t="e">
        <f ca="1">_xll.BDH($B13,EZ$3,EZ$2,EZ$2)</f>
        <v>#NAME?</v>
      </c>
      <c r="FA13" s="14" t="e">
        <f ca="1">_xll.BDH($B13,FA$3,FA$2,FA$2)</f>
        <v>#NAME?</v>
      </c>
      <c r="FB13" s="4"/>
      <c r="FC13" s="14" t="e">
        <f ca="1">_xll.BDH($B13,FC$3,FC$2,FC$2)</f>
        <v>#NAME?</v>
      </c>
      <c r="FD13" s="14" t="e">
        <f ca="1">_xll.BDH($B13,FD$3,FD$2,FD$2)</f>
        <v>#NAME?</v>
      </c>
      <c r="FE13" s="14" t="e">
        <f ca="1">_xll.BDH($B13,FE$3,FE$2,FE$2)</f>
        <v>#NAME?</v>
      </c>
      <c r="FF13" s="14" t="e">
        <f ca="1">_xll.BDH($B13,FF$3,FF$2,FF$2)</f>
        <v>#NAME?</v>
      </c>
      <c r="FG13" s="14" t="e">
        <f ca="1">_xll.BDH($B13,FG$3,FG$2,FG$2)</f>
        <v>#NAME?</v>
      </c>
      <c r="FH13" s="14" t="e">
        <f ca="1">_xll.BDH($B13,FH$3,FH$2,FH$2)</f>
        <v>#NAME?</v>
      </c>
      <c r="FI13" s="14" t="e">
        <f ca="1">_xll.BDH($B13,FI$3,FI$2,FI$2)</f>
        <v>#NAME?</v>
      </c>
      <c r="FJ13" s="14" t="e">
        <f ca="1">_xll.BDH($B13,FJ$3,FJ$2,FJ$2)</f>
        <v>#NAME?</v>
      </c>
      <c r="FK13" s="14" t="e">
        <f ca="1">_xll.BDH($B13,FK$3,FK$2,FK$2)</f>
        <v>#NAME?</v>
      </c>
      <c r="FL13" s="14" t="e">
        <f ca="1">_xll.BDH($B13,FL$3,FL$2,FL$2)</f>
        <v>#NAME?</v>
      </c>
      <c r="FM13" s="14" t="e">
        <f ca="1">_xll.BDH($B13,FM$3,FM$2,FM$2)</f>
        <v>#NAME?</v>
      </c>
      <c r="FN13" s="14" t="e">
        <f ca="1">_xll.BDH($B13,FN$3,FN$2,FN$2)</f>
        <v>#NAME?</v>
      </c>
      <c r="FO13" s="14" t="e">
        <f ca="1">_xll.BDH($B13,FO$3,FO$2,FO$2)</f>
        <v>#NAME?</v>
      </c>
      <c r="FP13" s="14" t="e">
        <f ca="1">_xll.BDH($B13,FP$3,FP$2,FP$2)</f>
        <v>#NAME?</v>
      </c>
      <c r="FQ13" s="14" t="e">
        <f ca="1">_xll.BDH($B13,FQ$3,FQ$2,FQ$2)</f>
        <v>#NAME?</v>
      </c>
      <c r="FR13" s="14" t="e">
        <f ca="1">_xll.BDH($B13,FR$3,FR$2,FR$2)</f>
        <v>#NAME?</v>
      </c>
      <c r="FS13" s="14" t="e">
        <f ca="1">_xll.BDH($B13,FS$3,FS$2,FS$2)</f>
        <v>#NAME?</v>
      </c>
      <c r="FT13" s="14" t="e">
        <f ca="1">_xll.BDH($B13,FT$3,FT$2,FT$2)</f>
        <v>#NAME?</v>
      </c>
      <c r="FU13" s="14" t="e">
        <f ca="1">_xll.BDH($B13,FU$3,FU$2,FU$2)</f>
        <v>#NAME?</v>
      </c>
      <c r="FV13" s="14" t="e">
        <f ca="1">_xll.BDH($B13,FV$3,FV$2,FV$2)</f>
        <v>#NAME?</v>
      </c>
      <c r="FW13" s="14" t="e">
        <f ca="1">_xll.BDH($B13,FW$3,FW$2,FW$2)</f>
        <v>#NAME?</v>
      </c>
      <c r="FX13" s="4"/>
      <c r="FY13" s="14" t="e">
        <f ca="1">_xll.BDH($B13,FY$3,FY$2,FY$2)</f>
        <v>#NAME?</v>
      </c>
      <c r="FZ13" s="14" t="e">
        <f ca="1">_xll.BDH($B13,FZ$3,FZ$2,FZ$2)</f>
        <v>#NAME?</v>
      </c>
      <c r="GA13" s="14" t="e">
        <f ca="1">_xll.BDH($B13,GA$3,GA$2,GA$2)</f>
        <v>#NAME?</v>
      </c>
      <c r="GB13" s="14" t="e">
        <f ca="1">_xll.BDH($B13,GB$3,GB$2,GB$2)</f>
        <v>#NAME?</v>
      </c>
      <c r="GC13" s="14" t="e">
        <f ca="1">_xll.BDH($B13,GC$3,GC$2,GC$2)</f>
        <v>#NAME?</v>
      </c>
      <c r="GD13" s="14" t="e">
        <f ca="1">_xll.BDH($B13,GD$3,GD$2,GD$2)</f>
        <v>#NAME?</v>
      </c>
      <c r="GE13" s="14" t="e">
        <f ca="1">_xll.BDH($B13,GE$3,GE$2,GE$2)</f>
        <v>#NAME?</v>
      </c>
      <c r="GF13" s="14" t="e">
        <f ca="1">_xll.BDH($B13,GF$3,GF$2,GF$2)</f>
        <v>#NAME?</v>
      </c>
      <c r="GG13" s="14" t="e">
        <f ca="1">_xll.BDH($B13,GG$3,GG$2,GG$2)</f>
        <v>#NAME?</v>
      </c>
      <c r="GH13" s="14" t="e">
        <f ca="1">_xll.BDH($B13,GH$3,GH$2,GH$2)</f>
        <v>#NAME?</v>
      </c>
      <c r="GI13" s="14" t="e">
        <f ca="1">_xll.BDH($B13,GI$3,GI$2,GI$2)</f>
        <v>#NAME?</v>
      </c>
      <c r="GJ13" s="14" t="e">
        <f ca="1">_xll.BDH($B13,GJ$3,GJ$2,GJ$2)</f>
        <v>#NAME?</v>
      </c>
      <c r="GK13" s="14" t="e">
        <f ca="1">_xll.BDH($B13,GK$3,GK$2,GK$2)</f>
        <v>#NAME?</v>
      </c>
      <c r="GL13" s="14" t="e">
        <f ca="1">_xll.BDH($B13,GL$3,GL$2,GL$2)</f>
        <v>#NAME?</v>
      </c>
      <c r="GM13" s="14" t="e">
        <f ca="1">_xll.BDH($B13,GM$3,GM$2,GM$2)</f>
        <v>#NAME?</v>
      </c>
      <c r="GN13" s="14" t="e">
        <f ca="1">_xll.BDH($B13,GN$3,GN$2,GN$2)</f>
        <v>#NAME?</v>
      </c>
      <c r="GO13" s="14" t="e">
        <f ca="1">_xll.BDH($B13,GO$3,GO$2,GO$2)</f>
        <v>#NAME?</v>
      </c>
      <c r="GP13" s="14" t="e">
        <f ca="1">_xll.BDH($B13,GP$3,GP$2,GP$2)</f>
        <v>#NAME?</v>
      </c>
      <c r="GQ13" s="14" t="e">
        <f ca="1">_xll.BDH($B13,GQ$3,GQ$2,GQ$2)</f>
        <v>#NAME?</v>
      </c>
      <c r="GR13" s="14" t="e">
        <f ca="1">_xll.BDH($B13,GR$3,GR$2,GR$2)</f>
        <v>#NAME?</v>
      </c>
      <c r="GS13" s="14" t="e">
        <f ca="1">_xll.BDH($B13,GS$3,GS$2,GS$2)</f>
        <v>#NAME?</v>
      </c>
      <c r="GT13" s="4"/>
      <c r="GU13" s="13" t="e">
        <f ca="1">_xll.BDH($B13,GU$3,GU$2,GU$2)</f>
        <v>#NAME?</v>
      </c>
      <c r="GV13" s="13" t="e">
        <f ca="1">_xll.BDH($B13,GV$3,GV$2,GV$2)</f>
        <v>#NAME?</v>
      </c>
      <c r="GW13" s="13" t="e">
        <f ca="1">_xll.BDH($B13,GW$3,GW$2,GW$2)</f>
        <v>#NAME?</v>
      </c>
      <c r="GX13" s="13" t="e">
        <f ca="1">_xll.BDH($B13,GX$3,GX$2,GX$2)</f>
        <v>#NAME?</v>
      </c>
      <c r="GY13" s="13" t="e">
        <f ca="1">_xll.BDH($B13,GY$3,GY$2,GY$2)</f>
        <v>#NAME?</v>
      </c>
      <c r="GZ13" s="13" t="e">
        <f ca="1">_xll.BDH($B13,GZ$3,GZ$2,GZ$2)</f>
        <v>#NAME?</v>
      </c>
      <c r="HA13" s="13" t="e">
        <f ca="1">_xll.BDH($B13,HA$3,HA$2,HA$2)</f>
        <v>#NAME?</v>
      </c>
      <c r="HB13" s="13" t="e">
        <f ca="1">_xll.BDH($B13,HB$3,HB$2,HB$2)</f>
        <v>#NAME?</v>
      </c>
      <c r="HC13" s="13" t="e">
        <f ca="1">_xll.BDH($B13,HC$3,HC$2,HC$2)</f>
        <v>#NAME?</v>
      </c>
      <c r="HD13" s="13" t="e">
        <f ca="1">_xll.BDH($B13,HD$3,HD$2,HD$2)</f>
        <v>#NAME?</v>
      </c>
      <c r="HE13" s="13" t="e">
        <f ca="1">_xll.BDH($B13,HE$3,HE$2,HE$2)</f>
        <v>#NAME?</v>
      </c>
      <c r="HF13" s="13" t="e">
        <f ca="1">_xll.BDH($B13,HF$3,HF$2,HF$2)</f>
        <v>#NAME?</v>
      </c>
      <c r="HG13" s="13" t="e">
        <f ca="1">_xll.BDH($B13,HG$3,HG$2,HG$2)</f>
        <v>#NAME?</v>
      </c>
      <c r="HH13" s="13" t="e">
        <f ca="1">_xll.BDH($B13,HH$3,HH$2,HH$2)</f>
        <v>#NAME?</v>
      </c>
      <c r="HI13" s="13" t="e">
        <f ca="1">_xll.BDH($B13,HI$3,HI$2,HI$2)</f>
        <v>#NAME?</v>
      </c>
      <c r="HJ13" s="13" t="e">
        <f ca="1">_xll.BDH($B13,HJ$3,HJ$2,HJ$2)</f>
        <v>#NAME?</v>
      </c>
      <c r="HK13" s="13" t="e">
        <f ca="1">_xll.BDH($B13,HK$3,HK$2,HK$2)</f>
        <v>#NAME?</v>
      </c>
      <c r="HL13" s="13" t="e">
        <f ca="1">_xll.BDH($B13,HL$3,HL$2,HL$2)</f>
        <v>#NAME?</v>
      </c>
      <c r="HM13" s="13" t="e">
        <f ca="1">_xll.BDH($B13,HM$3,HM$2,HM$2)</f>
        <v>#NAME?</v>
      </c>
      <c r="HN13" s="13" t="e">
        <f ca="1">_xll.BDH($B13,HN$3,HN$2,HN$2)</f>
        <v>#NAME?</v>
      </c>
      <c r="HO13" s="13" t="e">
        <f ca="1">_xll.BDH($B13,HO$3,HO$2,HO$2)</f>
        <v>#NAME?</v>
      </c>
      <c r="HP13" s="4"/>
      <c r="HQ13" s="13" t="e">
        <f ca="1">_xll.BDH($B13,HQ$3,HQ$2,HQ$2)</f>
        <v>#NAME?</v>
      </c>
      <c r="HR13" s="13" t="e">
        <f ca="1">_xll.BDH($B13,HR$3,HR$2,HR$2)</f>
        <v>#NAME?</v>
      </c>
      <c r="HS13" s="13" t="e">
        <f ca="1">_xll.BDH($B13,HS$3,HS$2,HS$2)</f>
        <v>#NAME?</v>
      </c>
      <c r="HT13" s="13" t="e">
        <f ca="1">_xll.BDH($B13,HT$3,HT$2,HT$2)</f>
        <v>#NAME?</v>
      </c>
      <c r="HU13" s="13" t="e">
        <f ca="1">_xll.BDH($B13,HU$3,HU$2,HU$2)</f>
        <v>#NAME?</v>
      </c>
      <c r="HV13" s="13" t="e">
        <f ca="1">_xll.BDH($B13,HV$3,HV$2,HV$2)</f>
        <v>#NAME?</v>
      </c>
      <c r="HW13" s="13" t="e">
        <f ca="1">_xll.BDH($B13,HW$3,HW$2,HW$2)</f>
        <v>#NAME?</v>
      </c>
      <c r="HX13" s="13" t="e">
        <f ca="1">_xll.BDH($B13,HX$3,HX$2,HX$2)</f>
        <v>#NAME?</v>
      </c>
      <c r="HY13" s="13" t="e">
        <f ca="1">_xll.BDH($B13,HY$3,HY$2,HY$2)</f>
        <v>#NAME?</v>
      </c>
      <c r="HZ13" s="13" t="e">
        <f ca="1">_xll.BDH($B13,HZ$3,HZ$2,HZ$2)</f>
        <v>#NAME?</v>
      </c>
      <c r="IA13" s="13" t="e">
        <f ca="1">_xll.BDH($B13,IA$3,IA$2,IA$2)</f>
        <v>#NAME?</v>
      </c>
      <c r="IB13" s="13" t="e">
        <f ca="1">_xll.BDH($B13,IB$3,IB$2,IB$2)</f>
        <v>#NAME?</v>
      </c>
      <c r="IC13" s="13" t="e">
        <f ca="1">_xll.BDH($B13,IC$3,IC$2,IC$2)</f>
        <v>#NAME?</v>
      </c>
      <c r="ID13" s="13" t="e">
        <f ca="1">_xll.BDH($B13,ID$3,ID$2,ID$2)</f>
        <v>#NAME?</v>
      </c>
      <c r="IE13" s="13" t="e">
        <f ca="1">_xll.BDH($B13,IE$3,IE$2,IE$2)</f>
        <v>#NAME?</v>
      </c>
      <c r="IF13" s="13" t="e">
        <f ca="1">_xll.BDH($B13,IF$3,IF$2,IF$2)</f>
        <v>#NAME?</v>
      </c>
      <c r="IG13" s="13" t="e">
        <f ca="1">_xll.BDH($B13,IG$3,IG$2,IG$2)</f>
        <v>#NAME?</v>
      </c>
      <c r="IH13" s="13" t="e">
        <f ca="1">_xll.BDH($B13,IH$3,IH$2,IH$2)</f>
        <v>#NAME?</v>
      </c>
      <c r="II13" s="13" t="e">
        <f ca="1">_xll.BDH($B13,II$3,II$2,II$2)</f>
        <v>#NAME?</v>
      </c>
      <c r="IJ13" s="13" t="e">
        <f ca="1">_xll.BDH($B13,IJ$3,IJ$2,IJ$2)</f>
        <v>#NAME?</v>
      </c>
      <c r="IK13" s="13" t="e">
        <f ca="1">_xll.BDH($B13,IK$3,IK$2,IK$2)</f>
        <v>#NAME?</v>
      </c>
      <c r="IL13" s="4"/>
      <c r="IM13" s="13" t="e">
        <f ca="1">_xll.BDH($B13,IM$3,IM$2,IM$2)</f>
        <v>#NAME?</v>
      </c>
      <c r="IN13" s="13" t="e">
        <f ca="1">_xll.BDH($B13,IN$3,IN$2,IN$2)</f>
        <v>#NAME?</v>
      </c>
      <c r="IO13" s="13" t="e">
        <f ca="1">_xll.BDH($B13,IO$3,IO$2,IO$2)</f>
        <v>#NAME?</v>
      </c>
      <c r="IP13" s="13" t="e">
        <f ca="1">_xll.BDH($B13,IP$3,IP$2,IP$2)</f>
        <v>#NAME?</v>
      </c>
      <c r="IQ13" s="13" t="e">
        <f ca="1">_xll.BDH($B13,IQ$3,IQ$2,IQ$2)</f>
        <v>#NAME?</v>
      </c>
      <c r="IR13" s="13" t="e">
        <f ca="1">_xll.BDH($B13,IR$3,IR$2,IR$2)</f>
        <v>#NAME?</v>
      </c>
      <c r="IS13" s="13" t="e">
        <f ca="1">_xll.BDH($B13,IS$3,IS$2,IS$2)</f>
        <v>#NAME?</v>
      </c>
      <c r="IT13" s="13" t="e">
        <f ca="1">_xll.BDH($B13,IT$3,IT$2,IT$2)</f>
        <v>#NAME?</v>
      </c>
      <c r="IU13" s="13" t="e">
        <f ca="1">_xll.BDH($B13,IU$3,IU$2,IU$2)</f>
        <v>#NAME?</v>
      </c>
      <c r="IV13" s="13" t="e">
        <f ca="1">_xll.BDH($B13,IV$3,IV$2,IV$2)</f>
        <v>#NAME?</v>
      </c>
      <c r="IW13" s="13" t="e">
        <f ca="1">_xll.BDH($B13,IW$3,IW$2,IW$2)</f>
        <v>#NAME?</v>
      </c>
      <c r="IX13" s="13" t="e">
        <f ca="1">_xll.BDH($B13,IX$3,IX$2,IX$2)</f>
        <v>#NAME?</v>
      </c>
      <c r="IY13" s="13" t="e">
        <f ca="1">_xll.BDH($B13,IY$3,IY$2,IY$2)</f>
        <v>#NAME?</v>
      </c>
      <c r="IZ13" s="13" t="e">
        <f ca="1">_xll.BDH($B13,IZ$3,IZ$2,IZ$2)</f>
        <v>#NAME?</v>
      </c>
      <c r="JA13" s="13" t="e">
        <f ca="1">_xll.BDH($B13,JA$3,JA$2,JA$2)</f>
        <v>#NAME?</v>
      </c>
      <c r="JB13" s="13" t="e">
        <f ca="1">_xll.BDH($B13,JB$3,JB$2,JB$2)</f>
        <v>#NAME?</v>
      </c>
      <c r="JC13" s="13" t="e">
        <f ca="1">_xll.BDH($B13,JC$3,JC$2,JC$2)</f>
        <v>#NAME?</v>
      </c>
      <c r="JD13" s="13" t="e">
        <f ca="1">_xll.BDH($B13,JD$3,JD$2,JD$2)</f>
        <v>#NAME?</v>
      </c>
      <c r="JE13" s="13" t="e">
        <f ca="1">_xll.BDH($B13,JE$3,JE$2,JE$2)</f>
        <v>#NAME?</v>
      </c>
      <c r="JF13" s="13" t="e">
        <f ca="1">_xll.BDH($B13,JF$3,JF$2,JF$2)</f>
        <v>#NAME?</v>
      </c>
      <c r="JG13" s="13" t="e">
        <f ca="1">_xll.BDH($B13,JG$3,JG$2,JG$2)</f>
        <v>#NAME?</v>
      </c>
      <c r="JH13" s="4"/>
      <c r="JI13" s="14" t="e">
        <f ca="1">_xll.BDH($B13,JI$3,JI$2,JI$2)</f>
        <v>#NAME?</v>
      </c>
      <c r="JJ13" s="14" t="e">
        <f ca="1">_xll.BDH($B13,JJ$3,JJ$2,JJ$2)</f>
        <v>#NAME?</v>
      </c>
      <c r="JK13" s="14" t="e">
        <f ca="1">_xll.BDH($B13,JK$3,JK$2,JK$2)</f>
        <v>#NAME?</v>
      </c>
      <c r="JL13" s="14" t="e">
        <f ca="1">_xll.BDH($B13,JL$3,JL$2,JL$2)</f>
        <v>#NAME?</v>
      </c>
      <c r="JM13" s="14" t="e">
        <f ca="1">_xll.BDH($B13,JM$3,JM$2,JM$2)</f>
        <v>#NAME?</v>
      </c>
      <c r="JN13" s="14" t="e">
        <f ca="1">_xll.BDH($B13,JN$3,JN$2,JN$2)</f>
        <v>#NAME?</v>
      </c>
      <c r="JO13" s="14" t="e">
        <f ca="1">_xll.BDH($B13,JO$3,JO$2,JO$2)</f>
        <v>#NAME?</v>
      </c>
      <c r="JP13" s="14" t="e">
        <f ca="1">_xll.BDH($B13,JP$3,JP$2,JP$2)</f>
        <v>#NAME?</v>
      </c>
      <c r="JQ13" s="14" t="e">
        <f ca="1">_xll.BDH($B13,JQ$3,JQ$2,JQ$2)</f>
        <v>#NAME?</v>
      </c>
      <c r="JR13" s="14" t="e">
        <f ca="1">_xll.BDH($B13,JR$3,JR$2,JR$2)</f>
        <v>#NAME?</v>
      </c>
      <c r="JS13" s="14" t="e">
        <f ca="1">_xll.BDH($B13,JS$3,JS$2,JS$2)</f>
        <v>#NAME?</v>
      </c>
      <c r="JT13" s="14" t="e">
        <f ca="1">_xll.BDH($B13,JT$3,JT$2,JT$2)</f>
        <v>#NAME?</v>
      </c>
      <c r="JU13" s="14" t="e">
        <f ca="1">_xll.BDH($B13,JU$3,JU$2,JU$2)</f>
        <v>#NAME?</v>
      </c>
      <c r="JV13" s="14" t="e">
        <f ca="1">_xll.BDH($B13,JV$3,JV$2,JV$2)</f>
        <v>#NAME?</v>
      </c>
      <c r="JW13" s="14" t="e">
        <f ca="1">_xll.BDH($B13,JW$3,JW$2,JW$2)</f>
        <v>#NAME?</v>
      </c>
      <c r="JX13" s="14" t="e">
        <f ca="1">_xll.BDH($B13,JX$3,JX$2,JX$2)</f>
        <v>#NAME?</v>
      </c>
      <c r="JY13" s="14" t="e">
        <f ca="1">_xll.BDH($B13,JY$3,JY$2,JY$2)</f>
        <v>#NAME?</v>
      </c>
      <c r="JZ13" s="14" t="e">
        <f ca="1">_xll.BDH($B13,JZ$3,JZ$2,JZ$2)</f>
        <v>#NAME?</v>
      </c>
      <c r="KA13" s="14" t="e">
        <f ca="1">_xll.BDH($B13,KA$3,KA$2,KA$2)</f>
        <v>#NAME?</v>
      </c>
      <c r="KB13" s="14" t="e">
        <f ca="1">_xll.BDH($B13,KB$3,KB$2,KB$2)</f>
        <v>#NAME?</v>
      </c>
      <c r="KC13" s="14" t="e">
        <f ca="1">_xll.BDH($B13,KC$3,KC$2,KC$2)</f>
        <v>#NAME?</v>
      </c>
      <c r="KD13" s="4"/>
    </row>
    <row r="14" spans="1:291" s="21" customFormat="1">
      <c r="A14" s="4" t="s">
        <v>14</v>
      </c>
      <c r="B14" s="4" t="s">
        <v>17</v>
      </c>
      <c r="C14" s="15"/>
      <c r="D14" s="3"/>
      <c r="E14" s="13" t="e">
        <f ca="1">_xll.BDH($B14,E$3,E$2,E$2)</f>
        <v>#NAME?</v>
      </c>
      <c r="F14" s="13" t="e">
        <f ca="1">_xll.BDH($B14,F$3,F$2,F$2)</f>
        <v>#NAME?</v>
      </c>
      <c r="G14" s="13" t="e">
        <f ca="1">_xll.BDH($B14,G$3,G$2,G$2)</f>
        <v>#NAME?</v>
      </c>
      <c r="H14" s="13" t="e">
        <f ca="1">_xll.BDH($B14,H$3,H$2,H$2)</f>
        <v>#NAME?</v>
      </c>
      <c r="I14" s="13" t="e">
        <f ca="1">_xll.BDH($B14,I$3,I$2,I$2)</f>
        <v>#NAME?</v>
      </c>
      <c r="J14" s="13" t="e">
        <f ca="1">_xll.BDH($B14,J$3,J$2,J$2)</f>
        <v>#NAME?</v>
      </c>
      <c r="K14" s="13" t="e">
        <f ca="1">_xll.BDH($B14,K$3,K$2,K$2)</f>
        <v>#NAME?</v>
      </c>
      <c r="L14" s="13" t="e">
        <f ca="1">_xll.BDH($B14,L$3,L$2,L$2)</f>
        <v>#NAME?</v>
      </c>
      <c r="M14" s="13" t="e">
        <f ca="1">_xll.BDH($B14,M$3,M$2,M$2)</f>
        <v>#NAME?</v>
      </c>
      <c r="N14" s="13" t="e">
        <f ca="1">_xll.BDH($B14,N$3,N$2,N$2)</f>
        <v>#NAME?</v>
      </c>
      <c r="O14" s="13" t="e">
        <f ca="1">_xll.BDH($B14,O$3,O$2,O$2)</f>
        <v>#NAME?</v>
      </c>
      <c r="P14" s="13" t="e">
        <f ca="1">_xll.BDH($B14,P$3,P$2,P$2)</f>
        <v>#NAME?</v>
      </c>
      <c r="Q14" s="13" t="e">
        <f ca="1">_xll.BDH($B14,Q$3,Q$2,Q$2)</f>
        <v>#NAME?</v>
      </c>
      <c r="R14" s="13" t="e">
        <f ca="1">_xll.BDH($B14,R$3,R$2,R$2)</f>
        <v>#NAME?</v>
      </c>
      <c r="S14" s="13" t="e">
        <f ca="1">_xll.BDH($B14,S$3,S$2,S$2)</f>
        <v>#NAME?</v>
      </c>
      <c r="T14" s="13" t="e">
        <f ca="1">_xll.BDH($B14,T$3,T$2,T$2)</f>
        <v>#NAME?</v>
      </c>
      <c r="U14" s="13" t="e">
        <f ca="1">_xll.BDH($B14,U$3,U$2,U$2)</f>
        <v>#NAME?</v>
      </c>
      <c r="V14" s="13" t="e">
        <f ca="1">_xll.BDH($B14,V$3,V$2,V$2)</f>
        <v>#NAME?</v>
      </c>
      <c r="W14" s="13" t="e">
        <f ca="1">_xll.BDH($B14,W$3,W$2,W$2)</f>
        <v>#NAME?</v>
      </c>
      <c r="X14" s="13" t="e">
        <f ca="1">_xll.BDH($B14,X$3,X$2,X$2)</f>
        <v>#NAME?</v>
      </c>
      <c r="Y14" s="13" t="e">
        <f ca="1">_xll.BDH($B14,Y$3,Y$2,Y$2)</f>
        <v>#NAME?</v>
      </c>
      <c r="Z14" s="66"/>
      <c r="AA14" s="13" t="e">
        <f ca="1">_xll.BDH($B14,AA$3,AA$2,AA$2)</f>
        <v>#NAME?</v>
      </c>
      <c r="AB14" s="13" t="e">
        <f ca="1">_xll.BDH($B14,AB$3,AB$2,AB$2)</f>
        <v>#NAME?</v>
      </c>
      <c r="AC14" s="13" t="e">
        <f ca="1">_xll.BDH($B14,AC$3,AC$2,AC$2)</f>
        <v>#NAME?</v>
      </c>
      <c r="AD14" s="13" t="e">
        <f ca="1">_xll.BDH($B14,AD$3,AD$2,AD$2)</f>
        <v>#NAME?</v>
      </c>
      <c r="AE14" s="13" t="e">
        <f ca="1">_xll.BDH($B14,AE$3,AE$2,AE$2)</f>
        <v>#NAME?</v>
      </c>
      <c r="AF14" s="13" t="e">
        <f ca="1">_xll.BDH($B14,AF$3,AF$2,AF$2)</f>
        <v>#NAME?</v>
      </c>
      <c r="AG14" s="13" t="e">
        <f ca="1">_xll.BDH($B14,AG$3,AG$2,AG$2)</f>
        <v>#NAME?</v>
      </c>
      <c r="AH14" s="13" t="e">
        <f ca="1">_xll.BDH($B14,AH$3,AH$2,AH$2)</f>
        <v>#NAME?</v>
      </c>
      <c r="AI14" s="13" t="e">
        <f ca="1">_xll.BDH($B14,AI$3,AI$2,AI$2)</f>
        <v>#NAME?</v>
      </c>
      <c r="AJ14" s="13" t="e">
        <f ca="1">_xll.BDH($B14,AJ$3,AJ$2,AJ$2)</f>
        <v>#NAME?</v>
      </c>
      <c r="AK14" s="13" t="e">
        <f ca="1">_xll.BDH($B14,AK$3,AK$2,AK$2)</f>
        <v>#NAME?</v>
      </c>
      <c r="AL14" s="13" t="e">
        <f ca="1">_xll.BDH($B14,AL$3,AL$2,AL$2)</f>
        <v>#NAME?</v>
      </c>
      <c r="AM14" s="13" t="e">
        <f ca="1">_xll.BDH($B14,AM$3,AM$2,AM$2)</f>
        <v>#NAME?</v>
      </c>
      <c r="AN14" s="13" t="e">
        <f ca="1">_xll.BDH($B14,AN$3,AN$2,AN$2)</f>
        <v>#NAME?</v>
      </c>
      <c r="AO14" s="13" t="e">
        <f ca="1">_xll.BDH($B14,AO$3,AO$2,AO$2)</f>
        <v>#NAME?</v>
      </c>
      <c r="AP14" s="13" t="e">
        <f ca="1">_xll.BDH($B14,AP$3,AP$2,AP$2)</f>
        <v>#NAME?</v>
      </c>
      <c r="AQ14" s="13" t="e">
        <f ca="1">_xll.BDH($B14,AQ$3,AQ$2,AQ$2)</f>
        <v>#NAME?</v>
      </c>
      <c r="AR14" s="13" t="e">
        <f ca="1">_xll.BDH($B14,AR$3,AR$2,AR$2)</f>
        <v>#NAME?</v>
      </c>
      <c r="AS14" s="13" t="e">
        <f ca="1">_xll.BDH($B14,AS$3,AS$2,AS$2)</f>
        <v>#NAME?</v>
      </c>
      <c r="AT14" s="13" t="e">
        <f ca="1">_xll.BDH($B14,AT$3,AT$2,AT$2)</f>
        <v>#NAME?</v>
      </c>
      <c r="AU14" s="13" t="e">
        <f ca="1">_xll.BDH($B14,AU$3,AU$2,AU$2)</f>
        <v>#NAME?</v>
      </c>
      <c r="AV14" s="66"/>
      <c r="AW14" s="13" t="e">
        <f ca="1">_xll.BDH($B14,AW$3,AW$2,AW$2)</f>
        <v>#NAME?</v>
      </c>
      <c r="AX14" s="13" t="e">
        <f ca="1">_xll.BDH($B14,AX$3,AX$2,AX$2)</f>
        <v>#NAME?</v>
      </c>
      <c r="AY14" s="13" t="e">
        <f ca="1">_xll.BDH($B14,AY$3,AY$2,AY$2)</f>
        <v>#NAME?</v>
      </c>
      <c r="AZ14" s="13" t="e">
        <f ca="1">_xll.BDH($B14,AZ$3,AZ$2,AZ$2)</f>
        <v>#NAME?</v>
      </c>
      <c r="BA14" s="13" t="e">
        <f ca="1">_xll.BDH($B14,BA$3,BA$2,BA$2)</f>
        <v>#NAME?</v>
      </c>
      <c r="BB14" s="13" t="e">
        <f ca="1">_xll.BDH($B14,BB$3,BB$2,BB$2)</f>
        <v>#NAME?</v>
      </c>
      <c r="BC14" s="13" t="e">
        <f ca="1">_xll.BDH($B14,BC$3,BC$2,BC$2)</f>
        <v>#NAME?</v>
      </c>
      <c r="BD14" s="13" t="e">
        <f ca="1">_xll.BDH($B14,BD$3,BD$2,BD$2)</f>
        <v>#NAME?</v>
      </c>
      <c r="BE14" s="13" t="e">
        <f ca="1">_xll.BDH($B14,BE$3,BE$2,BE$2)</f>
        <v>#NAME?</v>
      </c>
      <c r="BF14" s="13" t="e">
        <f ca="1">_xll.BDH($B14,BF$3,BF$2,BF$2)</f>
        <v>#NAME?</v>
      </c>
      <c r="BG14" s="13" t="e">
        <f ca="1">_xll.BDH($B14,BG$3,BG$2,BG$2)</f>
        <v>#NAME?</v>
      </c>
      <c r="BH14" s="13" t="e">
        <f ca="1">_xll.BDH($B14,BH$3,BH$2,BH$2)</f>
        <v>#NAME?</v>
      </c>
      <c r="BI14" s="13" t="e">
        <f ca="1">_xll.BDH($B14,BI$3,BI$2,BI$2)</f>
        <v>#NAME?</v>
      </c>
      <c r="BJ14" s="13" t="e">
        <f ca="1">_xll.BDH($B14,BJ$3,BJ$2,BJ$2)</f>
        <v>#NAME?</v>
      </c>
      <c r="BK14" s="13" t="e">
        <f ca="1">_xll.BDH($B14,BK$3,BK$2,BK$2)</f>
        <v>#NAME?</v>
      </c>
      <c r="BL14" s="13" t="e">
        <f ca="1">_xll.BDH($B14,BL$3,BL$2,BL$2)</f>
        <v>#NAME?</v>
      </c>
      <c r="BM14" s="13" t="e">
        <f ca="1">_xll.BDH($B14,BM$3,BM$2,BM$2)</f>
        <v>#NAME?</v>
      </c>
      <c r="BN14" s="13" t="e">
        <f ca="1">_xll.BDH($B14,BN$3,BN$2,BN$2)</f>
        <v>#NAME?</v>
      </c>
      <c r="BO14" s="13" t="e">
        <f ca="1">_xll.BDH($B14,BO$3,BO$2,BO$2)</f>
        <v>#NAME?</v>
      </c>
      <c r="BP14" s="13" t="e">
        <f ca="1">_xll.BDH($B14,BP$3,BP$2,BP$2)</f>
        <v>#NAME?</v>
      </c>
      <c r="BQ14" s="13" t="e">
        <f ca="1">_xll.BDH($B14,BQ$3,BQ$2,BQ$2)</f>
        <v>#NAME?</v>
      </c>
      <c r="BR14" s="3"/>
      <c r="BS14" s="14" t="e">
        <f ca="1">_xll.BDH($B14,BS$3,BS$2,BS$2)</f>
        <v>#NAME?</v>
      </c>
      <c r="BT14" s="14" t="e">
        <f ca="1">_xll.BDH($B14,BT$3,BT$2,BT$2)</f>
        <v>#NAME?</v>
      </c>
      <c r="BU14" s="14" t="e">
        <f ca="1">_xll.BDH($B14,BU$3,BU$2,BU$2)</f>
        <v>#NAME?</v>
      </c>
      <c r="BV14" s="14" t="e">
        <f ca="1">_xll.BDH($B14,BV$3,BV$2,BV$2)</f>
        <v>#NAME?</v>
      </c>
      <c r="BW14" s="14" t="e">
        <f ca="1">_xll.BDH($B14,BW$3,BW$2,BW$2)</f>
        <v>#NAME?</v>
      </c>
      <c r="BX14" s="14" t="e">
        <f ca="1">_xll.BDH($B14,BX$3,BX$2,BX$2)</f>
        <v>#NAME?</v>
      </c>
      <c r="BY14" s="14" t="e">
        <f ca="1">_xll.BDH($B14,BY$3,BY$2,BY$2)</f>
        <v>#NAME?</v>
      </c>
      <c r="BZ14" s="14" t="e">
        <f ca="1">_xll.BDH($B14,BZ$3,BZ$2,BZ$2)</f>
        <v>#NAME?</v>
      </c>
      <c r="CA14" s="14" t="e">
        <f ca="1">_xll.BDH($B14,CA$3,CA$2,CA$2)</f>
        <v>#NAME?</v>
      </c>
      <c r="CB14" s="14" t="e">
        <f ca="1">_xll.BDH($B14,CB$3,CB$2,CB$2)</f>
        <v>#NAME?</v>
      </c>
      <c r="CC14" s="14" t="e">
        <f ca="1">_xll.BDH($B14,CC$3,CC$2,CC$2)</f>
        <v>#NAME?</v>
      </c>
      <c r="CD14" s="14" t="e">
        <f ca="1">_xll.BDH($B14,CD$3,CD$2,CD$2)</f>
        <v>#NAME?</v>
      </c>
      <c r="CE14" s="14" t="e">
        <f ca="1">_xll.BDH($B14,CE$3,CE$2,CE$2)</f>
        <v>#NAME?</v>
      </c>
      <c r="CF14" s="14" t="e">
        <f ca="1">_xll.BDH($B14,CF$3,CF$2,CF$2)</f>
        <v>#NAME?</v>
      </c>
      <c r="CG14" s="14" t="e">
        <f ca="1">_xll.BDH($B14,CG$3,CG$2,CG$2)</f>
        <v>#NAME?</v>
      </c>
      <c r="CH14" s="14" t="e">
        <f ca="1">_xll.BDH($B14,CH$3,CH$2,CH$2)</f>
        <v>#NAME?</v>
      </c>
      <c r="CI14" s="14" t="e">
        <f ca="1">_xll.BDH($B14,CI$3,CI$2,CI$2)</f>
        <v>#NAME?</v>
      </c>
      <c r="CJ14" s="14" t="e">
        <f ca="1">_xll.BDH($B14,CJ$3,CJ$2,CJ$2)</f>
        <v>#NAME?</v>
      </c>
      <c r="CK14" s="14" t="e">
        <f ca="1">_xll.BDH($B14,CK$3,CK$2,CK$2)</f>
        <v>#NAME?</v>
      </c>
      <c r="CL14" s="14" t="e">
        <f ca="1">_xll.BDH($B14,CL$3,CL$2,CL$2)</f>
        <v>#NAME?</v>
      </c>
      <c r="CM14" s="14" t="e">
        <f ca="1">_xll.BDH($B14,CM$3,CM$2,CM$2)</f>
        <v>#NAME?</v>
      </c>
      <c r="CN14"/>
      <c r="CO14" s="13" t="e">
        <f ca="1">_xll.BDH($B14,CO$3,CO$2,CO$2)</f>
        <v>#NAME?</v>
      </c>
      <c r="CP14" s="13" t="e">
        <f ca="1">_xll.BDH($B14,CP$3,CP$2,CP$2)</f>
        <v>#NAME?</v>
      </c>
      <c r="CQ14" s="13" t="e">
        <f ca="1">_xll.BDH($B14,CQ$3,CQ$2,CQ$2)</f>
        <v>#NAME?</v>
      </c>
      <c r="CR14" s="13" t="e">
        <f ca="1">_xll.BDH($B14,CR$3,CR$2,CR$2)</f>
        <v>#NAME?</v>
      </c>
      <c r="CS14" s="13" t="e">
        <f ca="1">_xll.BDH($B14,CS$3,CS$2,CS$2)</f>
        <v>#NAME?</v>
      </c>
      <c r="CT14" s="13" t="e">
        <f ca="1">_xll.BDH($B14,CT$3,CT$2,CT$2)</f>
        <v>#NAME?</v>
      </c>
      <c r="CU14" s="13" t="e">
        <f ca="1">_xll.BDH($B14,CU$3,CU$2,CU$2)</f>
        <v>#NAME?</v>
      </c>
      <c r="CV14" s="13" t="e">
        <f ca="1">_xll.BDH($B14,CV$3,CV$2,CV$2)</f>
        <v>#NAME?</v>
      </c>
      <c r="CW14" s="13" t="e">
        <f ca="1">_xll.BDH($B14,CW$3,CW$2,CW$2)</f>
        <v>#NAME?</v>
      </c>
      <c r="CX14" s="13" t="e">
        <f ca="1">_xll.BDH($B14,CX$3,CX$2,CX$2)</f>
        <v>#NAME?</v>
      </c>
      <c r="CY14" s="13" t="e">
        <f ca="1">_xll.BDH($B14,CY$3,CY$2,CY$2)</f>
        <v>#NAME?</v>
      </c>
      <c r="CZ14" s="13" t="e">
        <f ca="1">_xll.BDH($B14,CZ$3,CZ$2,CZ$2)</f>
        <v>#NAME?</v>
      </c>
      <c r="DA14" s="13" t="e">
        <f ca="1">_xll.BDH($B14,DA$3,DA$2,DA$2)</f>
        <v>#NAME?</v>
      </c>
      <c r="DB14" s="13" t="e">
        <f ca="1">_xll.BDH($B14,DB$3,DB$2,DB$2)</f>
        <v>#NAME?</v>
      </c>
      <c r="DC14" s="13" t="e">
        <f ca="1">_xll.BDH($B14,DC$3,DC$2,DC$2)</f>
        <v>#NAME?</v>
      </c>
      <c r="DD14" s="13" t="e">
        <f ca="1">_xll.BDH($B14,DD$3,DD$2,DD$2)</f>
        <v>#NAME?</v>
      </c>
      <c r="DE14" s="13" t="e">
        <f ca="1">_xll.BDH($B14,DE$3,DE$2,DE$2)</f>
        <v>#NAME?</v>
      </c>
      <c r="DF14" s="13" t="e">
        <f ca="1">_xll.BDH($B14,DF$3,DF$2,DF$2)</f>
        <v>#NAME?</v>
      </c>
      <c r="DG14" s="13" t="e">
        <f ca="1">_xll.BDH($B14,DG$3,DG$2,DG$2)</f>
        <v>#NAME?</v>
      </c>
      <c r="DH14" s="13" t="e">
        <f ca="1">_xll.BDH($B14,DH$3,DH$2,DH$2)</f>
        <v>#NAME?</v>
      </c>
      <c r="DI14" s="13" t="e">
        <f ca="1">_xll.BDH($B14,DI$3,DI$2,DI$2)</f>
        <v>#NAME?</v>
      </c>
      <c r="DJ14" s="3"/>
      <c r="DK14" s="14" t="e">
        <f ca="1">_xll.BDH($B14,DK$3,DK$2,DK$2)</f>
        <v>#NAME?</v>
      </c>
      <c r="DL14" s="14" t="e">
        <f ca="1">_xll.BDH($B14,DL$3,DL$2,DL$2)</f>
        <v>#NAME?</v>
      </c>
      <c r="DM14" s="14" t="e">
        <f ca="1">_xll.BDH($B14,DM$3,DM$2,DM$2)</f>
        <v>#NAME?</v>
      </c>
      <c r="DN14" s="14" t="e">
        <f ca="1">_xll.BDH($B14,DN$3,DN$2,DN$2)</f>
        <v>#NAME?</v>
      </c>
      <c r="DO14" s="14" t="e">
        <f ca="1">_xll.BDH($B14,DO$3,DO$2,DO$2)</f>
        <v>#NAME?</v>
      </c>
      <c r="DP14" s="14" t="e">
        <f ca="1">_xll.BDH($B14,DP$3,DP$2,DP$2)</f>
        <v>#NAME?</v>
      </c>
      <c r="DQ14" s="14" t="e">
        <f ca="1">_xll.BDH($B14,DQ$3,DQ$2,DQ$2)</f>
        <v>#NAME?</v>
      </c>
      <c r="DR14" s="14" t="e">
        <f ca="1">_xll.BDH($B14,DR$3,DR$2,DR$2)</f>
        <v>#NAME?</v>
      </c>
      <c r="DS14" s="14" t="e">
        <f ca="1">_xll.BDH($B14,DS$3,DS$2,DS$2)</f>
        <v>#NAME?</v>
      </c>
      <c r="DT14" s="14" t="e">
        <f ca="1">_xll.BDH($B14,DT$3,DT$2,DT$2)</f>
        <v>#NAME?</v>
      </c>
      <c r="DU14" s="14" t="e">
        <f ca="1">_xll.BDH($B14,DU$3,DU$2,DU$2)</f>
        <v>#NAME?</v>
      </c>
      <c r="DV14" s="14" t="e">
        <f ca="1">_xll.BDH($B14,DV$3,DV$2,DV$2)</f>
        <v>#NAME?</v>
      </c>
      <c r="DW14" s="14" t="e">
        <f ca="1">_xll.BDH($B14,DW$3,DW$2,DW$2)</f>
        <v>#NAME?</v>
      </c>
      <c r="DX14" s="14" t="e">
        <f ca="1">_xll.BDH($B14,DX$3,DX$2,DX$2)</f>
        <v>#NAME?</v>
      </c>
      <c r="DY14" s="14" t="e">
        <f ca="1">_xll.BDH($B14,DY$3,DY$2,DY$2)</f>
        <v>#NAME?</v>
      </c>
      <c r="DZ14" s="14" t="e">
        <f ca="1">_xll.BDH($B14,DZ$3,DZ$2,DZ$2)</f>
        <v>#NAME?</v>
      </c>
      <c r="EA14" s="14" t="e">
        <f ca="1">_xll.BDH($B14,EA$3,EA$2,EA$2)</f>
        <v>#NAME?</v>
      </c>
      <c r="EB14" s="14" t="e">
        <f ca="1">_xll.BDH($B14,EB$3,EB$2,EB$2)</f>
        <v>#NAME?</v>
      </c>
      <c r="EC14" s="14" t="e">
        <f ca="1">_xll.BDH($B14,EC$3,EC$2,EC$2)</f>
        <v>#NAME?</v>
      </c>
      <c r="ED14" s="14" t="e">
        <f ca="1">_xll.BDH($B14,ED$3,ED$2,ED$2)</f>
        <v>#NAME?</v>
      </c>
      <c r="EE14" s="14" t="e">
        <f ca="1">_xll.BDH($B14,EE$3,EE$2,EE$2)</f>
        <v>#NAME?</v>
      </c>
      <c r="EF14" s="3"/>
      <c r="EG14" s="14" t="e">
        <f ca="1">_xll.BDH($B14,EG$3,EG$2,EG$2)</f>
        <v>#NAME?</v>
      </c>
      <c r="EH14" s="14" t="e">
        <f ca="1">_xll.BDH($B14,EH$3,EH$2,EH$2)</f>
        <v>#NAME?</v>
      </c>
      <c r="EI14" s="14" t="e">
        <f ca="1">_xll.BDH($B14,EI$3,EI$2,EI$2)</f>
        <v>#NAME?</v>
      </c>
      <c r="EJ14" s="14" t="e">
        <f ca="1">_xll.BDH($B14,EJ$3,EJ$2,EJ$2)</f>
        <v>#NAME?</v>
      </c>
      <c r="EK14" s="14" t="e">
        <f ca="1">_xll.BDH($B14,EK$3,EK$2,EK$2)</f>
        <v>#NAME?</v>
      </c>
      <c r="EL14" s="14" t="e">
        <f ca="1">_xll.BDH($B14,EL$3,EL$2,EL$2)</f>
        <v>#NAME?</v>
      </c>
      <c r="EM14" s="14" t="e">
        <f ca="1">_xll.BDH($B14,EM$3,EM$2,EM$2)</f>
        <v>#NAME?</v>
      </c>
      <c r="EN14" s="14" t="e">
        <f ca="1">_xll.BDH($B14,EN$3,EN$2,EN$2)</f>
        <v>#NAME?</v>
      </c>
      <c r="EO14" s="14" t="e">
        <f ca="1">_xll.BDH($B14,EO$3,EO$2,EO$2)</f>
        <v>#NAME?</v>
      </c>
      <c r="EP14" s="14" t="e">
        <f ca="1">_xll.BDH($B14,EP$3,EP$2,EP$2)</f>
        <v>#NAME?</v>
      </c>
      <c r="EQ14" s="14" t="e">
        <f ca="1">_xll.BDH($B14,EQ$3,EQ$2,EQ$2)</f>
        <v>#NAME?</v>
      </c>
      <c r="ER14" s="14" t="e">
        <f ca="1">_xll.BDH($B14,ER$3,ER$2,ER$2)</f>
        <v>#NAME?</v>
      </c>
      <c r="ES14" s="14" t="e">
        <f ca="1">_xll.BDH($B14,ES$3,ES$2,ES$2)</f>
        <v>#NAME?</v>
      </c>
      <c r="ET14" s="14" t="e">
        <f ca="1">_xll.BDH($B14,ET$3,ET$2,ET$2)</f>
        <v>#NAME?</v>
      </c>
      <c r="EU14" s="14" t="e">
        <f ca="1">_xll.BDH($B14,EU$3,EU$2,EU$2)</f>
        <v>#NAME?</v>
      </c>
      <c r="EV14" s="14" t="e">
        <f ca="1">_xll.BDH($B14,EV$3,EV$2,EV$2)</f>
        <v>#NAME?</v>
      </c>
      <c r="EW14" s="14" t="e">
        <f ca="1">_xll.BDH($B14,EW$3,EW$2,EW$2)</f>
        <v>#NAME?</v>
      </c>
      <c r="EX14" s="14" t="e">
        <f ca="1">_xll.BDH($B14,EX$3,EX$2,EX$2)</f>
        <v>#NAME?</v>
      </c>
      <c r="EY14" s="14" t="e">
        <f ca="1">_xll.BDH($B14,EY$3,EY$2,EY$2)</f>
        <v>#NAME?</v>
      </c>
      <c r="EZ14" s="14" t="e">
        <f ca="1">_xll.BDH($B14,EZ$3,EZ$2,EZ$2)</f>
        <v>#NAME?</v>
      </c>
      <c r="FA14" s="14" t="e">
        <f ca="1">_xll.BDH($B14,FA$3,FA$2,FA$2)</f>
        <v>#NAME?</v>
      </c>
      <c r="FB14" s="3"/>
      <c r="FC14" s="14" t="e">
        <f ca="1">_xll.BDH($B14,FC$3,FC$2,FC$2)</f>
        <v>#NAME?</v>
      </c>
      <c r="FD14" s="14" t="e">
        <f ca="1">_xll.BDH($B14,FD$3,FD$2,FD$2)</f>
        <v>#NAME?</v>
      </c>
      <c r="FE14" s="14" t="e">
        <f ca="1">_xll.BDH($B14,FE$3,FE$2,FE$2)</f>
        <v>#NAME?</v>
      </c>
      <c r="FF14" s="14" t="e">
        <f ca="1">_xll.BDH($B14,FF$3,FF$2,FF$2)</f>
        <v>#NAME?</v>
      </c>
      <c r="FG14" s="14" t="e">
        <f ca="1">_xll.BDH($B14,FG$3,FG$2,FG$2)</f>
        <v>#NAME?</v>
      </c>
      <c r="FH14" s="14" t="e">
        <f ca="1">_xll.BDH($B14,FH$3,FH$2,FH$2)</f>
        <v>#NAME?</v>
      </c>
      <c r="FI14" s="14" t="e">
        <f ca="1">_xll.BDH($B14,FI$3,FI$2,FI$2)</f>
        <v>#NAME?</v>
      </c>
      <c r="FJ14" s="14" t="e">
        <f ca="1">_xll.BDH($B14,FJ$3,FJ$2,FJ$2)</f>
        <v>#NAME?</v>
      </c>
      <c r="FK14" s="14" t="e">
        <f ca="1">_xll.BDH($B14,FK$3,FK$2,FK$2)</f>
        <v>#NAME?</v>
      </c>
      <c r="FL14" s="14" t="e">
        <f ca="1">_xll.BDH($B14,FL$3,FL$2,FL$2)</f>
        <v>#NAME?</v>
      </c>
      <c r="FM14" s="14" t="e">
        <f ca="1">_xll.BDH($B14,FM$3,FM$2,FM$2)</f>
        <v>#NAME?</v>
      </c>
      <c r="FN14" s="14" t="e">
        <f ca="1">_xll.BDH($B14,FN$3,FN$2,FN$2)</f>
        <v>#NAME?</v>
      </c>
      <c r="FO14" s="14" t="e">
        <f ca="1">_xll.BDH($B14,FO$3,FO$2,FO$2)</f>
        <v>#NAME?</v>
      </c>
      <c r="FP14" s="14" t="e">
        <f ca="1">_xll.BDH($B14,FP$3,FP$2,FP$2)</f>
        <v>#NAME?</v>
      </c>
      <c r="FQ14" s="14" t="e">
        <f ca="1">_xll.BDH($B14,FQ$3,FQ$2,FQ$2)</f>
        <v>#NAME?</v>
      </c>
      <c r="FR14" s="14" t="e">
        <f ca="1">_xll.BDH($B14,FR$3,FR$2,FR$2)</f>
        <v>#NAME?</v>
      </c>
      <c r="FS14" s="14" t="e">
        <f ca="1">_xll.BDH($B14,FS$3,FS$2,FS$2)</f>
        <v>#NAME?</v>
      </c>
      <c r="FT14" s="14" t="e">
        <f ca="1">_xll.BDH($B14,FT$3,FT$2,FT$2)</f>
        <v>#NAME?</v>
      </c>
      <c r="FU14" s="14" t="e">
        <f ca="1">_xll.BDH($B14,FU$3,FU$2,FU$2)</f>
        <v>#NAME?</v>
      </c>
      <c r="FV14" s="14" t="e">
        <f ca="1">_xll.BDH($B14,FV$3,FV$2,FV$2)</f>
        <v>#NAME?</v>
      </c>
      <c r="FW14" s="14" t="e">
        <f ca="1">_xll.BDH($B14,FW$3,FW$2,FW$2)</f>
        <v>#NAME?</v>
      </c>
      <c r="FX14" s="3"/>
      <c r="FY14" s="14" t="e">
        <f ca="1">_xll.BDH($B14,FY$3,FY$2,FY$2)</f>
        <v>#NAME?</v>
      </c>
      <c r="FZ14" s="14" t="e">
        <f ca="1">_xll.BDH($B14,FZ$3,FZ$2,FZ$2)</f>
        <v>#NAME?</v>
      </c>
      <c r="GA14" s="14" t="e">
        <f ca="1">_xll.BDH($B14,GA$3,GA$2,GA$2)</f>
        <v>#NAME?</v>
      </c>
      <c r="GB14" s="14" t="e">
        <f ca="1">_xll.BDH($B14,GB$3,GB$2,GB$2)</f>
        <v>#NAME?</v>
      </c>
      <c r="GC14" s="14" t="e">
        <f ca="1">_xll.BDH($B14,GC$3,GC$2,GC$2)</f>
        <v>#NAME?</v>
      </c>
      <c r="GD14" s="14" t="e">
        <f ca="1">_xll.BDH($B14,GD$3,GD$2,GD$2)</f>
        <v>#NAME?</v>
      </c>
      <c r="GE14" s="14" t="e">
        <f ca="1">_xll.BDH($B14,GE$3,GE$2,GE$2)</f>
        <v>#NAME?</v>
      </c>
      <c r="GF14" s="14" t="e">
        <f ca="1">_xll.BDH($B14,GF$3,GF$2,GF$2)</f>
        <v>#NAME?</v>
      </c>
      <c r="GG14" s="14" t="e">
        <f ca="1">_xll.BDH($B14,GG$3,GG$2,GG$2)</f>
        <v>#NAME?</v>
      </c>
      <c r="GH14" s="14" t="e">
        <f ca="1">_xll.BDH($B14,GH$3,GH$2,GH$2)</f>
        <v>#NAME?</v>
      </c>
      <c r="GI14" s="14" t="e">
        <f ca="1">_xll.BDH($B14,GI$3,GI$2,GI$2)</f>
        <v>#NAME?</v>
      </c>
      <c r="GJ14" s="14" t="e">
        <f ca="1">_xll.BDH($B14,GJ$3,GJ$2,GJ$2)</f>
        <v>#NAME?</v>
      </c>
      <c r="GK14" s="14" t="e">
        <f ca="1">_xll.BDH($B14,GK$3,GK$2,GK$2)</f>
        <v>#NAME?</v>
      </c>
      <c r="GL14" s="14" t="e">
        <f ca="1">_xll.BDH($B14,GL$3,GL$2,GL$2)</f>
        <v>#NAME?</v>
      </c>
      <c r="GM14" s="14" t="e">
        <f ca="1">_xll.BDH($B14,GM$3,GM$2,GM$2)</f>
        <v>#NAME?</v>
      </c>
      <c r="GN14" s="14" t="e">
        <f ca="1">_xll.BDH($B14,GN$3,GN$2,GN$2)</f>
        <v>#NAME?</v>
      </c>
      <c r="GO14" s="14" t="e">
        <f ca="1">_xll.BDH($B14,GO$3,GO$2,GO$2)</f>
        <v>#NAME?</v>
      </c>
      <c r="GP14" s="14" t="e">
        <f ca="1">_xll.BDH($B14,GP$3,GP$2,GP$2)</f>
        <v>#NAME?</v>
      </c>
      <c r="GQ14" s="14" t="e">
        <f ca="1">_xll.BDH($B14,GQ$3,GQ$2,GQ$2)</f>
        <v>#NAME?</v>
      </c>
      <c r="GR14" s="14" t="e">
        <f ca="1">_xll.BDH($B14,GR$3,GR$2,GR$2)</f>
        <v>#NAME?</v>
      </c>
      <c r="GS14" s="14" t="e">
        <f ca="1">_xll.BDH($B14,GS$3,GS$2,GS$2)</f>
        <v>#NAME?</v>
      </c>
      <c r="GT14" s="3"/>
      <c r="GU14" s="13" t="e">
        <f ca="1">_xll.BDH($B14,GU$3,GU$2,GU$2)</f>
        <v>#NAME?</v>
      </c>
      <c r="GV14" s="13" t="e">
        <f ca="1">_xll.BDH($B14,GV$3,GV$2,GV$2)</f>
        <v>#NAME?</v>
      </c>
      <c r="GW14" s="13" t="e">
        <f ca="1">_xll.BDH($B14,GW$3,GW$2,GW$2)</f>
        <v>#NAME?</v>
      </c>
      <c r="GX14" s="13" t="e">
        <f ca="1">_xll.BDH($B14,GX$3,GX$2,GX$2)</f>
        <v>#NAME?</v>
      </c>
      <c r="GY14" s="13" t="e">
        <f ca="1">_xll.BDH($B14,GY$3,GY$2,GY$2)</f>
        <v>#NAME?</v>
      </c>
      <c r="GZ14" s="13" t="e">
        <f ca="1">_xll.BDH($B14,GZ$3,GZ$2,GZ$2)</f>
        <v>#NAME?</v>
      </c>
      <c r="HA14" s="13" t="e">
        <f ca="1">_xll.BDH($B14,HA$3,HA$2,HA$2)</f>
        <v>#NAME?</v>
      </c>
      <c r="HB14" s="13" t="e">
        <f ca="1">_xll.BDH($B14,HB$3,HB$2,HB$2)</f>
        <v>#NAME?</v>
      </c>
      <c r="HC14" s="13" t="e">
        <f ca="1">_xll.BDH($B14,HC$3,HC$2,HC$2)</f>
        <v>#NAME?</v>
      </c>
      <c r="HD14" s="13" t="e">
        <f ca="1">_xll.BDH($B14,HD$3,HD$2,HD$2)</f>
        <v>#NAME?</v>
      </c>
      <c r="HE14" s="13" t="e">
        <f ca="1">_xll.BDH($B14,HE$3,HE$2,HE$2)</f>
        <v>#NAME?</v>
      </c>
      <c r="HF14" s="13" t="e">
        <f ca="1">_xll.BDH($B14,HF$3,HF$2,HF$2)</f>
        <v>#NAME?</v>
      </c>
      <c r="HG14" s="13" t="e">
        <f ca="1">_xll.BDH($B14,HG$3,HG$2,HG$2)</f>
        <v>#NAME?</v>
      </c>
      <c r="HH14" s="13" t="e">
        <f ca="1">_xll.BDH($B14,HH$3,HH$2,HH$2)</f>
        <v>#NAME?</v>
      </c>
      <c r="HI14" s="13" t="e">
        <f ca="1">_xll.BDH($B14,HI$3,HI$2,HI$2)</f>
        <v>#NAME?</v>
      </c>
      <c r="HJ14" s="13" t="e">
        <f ca="1">_xll.BDH($B14,HJ$3,HJ$2,HJ$2)</f>
        <v>#NAME?</v>
      </c>
      <c r="HK14" s="13" t="e">
        <f ca="1">_xll.BDH($B14,HK$3,HK$2,HK$2)</f>
        <v>#NAME?</v>
      </c>
      <c r="HL14" s="13" t="e">
        <f ca="1">_xll.BDH($B14,HL$3,HL$2,HL$2)</f>
        <v>#NAME?</v>
      </c>
      <c r="HM14" s="13" t="e">
        <f ca="1">_xll.BDH($B14,HM$3,HM$2,HM$2)</f>
        <v>#NAME?</v>
      </c>
      <c r="HN14" s="13" t="e">
        <f ca="1">_xll.BDH($B14,HN$3,HN$2,HN$2)</f>
        <v>#NAME?</v>
      </c>
      <c r="HO14" s="13" t="e">
        <f ca="1">_xll.BDH($B14,HO$3,HO$2,HO$2)</f>
        <v>#NAME?</v>
      </c>
      <c r="HP14" s="3"/>
      <c r="HQ14" s="13" t="e">
        <f ca="1">_xll.BDH($B14,HQ$3,HQ$2,HQ$2)</f>
        <v>#NAME?</v>
      </c>
      <c r="HR14" s="13" t="e">
        <f ca="1">_xll.BDH($B14,HR$3,HR$2,HR$2)</f>
        <v>#NAME?</v>
      </c>
      <c r="HS14" s="13" t="e">
        <f ca="1">_xll.BDH($B14,HS$3,HS$2,HS$2)</f>
        <v>#NAME?</v>
      </c>
      <c r="HT14" s="13" t="e">
        <f ca="1">_xll.BDH($B14,HT$3,HT$2,HT$2)</f>
        <v>#NAME?</v>
      </c>
      <c r="HU14" s="13" t="e">
        <f ca="1">_xll.BDH($B14,HU$3,HU$2,HU$2)</f>
        <v>#NAME?</v>
      </c>
      <c r="HV14" s="13" t="e">
        <f ca="1">_xll.BDH($B14,HV$3,HV$2,HV$2)</f>
        <v>#NAME?</v>
      </c>
      <c r="HW14" s="13" t="e">
        <f ca="1">_xll.BDH($B14,HW$3,HW$2,HW$2)</f>
        <v>#NAME?</v>
      </c>
      <c r="HX14" s="13" t="e">
        <f ca="1">_xll.BDH($B14,HX$3,HX$2,HX$2)</f>
        <v>#NAME?</v>
      </c>
      <c r="HY14" s="13" t="e">
        <f ca="1">_xll.BDH($B14,HY$3,HY$2,HY$2)</f>
        <v>#NAME?</v>
      </c>
      <c r="HZ14" s="13" t="e">
        <f ca="1">_xll.BDH($B14,HZ$3,HZ$2,HZ$2)</f>
        <v>#NAME?</v>
      </c>
      <c r="IA14" s="13" t="e">
        <f ca="1">_xll.BDH($B14,IA$3,IA$2,IA$2)</f>
        <v>#NAME?</v>
      </c>
      <c r="IB14" s="13" t="e">
        <f ca="1">_xll.BDH($B14,IB$3,IB$2,IB$2)</f>
        <v>#NAME?</v>
      </c>
      <c r="IC14" s="13" t="e">
        <f ca="1">_xll.BDH($B14,IC$3,IC$2,IC$2)</f>
        <v>#NAME?</v>
      </c>
      <c r="ID14" s="13" t="e">
        <f ca="1">_xll.BDH($B14,ID$3,ID$2,ID$2)</f>
        <v>#NAME?</v>
      </c>
      <c r="IE14" s="13" t="e">
        <f ca="1">_xll.BDH($B14,IE$3,IE$2,IE$2)</f>
        <v>#NAME?</v>
      </c>
      <c r="IF14" s="13" t="e">
        <f ca="1">_xll.BDH($B14,IF$3,IF$2,IF$2)</f>
        <v>#NAME?</v>
      </c>
      <c r="IG14" s="13" t="e">
        <f ca="1">_xll.BDH($B14,IG$3,IG$2,IG$2)</f>
        <v>#NAME?</v>
      </c>
      <c r="IH14" s="13" t="e">
        <f ca="1">_xll.BDH($B14,IH$3,IH$2,IH$2)</f>
        <v>#NAME?</v>
      </c>
      <c r="II14" s="13" t="e">
        <f ca="1">_xll.BDH($B14,II$3,II$2,II$2)</f>
        <v>#NAME?</v>
      </c>
      <c r="IJ14" s="13" t="e">
        <f ca="1">_xll.BDH($B14,IJ$3,IJ$2,IJ$2)</f>
        <v>#NAME?</v>
      </c>
      <c r="IK14" s="13" t="e">
        <f ca="1">_xll.BDH($B14,IK$3,IK$2,IK$2)</f>
        <v>#NAME?</v>
      </c>
      <c r="IL14" s="3"/>
      <c r="IM14" s="13" t="e">
        <f ca="1">_xll.BDH($B14,IM$3,IM$2,IM$2)</f>
        <v>#NAME?</v>
      </c>
      <c r="IN14" s="13" t="e">
        <f ca="1">_xll.BDH($B14,IN$3,IN$2,IN$2)</f>
        <v>#NAME?</v>
      </c>
      <c r="IO14" s="13" t="e">
        <f ca="1">_xll.BDH($B14,IO$3,IO$2,IO$2)</f>
        <v>#NAME?</v>
      </c>
      <c r="IP14" s="13" t="e">
        <f ca="1">_xll.BDH($B14,IP$3,IP$2,IP$2)</f>
        <v>#NAME?</v>
      </c>
      <c r="IQ14" s="13" t="e">
        <f ca="1">_xll.BDH($B14,IQ$3,IQ$2,IQ$2)</f>
        <v>#NAME?</v>
      </c>
      <c r="IR14" s="13" t="e">
        <f ca="1">_xll.BDH($B14,IR$3,IR$2,IR$2)</f>
        <v>#NAME?</v>
      </c>
      <c r="IS14" s="13" t="e">
        <f ca="1">_xll.BDH($B14,IS$3,IS$2,IS$2)</f>
        <v>#NAME?</v>
      </c>
      <c r="IT14" s="13" t="e">
        <f ca="1">_xll.BDH($B14,IT$3,IT$2,IT$2)</f>
        <v>#NAME?</v>
      </c>
      <c r="IU14" s="13" t="e">
        <f ca="1">_xll.BDH($B14,IU$3,IU$2,IU$2)</f>
        <v>#NAME?</v>
      </c>
      <c r="IV14" s="13" t="e">
        <f ca="1">_xll.BDH($B14,IV$3,IV$2,IV$2)</f>
        <v>#NAME?</v>
      </c>
      <c r="IW14" s="13" t="e">
        <f ca="1">_xll.BDH($B14,IW$3,IW$2,IW$2)</f>
        <v>#NAME?</v>
      </c>
      <c r="IX14" s="13" t="e">
        <f ca="1">_xll.BDH($B14,IX$3,IX$2,IX$2)</f>
        <v>#NAME?</v>
      </c>
      <c r="IY14" s="13" t="e">
        <f ca="1">_xll.BDH($B14,IY$3,IY$2,IY$2)</f>
        <v>#NAME?</v>
      </c>
      <c r="IZ14" s="13" t="e">
        <f ca="1">_xll.BDH($B14,IZ$3,IZ$2,IZ$2)</f>
        <v>#NAME?</v>
      </c>
      <c r="JA14" s="13" t="e">
        <f ca="1">_xll.BDH($B14,JA$3,JA$2,JA$2)</f>
        <v>#NAME?</v>
      </c>
      <c r="JB14" s="13" t="e">
        <f ca="1">_xll.BDH($B14,JB$3,JB$2,JB$2)</f>
        <v>#NAME?</v>
      </c>
      <c r="JC14" s="13" t="e">
        <f ca="1">_xll.BDH($B14,JC$3,JC$2,JC$2)</f>
        <v>#NAME?</v>
      </c>
      <c r="JD14" s="13" t="e">
        <f ca="1">_xll.BDH($B14,JD$3,JD$2,JD$2)</f>
        <v>#NAME?</v>
      </c>
      <c r="JE14" s="13" t="e">
        <f ca="1">_xll.BDH($B14,JE$3,JE$2,JE$2)</f>
        <v>#NAME?</v>
      </c>
      <c r="JF14" s="13" t="e">
        <f ca="1">_xll.BDH($B14,JF$3,JF$2,JF$2)</f>
        <v>#NAME?</v>
      </c>
      <c r="JG14" s="13" t="e">
        <f ca="1">_xll.BDH($B14,JG$3,JG$2,JG$2)</f>
        <v>#NAME?</v>
      </c>
      <c r="JH14" s="3"/>
      <c r="JI14" s="14" t="e">
        <f ca="1">_xll.BDH($B14,JI$3,JI$2,JI$2)</f>
        <v>#NAME?</v>
      </c>
      <c r="JJ14" s="14" t="e">
        <f ca="1">_xll.BDH($B14,JJ$3,JJ$2,JJ$2)</f>
        <v>#NAME?</v>
      </c>
      <c r="JK14" s="14" t="e">
        <f ca="1">_xll.BDH($B14,JK$3,JK$2,JK$2)</f>
        <v>#NAME?</v>
      </c>
      <c r="JL14" s="14" t="e">
        <f ca="1">_xll.BDH($B14,JL$3,JL$2,JL$2)</f>
        <v>#NAME?</v>
      </c>
      <c r="JM14" s="14" t="e">
        <f ca="1">_xll.BDH($B14,JM$3,JM$2,JM$2)</f>
        <v>#NAME?</v>
      </c>
      <c r="JN14" s="14" t="e">
        <f ca="1">_xll.BDH($B14,JN$3,JN$2,JN$2)</f>
        <v>#NAME?</v>
      </c>
      <c r="JO14" s="14" t="e">
        <f ca="1">_xll.BDH($B14,JO$3,JO$2,JO$2)</f>
        <v>#NAME?</v>
      </c>
      <c r="JP14" s="14" t="e">
        <f ca="1">_xll.BDH($B14,JP$3,JP$2,JP$2)</f>
        <v>#NAME?</v>
      </c>
      <c r="JQ14" s="14" t="e">
        <f ca="1">_xll.BDH($B14,JQ$3,JQ$2,JQ$2)</f>
        <v>#NAME?</v>
      </c>
      <c r="JR14" s="14" t="e">
        <f ca="1">_xll.BDH($B14,JR$3,JR$2,JR$2)</f>
        <v>#NAME?</v>
      </c>
      <c r="JS14" s="14" t="e">
        <f ca="1">_xll.BDH($B14,JS$3,JS$2,JS$2)</f>
        <v>#NAME?</v>
      </c>
      <c r="JT14" s="14" t="e">
        <f ca="1">_xll.BDH($B14,JT$3,JT$2,JT$2)</f>
        <v>#NAME?</v>
      </c>
      <c r="JU14" s="14" t="e">
        <f ca="1">_xll.BDH($B14,JU$3,JU$2,JU$2)</f>
        <v>#NAME?</v>
      </c>
      <c r="JV14" s="14" t="e">
        <f ca="1">_xll.BDH($B14,JV$3,JV$2,JV$2)</f>
        <v>#NAME?</v>
      </c>
      <c r="JW14" s="14" t="e">
        <f ca="1">_xll.BDH($B14,JW$3,JW$2,JW$2)</f>
        <v>#NAME?</v>
      </c>
      <c r="JX14" s="14" t="e">
        <f ca="1">_xll.BDH($B14,JX$3,JX$2,JX$2)</f>
        <v>#NAME?</v>
      </c>
      <c r="JY14" s="14" t="e">
        <f ca="1">_xll.BDH($B14,JY$3,JY$2,JY$2)</f>
        <v>#NAME?</v>
      </c>
      <c r="JZ14" s="14" t="e">
        <f ca="1">_xll.BDH($B14,JZ$3,JZ$2,JZ$2)</f>
        <v>#NAME?</v>
      </c>
      <c r="KA14" s="14" t="e">
        <f ca="1">_xll.BDH($B14,KA$3,KA$2,KA$2)</f>
        <v>#NAME?</v>
      </c>
      <c r="KB14" s="14" t="e">
        <f ca="1">_xll.BDH($B14,KB$3,KB$2,KB$2)</f>
        <v>#NAME?</v>
      </c>
      <c r="KC14" s="14" t="e">
        <f ca="1">_xll.BDH($B14,KC$3,KC$2,KC$2)</f>
        <v>#NAME?</v>
      </c>
      <c r="KD14" s="3"/>
    </row>
    <row r="15" spans="1:291" s="21" customFormat="1">
      <c r="A15" s="4" t="s">
        <v>14</v>
      </c>
      <c r="B15" s="4" t="s">
        <v>24</v>
      </c>
      <c r="C15" s="15"/>
      <c r="D15" s="3"/>
      <c r="E15" s="13" t="e">
        <f ca="1">_xll.BDH($B15,E$3,E$2,E$2)</f>
        <v>#NAME?</v>
      </c>
      <c r="F15" s="13" t="e">
        <f ca="1">_xll.BDH($B15,F$3,F$2,F$2)</f>
        <v>#NAME?</v>
      </c>
      <c r="G15" s="13" t="e">
        <f ca="1">_xll.BDH($B15,G$3,G$2,G$2)</f>
        <v>#NAME?</v>
      </c>
      <c r="H15" s="13" t="e">
        <f ca="1">_xll.BDH($B15,H$3,H$2,H$2)</f>
        <v>#NAME?</v>
      </c>
      <c r="I15" s="13" t="e">
        <f ca="1">_xll.BDH($B15,I$3,I$2,I$2)</f>
        <v>#NAME?</v>
      </c>
      <c r="J15" s="13" t="e">
        <f ca="1">_xll.BDH($B15,J$3,J$2,J$2)</f>
        <v>#NAME?</v>
      </c>
      <c r="K15" s="13" t="e">
        <f ca="1">_xll.BDH($B15,K$3,K$2,K$2)</f>
        <v>#NAME?</v>
      </c>
      <c r="L15" s="13" t="e">
        <f ca="1">_xll.BDH($B15,L$3,L$2,L$2)</f>
        <v>#NAME?</v>
      </c>
      <c r="M15" s="13" t="e">
        <f ca="1">_xll.BDH($B15,M$3,M$2,M$2)</f>
        <v>#NAME?</v>
      </c>
      <c r="N15" s="13" t="e">
        <f ca="1">_xll.BDH($B15,N$3,N$2,N$2)</f>
        <v>#NAME?</v>
      </c>
      <c r="O15" s="13" t="e">
        <f ca="1">_xll.BDH($B15,O$3,O$2,O$2)</f>
        <v>#NAME?</v>
      </c>
      <c r="P15" s="13" t="e">
        <f ca="1">_xll.BDH($B15,P$3,P$2,P$2)</f>
        <v>#NAME?</v>
      </c>
      <c r="Q15" s="13" t="e">
        <f ca="1">_xll.BDH($B15,Q$3,Q$2,Q$2)</f>
        <v>#NAME?</v>
      </c>
      <c r="R15" s="13" t="e">
        <f ca="1">_xll.BDH($B15,R$3,R$2,R$2)</f>
        <v>#NAME?</v>
      </c>
      <c r="S15" s="13" t="e">
        <f ca="1">_xll.BDH($B15,S$3,S$2,S$2)</f>
        <v>#NAME?</v>
      </c>
      <c r="T15" s="13" t="e">
        <f ca="1">_xll.BDH($B15,T$3,T$2,T$2)</f>
        <v>#NAME?</v>
      </c>
      <c r="U15" s="13" t="e">
        <f ca="1">_xll.BDH($B15,U$3,U$2,U$2)</f>
        <v>#NAME?</v>
      </c>
      <c r="V15" s="13" t="e">
        <f ca="1">_xll.BDH($B15,V$3,V$2,V$2)</f>
        <v>#NAME?</v>
      </c>
      <c r="W15" s="13" t="e">
        <f ca="1">_xll.BDH($B15,W$3,W$2,W$2)</f>
        <v>#NAME?</v>
      </c>
      <c r="X15" s="13" t="e">
        <f ca="1">_xll.BDH($B15,X$3,X$2,X$2)</f>
        <v>#NAME?</v>
      </c>
      <c r="Y15" s="13" t="e">
        <f ca="1">_xll.BDH($B15,Y$3,Y$2,Y$2)</f>
        <v>#NAME?</v>
      </c>
      <c r="Z15" s="66"/>
      <c r="AA15" s="13" t="e">
        <f ca="1">_xll.BDH($B15,AA$3,AA$2,AA$2)</f>
        <v>#NAME?</v>
      </c>
      <c r="AB15" s="13" t="e">
        <f ca="1">_xll.BDH($B15,AB$3,AB$2,AB$2)</f>
        <v>#NAME?</v>
      </c>
      <c r="AC15" s="13" t="e">
        <f ca="1">_xll.BDH($B15,AC$3,AC$2,AC$2)</f>
        <v>#NAME?</v>
      </c>
      <c r="AD15" s="13" t="e">
        <f ca="1">_xll.BDH($B15,AD$3,AD$2,AD$2)</f>
        <v>#NAME?</v>
      </c>
      <c r="AE15" s="13" t="e">
        <f ca="1">_xll.BDH($B15,AE$3,AE$2,AE$2)</f>
        <v>#NAME?</v>
      </c>
      <c r="AF15" s="13" t="e">
        <f ca="1">_xll.BDH($B15,AF$3,AF$2,AF$2)</f>
        <v>#NAME?</v>
      </c>
      <c r="AG15" s="13" t="e">
        <f ca="1">_xll.BDH($B15,AG$3,AG$2,AG$2)</f>
        <v>#NAME?</v>
      </c>
      <c r="AH15" s="13" t="e">
        <f ca="1">_xll.BDH($B15,AH$3,AH$2,AH$2)</f>
        <v>#NAME?</v>
      </c>
      <c r="AI15" s="13" t="e">
        <f ca="1">_xll.BDH($B15,AI$3,AI$2,AI$2)</f>
        <v>#NAME?</v>
      </c>
      <c r="AJ15" s="13" t="e">
        <f ca="1">_xll.BDH($B15,AJ$3,AJ$2,AJ$2)</f>
        <v>#NAME?</v>
      </c>
      <c r="AK15" s="13" t="e">
        <f ca="1">_xll.BDH($B15,AK$3,AK$2,AK$2)</f>
        <v>#NAME?</v>
      </c>
      <c r="AL15" s="13" t="e">
        <f ca="1">_xll.BDH($B15,AL$3,AL$2,AL$2)</f>
        <v>#NAME?</v>
      </c>
      <c r="AM15" s="13" t="e">
        <f ca="1">_xll.BDH($B15,AM$3,AM$2,AM$2)</f>
        <v>#NAME?</v>
      </c>
      <c r="AN15" s="13" t="e">
        <f ca="1">_xll.BDH($B15,AN$3,AN$2,AN$2)</f>
        <v>#NAME?</v>
      </c>
      <c r="AO15" s="13" t="e">
        <f ca="1">_xll.BDH($B15,AO$3,AO$2,AO$2)</f>
        <v>#NAME?</v>
      </c>
      <c r="AP15" s="13" t="e">
        <f ca="1">_xll.BDH($B15,AP$3,AP$2,AP$2)</f>
        <v>#NAME?</v>
      </c>
      <c r="AQ15" s="13" t="e">
        <f ca="1">_xll.BDH($B15,AQ$3,AQ$2,AQ$2)</f>
        <v>#NAME?</v>
      </c>
      <c r="AR15" s="13" t="e">
        <f ca="1">_xll.BDH($B15,AR$3,AR$2,AR$2)</f>
        <v>#NAME?</v>
      </c>
      <c r="AS15" s="13" t="e">
        <f ca="1">_xll.BDH($B15,AS$3,AS$2,AS$2)</f>
        <v>#NAME?</v>
      </c>
      <c r="AT15" s="13" t="e">
        <f ca="1">_xll.BDH($B15,AT$3,AT$2,AT$2)</f>
        <v>#NAME?</v>
      </c>
      <c r="AU15" s="13" t="e">
        <f ca="1">_xll.BDH($B15,AU$3,AU$2,AU$2)</f>
        <v>#NAME?</v>
      </c>
      <c r="AV15" s="66"/>
      <c r="AW15" s="13" t="e">
        <f ca="1">_xll.BDH($B15,AW$3,AW$2,AW$2)</f>
        <v>#NAME?</v>
      </c>
      <c r="AX15" s="13" t="e">
        <f ca="1">_xll.BDH($B15,AX$3,AX$2,AX$2)</f>
        <v>#NAME?</v>
      </c>
      <c r="AY15" s="13" t="e">
        <f ca="1">_xll.BDH($B15,AY$3,AY$2,AY$2)</f>
        <v>#NAME?</v>
      </c>
      <c r="AZ15" s="13" t="e">
        <f ca="1">_xll.BDH($B15,AZ$3,AZ$2,AZ$2)</f>
        <v>#NAME?</v>
      </c>
      <c r="BA15" s="13" t="e">
        <f ca="1">_xll.BDH($B15,BA$3,BA$2,BA$2)</f>
        <v>#NAME?</v>
      </c>
      <c r="BB15" s="13" t="e">
        <f ca="1">_xll.BDH($B15,BB$3,BB$2,BB$2)</f>
        <v>#NAME?</v>
      </c>
      <c r="BC15" s="13" t="e">
        <f ca="1">_xll.BDH($B15,BC$3,BC$2,BC$2)</f>
        <v>#NAME?</v>
      </c>
      <c r="BD15" s="13" t="e">
        <f ca="1">_xll.BDH($B15,BD$3,BD$2,BD$2)</f>
        <v>#NAME?</v>
      </c>
      <c r="BE15" s="13" t="e">
        <f ca="1">_xll.BDH($B15,BE$3,BE$2,BE$2)</f>
        <v>#NAME?</v>
      </c>
      <c r="BF15" s="13" t="e">
        <f ca="1">_xll.BDH($B15,BF$3,BF$2,BF$2)</f>
        <v>#NAME?</v>
      </c>
      <c r="BG15" s="13" t="e">
        <f ca="1">_xll.BDH($B15,BG$3,BG$2,BG$2)</f>
        <v>#NAME?</v>
      </c>
      <c r="BH15" s="13" t="e">
        <f ca="1">_xll.BDH($B15,BH$3,BH$2,BH$2)</f>
        <v>#NAME?</v>
      </c>
      <c r="BI15" s="13" t="e">
        <f ca="1">_xll.BDH($B15,BI$3,BI$2,BI$2)</f>
        <v>#NAME?</v>
      </c>
      <c r="BJ15" s="13" t="e">
        <f ca="1">_xll.BDH($B15,BJ$3,BJ$2,BJ$2)</f>
        <v>#NAME?</v>
      </c>
      <c r="BK15" s="13" t="e">
        <f ca="1">_xll.BDH($B15,BK$3,BK$2,BK$2)</f>
        <v>#NAME?</v>
      </c>
      <c r="BL15" s="13" t="e">
        <f ca="1">_xll.BDH($B15,BL$3,BL$2,BL$2)</f>
        <v>#NAME?</v>
      </c>
      <c r="BM15" s="13" t="e">
        <f ca="1">_xll.BDH($B15,BM$3,BM$2,BM$2)</f>
        <v>#NAME?</v>
      </c>
      <c r="BN15" s="13" t="e">
        <f ca="1">_xll.BDH($B15,BN$3,BN$2,BN$2)</f>
        <v>#NAME?</v>
      </c>
      <c r="BO15" s="13" t="e">
        <f ca="1">_xll.BDH($B15,BO$3,BO$2,BO$2)</f>
        <v>#NAME?</v>
      </c>
      <c r="BP15" s="13" t="e">
        <f ca="1">_xll.BDH($B15,BP$3,BP$2,BP$2)</f>
        <v>#NAME?</v>
      </c>
      <c r="BQ15" s="13" t="e">
        <f ca="1">_xll.BDH($B15,BQ$3,BQ$2,BQ$2)</f>
        <v>#NAME?</v>
      </c>
      <c r="BR15" s="3"/>
      <c r="BS15" s="14" t="e">
        <f ca="1">_xll.BDH($B15,BS$3,BS$2,BS$2)</f>
        <v>#NAME?</v>
      </c>
      <c r="BT15" s="14" t="e">
        <f ca="1">_xll.BDH($B15,BT$3,BT$2,BT$2)</f>
        <v>#NAME?</v>
      </c>
      <c r="BU15" s="14" t="e">
        <f ca="1">_xll.BDH($B15,BU$3,BU$2,BU$2)</f>
        <v>#NAME?</v>
      </c>
      <c r="BV15" s="14" t="e">
        <f ca="1">_xll.BDH($B15,BV$3,BV$2,BV$2)</f>
        <v>#NAME?</v>
      </c>
      <c r="BW15" s="14" t="e">
        <f ca="1">_xll.BDH($B15,BW$3,BW$2,BW$2)</f>
        <v>#NAME?</v>
      </c>
      <c r="BX15" s="14" t="e">
        <f ca="1">_xll.BDH($B15,BX$3,BX$2,BX$2)</f>
        <v>#NAME?</v>
      </c>
      <c r="BY15" s="14" t="e">
        <f ca="1">_xll.BDH($B15,BY$3,BY$2,BY$2)</f>
        <v>#NAME?</v>
      </c>
      <c r="BZ15" s="14" t="e">
        <f ca="1">_xll.BDH($B15,BZ$3,BZ$2,BZ$2)</f>
        <v>#NAME?</v>
      </c>
      <c r="CA15" s="14" t="e">
        <f ca="1">_xll.BDH($B15,CA$3,CA$2,CA$2)</f>
        <v>#NAME?</v>
      </c>
      <c r="CB15" s="14" t="e">
        <f ca="1">_xll.BDH($B15,CB$3,CB$2,CB$2)</f>
        <v>#NAME?</v>
      </c>
      <c r="CC15" s="14" t="e">
        <f ca="1">_xll.BDH($B15,CC$3,CC$2,CC$2)</f>
        <v>#NAME?</v>
      </c>
      <c r="CD15" s="14" t="e">
        <f ca="1">_xll.BDH($B15,CD$3,CD$2,CD$2)</f>
        <v>#NAME?</v>
      </c>
      <c r="CE15" s="14" t="e">
        <f ca="1">_xll.BDH($B15,CE$3,CE$2,CE$2)</f>
        <v>#NAME?</v>
      </c>
      <c r="CF15" s="14" t="e">
        <f ca="1">_xll.BDH($B15,CF$3,CF$2,CF$2)</f>
        <v>#NAME?</v>
      </c>
      <c r="CG15" s="14" t="e">
        <f ca="1">_xll.BDH($B15,CG$3,CG$2,CG$2)</f>
        <v>#NAME?</v>
      </c>
      <c r="CH15" s="14" t="e">
        <f ca="1">_xll.BDH($B15,CH$3,CH$2,CH$2)</f>
        <v>#NAME?</v>
      </c>
      <c r="CI15" s="14" t="e">
        <f ca="1">_xll.BDH($B15,CI$3,CI$2,CI$2)</f>
        <v>#NAME?</v>
      </c>
      <c r="CJ15" s="14" t="e">
        <f ca="1">_xll.BDH($B15,CJ$3,CJ$2,CJ$2)</f>
        <v>#NAME?</v>
      </c>
      <c r="CK15" s="14" t="e">
        <f ca="1">_xll.BDH($B15,CK$3,CK$2,CK$2)</f>
        <v>#NAME?</v>
      </c>
      <c r="CL15" s="14" t="e">
        <f ca="1">_xll.BDH($B15,CL$3,CL$2,CL$2)</f>
        <v>#NAME?</v>
      </c>
      <c r="CM15" s="14" t="e">
        <f ca="1">_xll.BDH($B15,CM$3,CM$2,CM$2)</f>
        <v>#NAME?</v>
      </c>
      <c r="CN15"/>
      <c r="CO15" s="13" t="e">
        <f ca="1">_xll.BDH($B15,CO$3,CO$2,CO$2)</f>
        <v>#NAME?</v>
      </c>
      <c r="CP15" s="13" t="e">
        <f ca="1">_xll.BDH($B15,CP$3,CP$2,CP$2)</f>
        <v>#NAME?</v>
      </c>
      <c r="CQ15" s="13" t="e">
        <f ca="1">_xll.BDH($B15,CQ$3,CQ$2,CQ$2)</f>
        <v>#NAME?</v>
      </c>
      <c r="CR15" s="13" t="e">
        <f ca="1">_xll.BDH($B15,CR$3,CR$2,CR$2)</f>
        <v>#NAME?</v>
      </c>
      <c r="CS15" s="13" t="e">
        <f ca="1">_xll.BDH($B15,CS$3,CS$2,CS$2)</f>
        <v>#NAME?</v>
      </c>
      <c r="CT15" s="13" t="e">
        <f ca="1">_xll.BDH($B15,CT$3,CT$2,CT$2)</f>
        <v>#NAME?</v>
      </c>
      <c r="CU15" s="13" t="e">
        <f ca="1">_xll.BDH($B15,CU$3,CU$2,CU$2)</f>
        <v>#NAME?</v>
      </c>
      <c r="CV15" s="13" t="e">
        <f ca="1">_xll.BDH($B15,CV$3,CV$2,CV$2)</f>
        <v>#NAME?</v>
      </c>
      <c r="CW15" s="13" t="e">
        <f ca="1">_xll.BDH($B15,CW$3,CW$2,CW$2)</f>
        <v>#NAME?</v>
      </c>
      <c r="CX15" s="13" t="e">
        <f ca="1">_xll.BDH($B15,CX$3,CX$2,CX$2)</f>
        <v>#NAME?</v>
      </c>
      <c r="CY15" s="13" t="e">
        <f ca="1">_xll.BDH($B15,CY$3,CY$2,CY$2)</f>
        <v>#NAME?</v>
      </c>
      <c r="CZ15" s="13" t="e">
        <f ca="1">_xll.BDH($B15,CZ$3,CZ$2,CZ$2)</f>
        <v>#NAME?</v>
      </c>
      <c r="DA15" s="13" t="e">
        <f ca="1">_xll.BDH($B15,DA$3,DA$2,DA$2)</f>
        <v>#NAME?</v>
      </c>
      <c r="DB15" s="13" t="e">
        <f ca="1">_xll.BDH($B15,DB$3,DB$2,DB$2)</f>
        <v>#NAME?</v>
      </c>
      <c r="DC15" s="13" t="e">
        <f ca="1">_xll.BDH($B15,DC$3,DC$2,DC$2)</f>
        <v>#NAME?</v>
      </c>
      <c r="DD15" s="13" t="e">
        <f ca="1">_xll.BDH($B15,DD$3,DD$2,DD$2)</f>
        <v>#NAME?</v>
      </c>
      <c r="DE15" s="13" t="e">
        <f ca="1">_xll.BDH($B15,DE$3,DE$2,DE$2)</f>
        <v>#NAME?</v>
      </c>
      <c r="DF15" s="13" t="e">
        <f ca="1">_xll.BDH($B15,DF$3,DF$2,DF$2)</f>
        <v>#NAME?</v>
      </c>
      <c r="DG15" s="13" t="e">
        <f ca="1">_xll.BDH($B15,DG$3,DG$2,DG$2)</f>
        <v>#NAME?</v>
      </c>
      <c r="DH15" s="13" t="e">
        <f ca="1">_xll.BDH($B15,DH$3,DH$2,DH$2)</f>
        <v>#NAME?</v>
      </c>
      <c r="DI15" s="13" t="e">
        <f ca="1">_xll.BDH($B15,DI$3,DI$2,DI$2)</f>
        <v>#NAME?</v>
      </c>
      <c r="DJ15" s="3"/>
      <c r="DK15" s="14" t="e">
        <f ca="1">_xll.BDH($B15,DK$3,DK$2,DK$2)</f>
        <v>#NAME?</v>
      </c>
      <c r="DL15" s="14" t="e">
        <f ca="1">_xll.BDH($B15,DL$3,DL$2,DL$2)</f>
        <v>#NAME?</v>
      </c>
      <c r="DM15" s="14" t="e">
        <f ca="1">_xll.BDH($B15,DM$3,DM$2,DM$2)</f>
        <v>#NAME?</v>
      </c>
      <c r="DN15" s="14" t="e">
        <f ca="1">_xll.BDH($B15,DN$3,DN$2,DN$2)</f>
        <v>#NAME?</v>
      </c>
      <c r="DO15" s="14" t="e">
        <f ca="1">_xll.BDH($B15,DO$3,DO$2,DO$2)</f>
        <v>#NAME?</v>
      </c>
      <c r="DP15" s="14" t="e">
        <f ca="1">_xll.BDH($B15,DP$3,DP$2,DP$2)</f>
        <v>#NAME?</v>
      </c>
      <c r="DQ15" s="14" t="e">
        <f ca="1">_xll.BDH($B15,DQ$3,DQ$2,DQ$2)</f>
        <v>#NAME?</v>
      </c>
      <c r="DR15" s="14" t="e">
        <f ca="1">_xll.BDH($B15,DR$3,DR$2,DR$2)</f>
        <v>#NAME?</v>
      </c>
      <c r="DS15" s="14" t="e">
        <f ca="1">_xll.BDH($B15,DS$3,DS$2,DS$2)</f>
        <v>#NAME?</v>
      </c>
      <c r="DT15" s="14" t="e">
        <f ca="1">_xll.BDH($B15,DT$3,DT$2,DT$2)</f>
        <v>#NAME?</v>
      </c>
      <c r="DU15" s="14" t="e">
        <f ca="1">_xll.BDH($B15,DU$3,DU$2,DU$2)</f>
        <v>#NAME?</v>
      </c>
      <c r="DV15" s="14" t="e">
        <f ca="1">_xll.BDH($B15,DV$3,DV$2,DV$2)</f>
        <v>#NAME?</v>
      </c>
      <c r="DW15" s="14" t="e">
        <f ca="1">_xll.BDH($B15,DW$3,DW$2,DW$2)</f>
        <v>#NAME?</v>
      </c>
      <c r="DX15" s="14" t="e">
        <f ca="1">_xll.BDH($B15,DX$3,DX$2,DX$2)</f>
        <v>#NAME?</v>
      </c>
      <c r="DY15" s="14" t="e">
        <f ca="1">_xll.BDH($B15,DY$3,DY$2,DY$2)</f>
        <v>#NAME?</v>
      </c>
      <c r="DZ15" s="14" t="e">
        <f ca="1">_xll.BDH($B15,DZ$3,DZ$2,DZ$2)</f>
        <v>#NAME?</v>
      </c>
      <c r="EA15" s="14" t="e">
        <f ca="1">_xll.BDH($B15,EA$3,EA$2,EA$2)</f>
        <v>#NAME?</v>
      </c>
      <c r="EB15" s="14" t="e">
        <f ca="1">_xll.BDH($B15,EB$3,EB$2,EB$2)</f>
        <v>#NAME?</v>
      </c>
      <c r="EC15" s="14" t="e">
        <f ca="1">_xll.BDH($B15,EC$3,EC$2,EC$2)</f>
        <v>#NAME?</v>
      </c>
      <c r="ED15" s="14" t="e">
        <f ca="1">_xll.BDH($B15,ED$3,ED$2,ED$2)</f>
        <v>#NAME?</v>
      </c>
      <c r="EE15" s="14" t="e">
        <f ca="1">_xll.BDH($B15,EE$3,EE$2,EE$2)</f>
        <v>#NAME?</v>
      </c>
      <c r="EF15" s="3"/>
      <c r="EG15" s="14" t="e">
        <f ca="1">_xll.BDH($B15,EG$3,EG$2,EG$2)</f>
        <v>#NAME?</v>
      </c>
      <c r="EH15" s="14" t="e">
        <f ca="1">_xll.BDH($B15,EH$3,EH$2,EH$2)</f>
        <v>#NAME?</v>
      </c>
      <c r="EI15" s="14" t="e">
        <f ca="1">_xll.BDH($B15,EI$3,EI$2,EI$2)</f>
        <v>#NAME?</v>
      </c>
      <c r="EJ15" s="14" t="e">
        <f ca="1">_xll.BDH($B15,EJ$3,EJ$2,EJ$2)</f>
        <v>#NAME?</v>
      </c>
      <c r="EK15" s="14" t="e">
        <f ca="1">_xll.BDH($B15,EK$3,EK$2,EK$2)</f>
        <v>#NAME?</v>
      </c>
      <c r="EL15" s="14" t="e">
        <f ca="1">_xll.BDH($B15,EL$3,EL$2,EL$2)</f>
        <v>#NAME?</v>
      </c>
      <c r="EM15" s="14" t="e">
        <f ca="1">_xll.BDH($B15,EM$3,EM$2,EM$2)</f>
        <v>#NAME?</v>
      </c>
      <c r="EN15" s="14" t="e">
        <f ca="1">_xll.BDH($B15,EN$3,EN$2,EN$2)</f>
        <v>#NAME?</v>
      </c>
      <c r="EO15" s="14" t="e">
        <f ca="1">_xll.BDH($B15,EO$3,EO$2,EO$2)</f>
        <v>#NAME?</v>
      </c>
      <c r="EP15" s="14" t="e">
        <f ca="1">_xll.BDH($B15,EP$3,EP$2,EP$2)</f>
        <v>#NAME?</v>
      </c>
      <c r="EQ15" s="14" t="e">
        <f ca="1">_xll.BDH($B15,EQ$3,EQ$2,EQ$2)</f>
        <v>#NAME?</v>
      </c>
      <c r="ER15" s="14" t="e">
        <f ca="1">_xll.BDH($B15,ER$3,ER$2,ER$2)</f>
        <v>#NAME?</v>
      </c>
      <c r="ES15" s="14" t="e">
        <f ca="1">_xll.BDH($B15,ES$3,ES$2,ES$2)</f>
        <v>#NAME?</v>
      </c>
      <c r="ET15" s="14" t="e">
        <f ca="1">_xll.BDH($B15,ET$3,ET$2,ET$2)</f>
        <v>#NAME?</v>
      </c>
      <c r="EU15" s="14" t="e">
        <f ca="1">_xll.BDH($B15,EU$3,EU$2,EU$2)</f>
        <v>#NAME?</v>
      </c>
      <c r="EV15" s="14" t="e">
        <f ca="1">_xll.BDH($B15,EV$3,EV$2,EV$2)</f>
        <v>#NAME?</v>
      </c>
      <c r="EW15" s="14" t="e">
        <f ca="1">_xll.BDH($B15,EW$3,EW$2,EW$2)</f>
        <v>#NAME?</v>
      </c>
      <c r="EX15" s="14" t="e">
        <f ca="1">_xll.BDH($B15,EX$3,EX$2,EX$2)</f>
        <v>#NAME?</v>
      </c>
      <c r="EY15" s="14" t="e">
        <f ca="1">_xll.BDH($B15,EY$3,EY$2,EY$2)</f>
        <v>#NAME?</v>
      </c>
      <c r="EZ15" s="14" t="e">
        <f ca="1">_xll.BDH($B15,EZ$3,EZ$2,EZ$2)</f>
        <v>#NAME?</v>
      </c>
      <c r="FA15" s="14" t="e">
        <f ca="1">_xll.BDH($B15,FA$3,FA$2,FA$2)</f>
        <v>#NAME?</v>
      </c>
      <c r="FB15" s="3"/>
      <c r="FC15" s="14" t="e">
        <f ca="1">_xll.BDH($B15,FC$3,FC$2,FC$2)</f>
        <v>#NAME?</v>
      </c>
      <c r="FD15" s="14" t="e">
        <f ca="1">_xll.BDH($B15,FD$3,FD$2,FD$2)</f>
        <v>#NAME?</v>
      </c>
      <c r="FE15" s="14" t="e">
        <f ca="1">_xll.BDH($B15,FE$3,FE$2,FE$2)</f>
        <v>#NAME?</v>
      </c>
      <c r="FF15" s="14" t="e">
        <f ca="1">_xll.BDH($B15,FF$3,FF$2,FF$2)</f>
        <v>#NAME?</v>
      </c>
      <c r="FG15" s="14" t="e">
        <f ca="1">_xll.BDH($B15,FG$3,FG$2,FG$2)</f>
        <v>#NAME?</v>
      </c>
      <c r="FH15" s="14" t="e">
        <f ca="1">_xll.BDH($B15,FH$3,FH$2,FH$2)</f>
        <v>#NAME?</v>
      </c>
      <c r="FI15" s="14" t="e">
        <f ca="1">_xll.BDH($B15,FI$3,FI$2,FI$2)</f>
        <v>#NAME?</v>
      </c>
      <c r="FJ15" s="14" t="e">
        <f ca="1">_xll.BDH($B15,FJ$3,FJ$2,FJ$2)</f>
        <v>#NAME?</v>
      </c>
      <c r="FK15" s="14" t="e">
        <f ca="1">_xll.BDH($B15,FK$3,FK$2,FK$2)</f>
        <v>#NAME?</v>
      </c>
      <c r="FL15" s="14" t="e">
        <f ca="1">_xll.BDH($B15,FL$3,FL$2,FL$2)</f>
        <v>#NAME?</v>
      </c>
      <c r="FM15" s="14" t="e">
        <f ca="1">_xll.BDH($B15,FM$3,FM$2,FM$2)</f>
        <v>#NAME?</v>
      </c>
      <c r="FN15" s="14" t="e">
        <f ca="1">_xll.BDH($B15,FN$3,FN$2,FN$2)</f>
        <v>#NAME?</v>
      </c>
      <c r="FO15" s="14" t="e">
        <f ca="1">_xll.BDH($B15,FO$3,FO$2,FO$2)</f>
        <v>#NAME?</v>
      </c>
      <c r="FP15" s="14" t="e">
        <f ca="1">_xll.BDH($B15,FP$3,FP$2,FP$2)</f>
        <v>#NAME?</v>
      </c>
      <c r="FQ15" s="14" t="e">
        <f ca="1">_xll.BDH($B15,FQ$3,FQ$2,FQ$2)</f>
        <v>#NAME?</v>
      </c>
      <c r="FR15" s="14" t="e">
        <f ca="1">_xll.BDH($B15,FR$3,FR$2,FR$2)</f>
        <v>#NAME?</v>
      </c>
      <c r="FS15" s="14" t="e">
        <f ca="1">_xll.BDH($B15,FS$3,FS$2,FS$2)</f>
        <v>#NAME?</v>
      </c>
      <c r="FT15" s="14" t="e">
        <f ca="1">_xll.BDH($B15,FT$3,FT$2,FT$2)</f>
        <v>#NAME?</v>
      </c>
      <c r="FU15" s="14" t="e">
        <f ca="1">_xll.BDH($B15,FU$3,FU$2,FU$2)</f>
        <v>#NAME?</v>
      </c>
      <c r="FV15" s="14" t="e">
        <f ca="1">_xll.BDH($B15,FV$3,FV$2,FV$2)</f>
        <v>#NAME?</v>
      </c>
      <c r="FW15" s="14" t="e">
        <f ca="1">_xll.BDH($B15,FW$3,FW$2,FW$2)</f>
        <v>#NAME?</v>
      </c>
      <c r="FX15" s="3"/>
      <c r="FY15" s="14" t="e">
        <f ca="1">_xll.BDH($B15,FY$3,FY$2,FY$2)</f>
        <v>#NAME?</v>
      </c>
      <c r="FZ15" s="14" t="e">
        <f ca="1">_xll.BDH($B15,FZ$3,FZ$2,FZ$2)</f>
        <v>#NAME?</v>
      </c>
      <c r="GA15" s="14" t="e">
        <f ca="1">_xll.BDH($B15,GA$3,GA$2,GA$2)</f>
        <v>#NAME?</v>
      </c>
      <c r="GB15" s="14" t="e">
        <f ca="1">_xll.BDH($B15,GB$3,GB$2,GB$2)</f>
        <v>#NAME?</v>
      </c>
      <c r="GC15" s="14" t="e">
        <f ca="1">_xll.BDH($B15,GC$3,GC$2,GC$2)</f>
        <v>#NAME?</v>
      </c>
      <c r="GD15" s="14" t="e">
        <f ca="1">_xll.BDH($B15,GD$3,GD$2,GD$2)</f>
        <v>#NAME?</v>
      </c>
      <c r="GE15" s="14" t="e">
        <f ca="1">_xll.BDH($B15,GE$3,GE$2,GE$2)</f>
        <v>#NAME?</v>
      </c>
      <c r="GF15" s="14" t="e">
        <f ca="1">_xll.BDH($B15,GF$3,GF$2,GF$2)</f>
        <v>#NAME?</v>
      </c>
      <c r="GG15" s="14" t="e">
        <f ca="1">_xll.BDH($B15,GG$3,GG$2,GG$2)</f>
        <v>#NAME?</v>
      </c>
      <c r="GH15" s="14" t="e">
        <f ca="1">_xll.BDH($B15,GH$3,GH$2,GH$2)</f>
        <v>#NAME?</v>
      </c>
      <c r="GI15" s="14" t="e">
        <f ca="1">_xll.BDH($B15,GI$3,GI$2,GI$2)</f>
        <v>#NAME?</v>
      </c>
      <c r="GJ15" s="14" t="e">
        <f ca="1">_xll.BDH($B15,GJ$3,GJ$2,GJ$2)</f>
        <v>#NAME?</v>
      </c>
      <c r="GK15" s="14" t="e">
        <f ca="1">_xll.BDH($B15,GK$3,GK$2,GK$2)</f>
        <v>#NAME?</v>
      </c>
      <c r="GL15" s="14" t="e">
        <f ca="1">_xll.BDH($B15,GL$3,GL$2,GL$2)</f>
        <v>#NAME?</v>
      </c>
      <c r="GM15" s="14" t="e">
        <f ca="1">_xll.BDH($B15,GM$3,GM$2,GM$2)</f>
        <v>#NAME?</v>
      </c>
      <c r="GN15" s="14" t="e">
        <f ca="1">_xll.BDH($B15,GN$3,GN$2,GN$2)</f>
        <v>#NAME?</v>
      </c>
      <c r="GO15" s="14" t="e">
        <f ca="1">_xll.BDH($B15,GO$3,GO$2,GO$2)</f>
        <v>#NAME?</v>
      </c>
      <c r="GP15" s="14" t="e">
        <f ca="1">_xll.BDH($B15,GP$3,GP$2,GP$2)</f>
        <v>#NAME?</v>
      </c>
      <c r="GQ15" s="14" t="e">
        <f ca="1">_xll.BDH($B15,GQ$3,GQ$2,GQ$2)</f>
        <v>#NAME?</v>
      </c>
      <c r="GR15" s="14" t="e">
        <f ca="1">_xll.BDH($B15,GR$3,GR$2,GR$2)</f>
        <v>#NAME?</v>
      </c>
      <c r="GS15" s="14" t="e">
        <f ca="1">_xll.BDH($B15,GS$3,GS$2,GS$2)</f>
        <v>#NAME?</v>
      </c>
      <c r="GT15" s="3"/>
      <c r="GU15" s="13" t="e">
        <f ca="1">_xll.BDH($B15,GU$3,GU$2,GU$2)</f>
        <v>#NAME?</v>
      </c>
      <c r="GV15" s="13" t="e">
        <f ca="1">_xll.BDH($B15,GV$3,GV$2,GV$2)</f>
        <v>#NAME?</v>
      </c>
      <c r="GW15" s="13" t="e">
        <f ca="1">_xll.BDH($B15,GW$3,GW$2,GW$2)</f>
        <v>#NAME?</v>
      </c>
      <c r="GX15" s="13" t="e">
        <f ca="1">_xll.BDH($B15,GX$3,GX$2,GX$2)</f>
        <v>#NAME?</v>
      </c>
      <c r="GY15" s="13" t="e">
        <f ca="1">_xll.BDH($B15,GY$3,GY$2,GY$2)</f>
        <v>#NAME?</v>
      </c>
      <c r="GZ15" s="13" t="e">
        <f ca="1">_xll.BDH($B15,GZ$3,GZ$2,GZ$2)</f>
        <v>#NAME?</v>
      </c>
      <c r="HA15" s="13" t="e">
        <f ca="1">_xll.BDH($B15,HA$3,HA$2,HA$2)</f>
        <v>#NAME?</v>
      </c>
      <c r="HB15" s="13" t="e">
        <f ca="1">_xll.BDH($B15,HB$3,HB$2,HB$2)</f>
        <v>#NAME?</v>
      </c>
      <c r="HC15" s="13" t="e">
        <f ca="1">_xll.BDH($B15,HC$3,HC$2,HC$2)</f>
        <v>#NAME?</v>
      </c>
      <c r="HD15" s="13" t="e">
        <f ca="1">_xll.BDH($B15,HD$3,HD$2,HD$2)</f>
        <v>#NAME?</v>
      </c>
      <c r="HE15" s="13" t="e">
        <f ca="1">_xll.BDH($B15,HE$3,HE$2,HE$2)</f>
        <v>#NAME?</v>
      </c>
      <c r="HF15" s="13" t="e">
        <f ca="1">_xll.BDH($B15,HF$3,HF$2,HF$2)</f>
        <v>#NAME?</v>
      </c>
      <c r="HG15" s="13" t="e">
        <f ca="1">_xll.BDH($B15,HG$3,HG$2,HG$2)</f>
        <v>#NAME?</v>
      </c>
      <c r="HH15" s="13" t="e">
        <f ca="1">_xll.BDH($B15,HH$3,HH$2,HH$2)</f>
        <v>#NAME?</v>
      </c>
      <c r="HI15" s="13" t="e">
        <f ca="1">_xll.BDH($B15,HI$3,HI$2,HI$2)</f>
        <v>#NAME?</v>
      </c>
      <c r="HJ15" s="13" t="e">
        <f ca="1">_xll.BDH($B15,HJ$3,HJ$2,HJ$2)</f>
        <v>#NAME?</v>
      </c>
      <c r="HK15" s="13" t="e">
        <f ca="1">_xll.BDH($B15,HK$3,HK$2,HK$2)</f>
        <v>#NAME?</v>
      </c>
      <c r="HL15" s="13" t="e">
        <f ca="1">_xll.BDH($B15,HL$3,HL$2,HL$2)</f>
        <v>#NAME?</v>
      </c>
      <c r="HM15" s="13" t="e">
        <f ca="1">_xll.BDH($B15,HM$3,HM$2,HM$2)</f>
        <v>#NAME?</v>
      </c>
      <c r="HN15" s="13" t="e">
        <f ca="1">_xll.BDH($B15,HN$3,HN$2,HN$2)</f>
        <v>#NAME?</v>
      </c>
      <c r="HO15" s="13" t="e">
        <f ca="1">_xll.BDH($B15,HO$3,HO$2,HO$2)</f>
        <v>#NAME?</v>
      </c>
      <c r="HP15" s="3"/>
      <c r="HQ15" s="13" t="e">
        <f ca="1">_xll.BDH($B15,HQ$3,HQ$2,HQ$2)</f>
        <v>#NAME?</v>
      </c>
      <c r="HR15" s="13" t="e">
        <f ca="1">_xll.BDH($B15,HR$3,HR$2,HR$2)</f>
        <v>#NAME?</v>
      </c>
      <c r="HS15" s="13" t="e">
        <f ca="1">_xll.BDH($B15,HS$3,HS$2,HS$2)</f>
        <v>#NAME?</v>
      </c>
      <c r="HT15" s="13" t="e">
        <f ca="1">_xll.BDH($B15,HT$3,HT$2,HT$2)</f>
        <v>#NAME?</v>
      </c>
      <c r="HU15" s="13" t="e">
        <f ca="1">_xll.BDH($B15,HU$3,HU$2,HU$2)</f>
        <v>#NAME?</v>
      </c>
      <c r="HV15" s="13" t="e">
        <f ca="1">_xll.BDH($B15,HV$3,HV$2,HV$2)</f>
        <v>#NAME?</v>
      </c>
      <c r="HW15" s="13" t="e">
        <f ca="1">_xll.BDH($B15,HW$3,HW$2,HW$2)</f>
        <v>#NAME?</v>
      </c>
      <c r="HX15" s="13" t="e">
        <f ca="1">_xll.BDH($B15,HX$3,HX$2,HX$2)</f>
        <v>#NAME?</v>
      </c>
      <c r="HY15" s="13" t="e">
        <f ca="1">_xll.BDH($B15,HY$3,HY$2,HY$2)</f>
        <v>#NAME?</v>
      </c>
      <c r="HZ15" s="13" t="e">
        <f ca="1">_xll.BDH($B15,HZ$3,HZ$2,HZ$2)</f>
        <v>#NAME?</v>
      </c>
      <c r="IA15" s="13" t="e">
        <f ca="1">_xll.BDH($B15,IA$3,IA$2,IA$2)</f>
        <v>#NAME?</v>
      </c>
      <c r="IB15" s="13" t="e">
        <f ca="1">_xll.BDH($B15,IB$3,IB$2,IB$2)</f>
        <v>#NAME?</v>
      </c>
      <c r="IC15" s="13" t="e">
        <f ca="1">_xll.BDH($B15,IC$3,IC$2,IC$2)</f>
        <v>#NAME?</v>
      </c>
      <c r="ID15" s="13" t="e">
        <f ca="1">_xll.BDH($B15,ID$3,ID$2,ID$2)</f>
        <v>#NAME?</v>
      </c>
      <c r="IE15" s="13" t="e">
        <f ca="1">_xll.BDH($B15,IE$3,IE$2,IE$2)</f>
        <v>#NAME?</v>
      </c>
      <c r="IF15" s="13" t="e">
        <f ca="1">_xll.BDH($B15,IF$3,IF$2,IF$2)</f>
        <v>#NAME?</v>
      </c>
      <c r="IG15" s="13" t="e">
        <f ca="1">_xll.BDH($B15,IG$3,IG$2,IG$2)</f>
        <v>#NAME?</v>
      </c>
      <c r="IH15" s="13" t="e">
        <f ca="1">_xll.BDH($B15,IH$3,IH$2,IH$2)</f>
        <v>#NAME?</v>
      </c>
      <c r="II15" s="13" t="e">
        <f ca="1">_xll.BDH($B15,II$3,II$2,II$2)</f>
        <v>#NAME?</v>
      </c>
      <c r="IJ15" s="13" t="e">
        <f ca="1">_xll.BDH($B15,IJ$3,IJ$2,IJ$2)</f>
        <v>#NAME?</v>
      </c>
      <c r="IK15" s="13" t="e">
        <f ca="1">_xll.BDH($B15,IK$3,IK$2,IK$2)</f>
        <v>#NAME?</v>
      </c>
      <c r="IL15" s="3"/>
      <c r="IM15" s="13" t="e">
        <f ca="1">_xll.BDH($B15,IM$3,IM$2,IM$2)</f>
        <v>#NAME?</v>
      </c>
      <c r="IN15" s="13" t="e">
        <f ca="1">_xll.BDH($B15,IN$3,IN$2,IN$2)</f>
        <v>#NAME?</v>
      </c>
      <c r="IO15" s="13" t="e">
        <f ca="1">_xll.BDH($B15,IO$3,IO$2,IO$2)</f>
        <v>#NAME?</v>
      </c>
      <c r="IP15" s="13" t="e">
        <f ca="1">_xll.BDH($B15,IP$3,IP$2,IP$2)</f>
        <v>#NAME?</v>
      </c>
      <c r="IQ15" s="13" t="e">
        <f ca="1">_xll.BDH($B15,IQ$3,IQ$2,IQ$2)</f>
        <v>#NAME?</v>
      </c>
      <c r="IR15" s="13" t="e">
        <f ca="1">_xll.BDH($B15,IR$3,IR$2,IR$2)</f>
        <v>#NAME?</v>
      </c>
      <c r="IS15" s="13" t="e">
        <f ca="1">_xll.BDH($B15,IS$3,IS$2,IS$2)</f>
        <v>#NAME?</v>
      </c>
      <c r="IT15" s="13" t="e">
        <f ca="1">_xll.BDH($B15,IT$3,IT$2,IT$2)</f>
        <v>#NAME?</v>
      </c>
      <c r="IU15" s="13" t="e">
        <f ca="1">_xll.BDH($B15,IU$3,IU$2,IU$2)</f>
        <v>#NAME?</v>
      </c>
      <c r="IV15" s="13" t="e">
        <f ca="1">_xll.BDH($B15,IV$3,IV$2,IV$2)</f>
        <v>#NAME?</v>
      </c>
      <c r="IW15" s="13" t="e">
        <f ca="1">_xll.BDH($B15,IW$3,IW$2,IW$2)</f>
        <v>#NAME?</v>
      </c>
      <c r="IX15" s="13" t="e">
        <f ca="1">_xll.BDH($B15,IX$3,IX$2,IX$2)</f>
        <v>#NAME?</v>
      </c>
      <c r="IY15" s="13" t="e">
        <f ca="1">_xll.BDH($B15,IY$3,IY$2,IY$2)</f>
        <v>#NAME?</v>
      </c>
      <c r="IZ15" s="13" t="e">
        <f ca="1">_xll.BDH($B15,IZ$3,IZ$2,IZ$2)</f>
        <v>#NAME?</v>
      </c>
      <c r="JA15" s="13" t="e">
        <f ca="1">_xll.BDH($B15,JA$3,JA$2,JA$2)</f>
        <v>#NAME?</v>
      </c>
      <c r="JB15" s="13" t="e">
        <f ca="1">_xll.BDH($B15,JB$3,JB$2,JB$2)</f>
        <v>#NAME?</v>
      </c>
      <c r="JC15" s="13" t="e">
        <f ca="1">_xll.BDH($B15,JC$3,JC$2,JC$2)</f>
        <v>#NAME?</v>
      </c>
      <c r="JD15" s="13" t="e">
        <f ca="1">_xll.BDH($B15,JD$3,JD$2,JD$2)</f>
        <v>#NAME?</v>
      </c>
      <c r="JE15" s="13" t="e">
        <f ca="1">_xll.BDH($B15,JE$3,JE$2,JE$2)</f>
        <v>#NAME?</v>
      </c>
      <c r="JF15" s="13" t="e">
        <f ca="1">_xll.BDH($B15,JF$3,JF$2,JF$2)</f>
        <v>#NAME?</v>
      </c>
      <c r="JG15" s="13" t="e">
        <f ca="1">_xll.BDH($B15,JG$3,JG$2,JG$2)</f>
        <v>#NAME?</v>
      </c>
      <c r="JH15" s="3"/>
      <c r="JI15" s="14" t="e">
        <f ca="1">_xll.BDH($B15,JI$3,JI$2,JI$2)</f>
        <v>#NAME?</v>
      </c>
      <c r="JJ15" s="14" t="e">
        <f ca="1">_xll.BDH($B15,JJ$3,JJ$2,JJ$2)</f>
        <v>#NAME?</v>
      </c>
      <c r="JK15" s="14" t="e">
        <f ca="1">_xll.BDH($B15,JK$3,JK$2,JK$2)</f>
        <v>#NAME?</v>
      </c>
      <c r="JL15" s="14" t="e">
        <f ca="1">_xll.BDH($B15,JL$3,JL$2,JL$2)</f>
        <v>#NAME?</v>
      </c>
      <c r="JM15" s="14" t="e">
        <f ca="1">_xll.BDH($B15,JM$3,JM$2,JM$2)</f>
        <v>#NAME?</v>
      </c>
      <c r="JN15" s="14" t="e">
        <f ca="1">_xll.BDH($B15,JN$3,JN$2,JN$2)</f>
        <v>#NAME?</v>
      </c>
      <c r="JO15" s="14" t="e">
        <f ca="1">_xll.BDH($B15,JO$3,JO$2,JO$2)</f>
        <v>#NAME?</v>
      </c>
      <c r="JP15" s="14" t="e">
        <f ca="1">_xll.BDH($B15,JP$3,JP$2,JP$2)</f>
        <v>#NAME?</v>
      </c>
      <c r="JQ15" s="14" t="e">
        <f ca="1">_xll.BDH($B15,JQ$3,JQ$2,JQ$2)</f>
        <v>#NAME?</v>
      </c>
      <c r="JR15" s="14" t="e">
        <f ca="1">_xll.BDH($B15,JR$3,JR$2,JR$2)</f>
        <v>#NAME?</v>
      </c>
      <c r="JS15" s="14" t="e">
        <f ca="1">_xll.BDH($B15,JS$3,JS$2,JS$2)</f>
        <v>#NAME?</v>
      </c>
      <c r="JT15" s="14" t="e">
        <f ca="1">_xll.BDH($B15,JT$3,JT$2,JT$2)</f>
        <v>#NAME?</v>
      </c>
      <c r="JU15" s="14" t="e">
        <f ca="1">_xll.BDH($B15,JU$3,JU$2,JU$2)</f>
        <v>#NAME?</v>
      </c>
      <c r="JV15" s="14" t="e">
        <f ca="1">_xll.BDH($B15,JV$3,JV$2,JV$2)</f>
        <v>#NAME?</v>
      </c>
      <c r="JW15" s="14" t="e">
        <f ca="1">_xll.BDH($B15,JW$3,JW$2,JW$2)</f>
        <v>#NAME?</v>
      </c>
      <c r="JX15" s="14" t="e">
        <f ca="1">_xll.BDH($B15,JX$3,JX$2,JX$2)</f>
        <v>#NAME?</v>
      </c>
      <c r="JY15" s="14" t="e">
        <f ca="1">_xll.BDH($B15,JY$3,JY$2,JY$2)</f>
        <v>#NAME?</v>
      </c>
      <c r="JZ15" s="14" t="e">
        <f ca="1">_xll.BDH($B15,JZ$3,JZ$2,JZ$2)</f>
        <v>#NAME?</v>
      </c>
      <c r="KA15" s="14" t="e">
        <f ca="1">_xll.BDH($B15,KA$3,KA$2,KA$2)</f>
        <v>#NAME?</v>
      </c>
      <c r="KB15" s="14" t="e">
        <f ca="1">_xll.BDH($B15,KB$3,KB$2,KB$2)</f>
        <v>#NAME?</v>
      </c>
      <c r="KC15" s="14" t="e">
        <f ca="1">_xll.BDH($B15,KC$3,KC$2,KC$2)</f>
        <v>#NAME?</v>
      </c>
      <c r="KD15" s="3"/>
    </row>
    <row r="16" spans="1:291" s="21" customFormat="1">
      <c r="A16" s="4" t="s">
        <v>67</v>
      </c>
      <c r="B16" s="4" t="s">
        <v>86</v>
      </c>
      <c r="C16" s="15" t="s">
        <v>125</v>
      </c>
      <c r="D16" s="4" t="s">
        <v>89</v>
      </c>
      <c r="E16" s="13" t="e">
        <f ca="1">_xll.BDH($B16,E$3,E$2,E$2)</f>
        <v>#NAME?</v>
      </c>
      <c r="F16" s="13" t="e">
        <f ca="1">_xll.BDH($B16,F$3,F$2,F$2)</f>
        <v>#NAME?</v>
      </c>
      <c r="G16" s="13" t="e">
        <f ca="1">_xll.BDH($B16,G$3,G$2,G$2)</f>
        <v>#NAME?</v>
      </c>
      <c r="H16" s="13" t="e">
        <f ca="1">_xll.BDH($B16,H$3,H$2,H$2)</f>
        <v>#NAME?</v>
      </c>
      <c r="I16" s="13" t="e">
        <f ca="1">_xll.BDH($B16,I$3,I$2,I$2)</f>
        <v>#NAME?</v>
      </c>
      <c r="J16" s="13" t="e">
        <f ca="1">_xll.BDH($B16,J$3,J$2,J$2)</f>
        <v>#NAME?</v>
      </c>
      <c r="K16" s="13" t="e">
        <f ca="1">_xll.BDH($B16,K$3,K$2,K$2)</f>
        <v>#NAME?</v>
      </c>
      <c r="L16" s="13" t="e">
        <f ca="1">_xll.BDH($B16,L$3,L$2,L$2)</f>
        <v>#NAME?</v>
      </c>
      <c r="M16" s="13" t="e">
        <f ca="1">_xll.BDH($B16,M$3,M$2,M$2)</f>
        <v>#NAME?</v>
      </c>
      <c r="N16" s="13" t="e">
        <f ca="1">_xll.BDH($B16,N$3,N$2,N$2)</f>
        <v>#NAME?</v>
      </c>
      <c r="O16" s="13" t="e">
        <f ca="1">_xll.BDH($B16,O$3,O$2,O$2)</f>
        <v>#NAME?</v>
      </c>
      <c r="P16" s="13" t="e">
        <f ca="1">_xll.BDH($B16,P$3,P$2,P$2)</f>
        <v>#NAME?</v>
      </c>
      <c r="Q16" s="13" t="e">
        <f ca="1">_xll.BDH($B16,Q$3,Q$2,Q$2)</f>
        <v>#NAME?</v>
      </c>
      <c r="R16" s="13" t="e">
        <f ca="1">_xll.BDH($B16,R$3,R$2,R$2)</f>
        <v>#NAME?</v>
      </c>
      <c r="S16" s="13" t="e">
        <f ca="1">_xll.BDH($B16,S$3,S$2,S$2)</f>
        <v>#NAME?</v>
      </c>
      <c r="T16" s="13" t="e">
        <f ca="1">_xll.BDH($B16,T$3,T$2,T$2)</f>
        <v>#NAME?</v>
      </c>
      <c r="U16" s="13" t="e">
        <f ca="1">_xll.BDH($B16,U$3,U$2,U$2)</f>
        <v>#NAME?</v>
      </c>
      <c r="V16" s="13" t="e">
        <f ca="1">_xll.BDH($B16,V$3,V$2,V$2)</f>
        <v>#NAME?</v>
      </c>
      <c r="W16" s="13" t="e">
        <f ca="1">_xll.BDH($B16,W$3,W$2,W$2)</f>
        <v>#NAME?</v>
      </c>
      <c r="X16" s="13" t="e">
        <f ca="1">_xll.BDH($B16,X$3,X$2,X$2)</f>
        <v>#NAME?</v>
      </c>
      <c r="Y16" s="13" t="e">
        <f ca="1">_xll.BDH($B16,Y$3,Y$2,Y$2)</f>
        <v>#NAME?</v>
      </c>
      <c r="Z16" s="66"/>
      <c r="AA16" s="13" t="e">
        <f ca="1">_xll.BDH($B16,AA$3,AA$2,AA$2)</f>
        <v>#NAME?</v>
      </c>
      <c r="AB16" s="13" t="e">
        <f ca="1">_xll.BDH($B16,AB$3,AB$2,AB$2)</f>
        <v>#NAME?</v>
      </c>
      <c r="AC16" s="13" t="e">
        <f ca="1">_xll.BDH($B16,AC$3,AC$2,AC$2)</f>
        <v>#NAME?</v>
      </c>
      <c r="AD16" s="13" t="e">
        <f ca="1">_xll.BDH($B16,AD$3,AD$2,AD$2)</f>
        <v>#NAME?</v>
      </c>
      <c r="AE16" s="13" t="e">
        <f ca="1">_xll.BDH($B16,AE$3,AE$2,AE$2)</f>
        <v>#NAME?</v>
      </c>
      <c r="AF16" s="13" t="e">
        <f ca="1">_xll.BDH($B16,AF$3,AF$2,AF$2)</f>
        <v>#NAME?</v>
      </c>
      <c r="AG16" s="13" t="e">
        <f ca="1">_xll.BDH($B16,AG$3,AG$2,AG$2)</f>
        <v>#NAME?</v>
      </c>
      <c r="AH16" s="13" t="e">
        <f ca="1">_xll.BDH($B16,AH$3,AH$2,AH$2)</f>
        <v>#NAME?</v>
      </c>
      <c r="AI16" s="13" t="e">
        <f ca="1">_xll.BDH($B16,AI$3,AI$2,AI$2)</f>
        <v>#NAME?</v>
      </c>
      <c r="AJ16" s="13" t="e">
        <f ca="1">_xll.BDH($B16,AJ$3,AJ$2,AJ$2)</f>
        <v>#NAME?</v>
      </c>
      <c r="AK16" s="13" t="e">
        <f ca="1">_xll.BDH($B16,AK$3,AK$2,AK$2)</f>
        <v>#NAME?</v>
      </c>
      <c r="AL16" s="13" t="e">
        <f ca="1">_xll.BDH($B16,AL$3,AL$2,AL$2)</f>
        <v>#NAME?</v>
      </c>
      <c r="AM16" s="13" t="e">
        <f ca="1">_xll.BDH($B16,AM$3,AM$2,AM$2)</f>
        <v>#NAME?</v>
      </c>
      <c r="AN16" s="13" t="e">
        <f ca="1">_xll.BDH($B16,AN$3,AN$2,AN$2)</f>
        <v>#NAME?</v>
      </c>
      <c r="AO16" s="13" t="e">
        <f ca="1">_xll.BDH($B16,AO$3,AO$2,AO$2)</f>
        <v>#NAME?</v>
      </c>
      <c r="AP16" s="13" t="e">
        <f ca="1">_xll.BDH($B16,AP$3,AP$2,AP$2)</f>
        <v>#NAME?</v>
      </c>
      <c r="AQ16" s="13" t="e">
        <f ca="1">_xll.BDH($B16,AQ$3,AQ$2,AQ$2)</f>
        <v>#NAME?</v>
      </c>
      <c r="AR16" s="13" t="e">
        <f ca="1">_xll.BDH($B16,AR$3,AR$2,AR$2)</f>
        <v>#NAME?</v>
      </c>
      <c r="AS16" s="13" t="e">
        <f ca="1">_xll.BDH($B16,AS$3,AS$2,AS$2)</f>
        <v>#NAME?</v>
      </c>
      <c r="AT16" s="13" t="e">
        <f ca="1">_xll.BDH($B16,AT$3,AT$2,AT$2)</f>
        <v>#NAME?</v>
      </c>
      <c r="AU16" s="13" t="e">
        <f ca="1">_xll.BDH($B16,AU$3,AU$2,AU$2)</f>
        <v>#NAME?</v>
      </c>
      <c r="AV16" s="66"/>
      <c r="AW16" s="13" t="e">
        <f ca="1">_xll.BDH($B16,AW$3,AW$2,AW$2)</f>
        <v>#NAME?</v>
      </c>
      <c r="AX16" s="13" t="e">
        <f ca="1">_xll.BDH($B16,AX$3,AX$2,AX$2)</f>
        <v>#NAME?</v>
      </c>
      <c r="AY16" s="13" t="e">
        <f ca="1">_xll.BDH($B16,AY$3,AY$2,AY$2)</f>
        <v>#NAME?</v>
      </c>
      <c r="AZ16" s="13" t="e">
        <f ca="1">_xll.BDH($B16,AZ$3,AZ$2,AZ$2)</f>
        <v>#NAME?</v>
      </c>
      <c r="BA16" s="13" t="e">
        <f ca="1">_xll.BDH($B16,BA$3,BA$2,BA$2)</f>
        <v>#NAME?</v>
      </c>
      <c r="BB16" s="13" t="e">
        <f ca="1">_xll.BDH($B16,BB$3,BB$2,BB$2)</f>
        <v>#NAME?</v>
      </c>
      <c r="BC16" s="13" t="e">
        <f ca="1">_xll.BDH($B16,BC$3,BC$2,BC$2)</f>
        <v>#NAME?</v>
      </c>
      <c r="BD16" s="13" t="e">
        <f ca="1">_xll.BDH($B16,BD$3,BD$2,BD$2)</f>
        <v>#NAME?</v>
      </c>
      <c r="BE16" s="13" t="e">
        <f ca="1">_xll.BDH($B16,BE$3,BE$2,BE$2)</f>
        <v>#NAME?</v>
      </c>
      <c r="BF16" s="13" t="e">
        <f ca="1">_xll.BDH($B16,BF$3,BF$2,BF$2)</f>
        <v>#NAME?</v>
      </c>
      <c r="BG16" s="13" t="e">
        <f ca="1">_xll.BDH($B16,BG$3,BG$2,BG$2)</f>
        <v>#NAME?</v>
      </c>
      <c r="BH16" s="13" t="e">
        <f ca="1">_xll.BDH($B16,BH$3,BH$2,BH$2)</f>
        <v>#NAME?</v>
      </c>
      <c r="BI16" s="13" t="e">
        <f ca="1">_xll.BDH($B16,BI$3,BI$2,BI$2)</f>
        <v>#NAME?</v>
      </c>
      <c r="BJ16" s="13" t="e">
        <f ca="1">_xll.BDH($B16,BJ$3,BJ$2,BJ$2)</f>
        <v>#NAME?</v>
      </c>
      <c r="BK16" s="13" t="e">
        <f ca="1">_xll.BDH($B16,BK$3,BK$2,BK$2)</f>
        <v>#NAME?</v>
      </c>
      <c r="BL16" s="13" t="e">
        <f ca="1">_xll.BDH($B16,BL$3,BL$2,BL$2)</f>
        <v>#NAME?</v>
      </c>
      <c r="BM16" s="13" t="e">
        <f ca="1">_xll.BDH($B16,BM$3,BM$2,BM$2)</f>
        <v>#NAME?</v>
      </c>
      <c r="BN16" s="13" t="e">
        <f ca="1">_xll.BDH($B16,BN$3,BN$2,BN$2)</f>
        <v>#NAME?</v>
      </c>
      <c r="BO16" s="13" t="e">
        <f ca="1">_xll.BDH($B16,BO$3,BO$2,BO$2)</f>
        <v>#NAME?</v>
      </c>
      <c r="BP16" s="13" t="e">
        <f ca="1">_xll.BDH($B16,BP$3,BP$2,BP$2)</f>
        <v>#NAME?</v>
      </c>
      <c r="BQ16" s="13" t="e">
        <f ca="1">_xll.BDH($B16,BQ$3,BQ$2,BQ$2)</f>
        <v>#NAME?</v>
      </c>
      <c r="BR16" s="3"/>
      <c r="BS16" s="14" t="e">
        <f ca="1">_xll.BDH($B16,BS$3,BS$2,BS$2)</f>
        <v>#NAME?</v>
      </c>
      <c r="BT16" s="14" t="e">
        <f ca="1">_xll.BDH($B16,BT$3,BT$2,BT$2)</f>
        <v>#NAME?</v>
      </c>
      <c r="BU16" s="14" t="e">
        <f ca="1">_xll.BDH($B16,BU$3,BU$2,BU$2)</f>
        <v>#NAME?</v>
      </c>
      <c r="BV16" s="14" t="e">
        <f ca="1">_xll.BDH($B16,BV$3,BV$2,BV$2)</f>
        <v>#NAME?</v>
      </c>
      <c r="BW16" s="14" t="e">
        <f ca="1">_xll.BDH($B16,BW$3,BW$2,BW$2)</f>
        <v>#NAME?</v>
      </c>
      <c r="BX16" s="14" t="e">
        <f ca="1">_xll.BDH($B16,BX$3,BX$2,BX$2)</f>
        <v>#NAME?</v>
      </c>
      <c r="BY16" s="14" t="e">
        <f ca="1">_xll.BDH($B16,BY$3,BY$2,BY$2)</f>
        <v>#NAME?</v>
      </c>
      <c r="BZ16" s="14" t="e">
        <f ca="1">_xll.BDH($B16,BZ$3,BZ$2,BZ$2)</f>
        <v>#NAME?</v>
      </c>
      <c r="CA16" s="14" t="e">
        <f ca="1">_xll.BDH($B16,CA$3,CA$2,CA$2)</f>
        <v>#NAME?</v>
      </c>
      <c r="CB16" s="14" t="e">
        <f ca="1">_xll.BDH($B16,CB$3,CB$2,CB$2)</f>
        <v>#NAME?</v>
      </c>
      <c r="CC16" s="14" t="e">
        <f ca="1">_xll.BDH($B16,CC$3,CC$2,CC$2)</f>
        <v>#NAME?</v>
      </c>
      <c r="CD16" s="14" t="e">
        <f ca="1">_xll.BDH($B16,CD$3,CD$2,CD$2)</f>
        <v>#NAME?</v>
      </c>
      <c r="CE16" s="14" t="e">
        <f ca="1">_xll.BDH($B16,CE$3,CE$2,CE$2)</f>
        <v>#NAME?</v>
      </c>
      <c r="CF16" s="14" t="e">
        <f ca="1">_xll.BDH($B16,CF$3,CF$2,CF$2)</f>
        <v>#NAME?</v>
      </c>
      <c r="CG16" s="14" t="e">
        <f ca="1">_xll.BDH($B16,CG$3,CG$2,CG$2)</f>
        <v>#NAME?</v>
      </c>
      <c r="CH16" s="14" t="e">
        <f ca="1">_xll.BDH($B16,CH$3,CH$2,CH$2)</f>
        <v>#NAME?</v>
      </c>
      <c r="CI16" s="14" t="e">
        <f ca="1">_xll.BDH($B16,CI$3,CI$2,CI$2)</f>
        <v>#NAME?</v>
      </c>
      <c r="CJ16" s="14" t="e">
        <f ca="1">_xll.BDH($B16,CJ$3,CJ$2,CJ$2)</f>
        <v>#NAME?</v>
      </c>
      <c r="CK16" s="14" t="e">
        <f ca="1">_xll.BDH($B16,CK$3,CK$2,CK$2)</f>
        <v>#NAME?</v>
      </c>
      <c r="CL16" s="14" t="e">
        <f ca="1">_xll.BDH($B16,CL$3,CL$2,CL$2)</f>
        <v>#NAME?</v>
      </c>
      <c r="CM16" s="14" t="e">
        <f ca="1">_xll.BDH($B16,CM$3,CM$2,CM$2)</f>
        <v>#NAME?</v>
      </c>
      <c r="CN16"/>
      <c r="CO16" s="13" t="e">
        <f ca="1">_xll.BDH($B16,CO$3,CO$2,CO$2)</f>
        <v>#NAME?</v>
      </c>
      <c r="CP16" s="13" t="e">
        <f ca="1">_xll.BDH($B16,CP$3,CP$2,CP$2)</f>
        <v>#NAME?</v>
      </c>
      <c r="CQ16" s="13" t="e">
        <f ca="1">_xll.BDH($B16,CQ$3,CQ$2,CQ$2)</f>
        <v>#NAME?</v>
      </c>
      <c r="CR16" s="13" t="e">
        <f ca="1">_xll.BDH($B16,CR$3,CR$2,CR$2)</f>
        <v>#NAME?</v>
      </c>
      <c r="CS16" s="13" t="e">
        <f ca="1">_xll.BDH($B16,CS$3,CS$2,CS$2)</f>
        <v>#NAME?</v>
      </c>
      <c r="CT16" s="13" t="e">
        <f ca="1">_xll.BDH($B16,CT$3,CT$2,CT$2)</f>
        <v>#NAME?</v>
      </c>
      <c r="CU16" s="13" t="e">
        <f ca="1">_xll.BDH($B16,CU$3,CU$2,CU$2)</f>
        <v>#NAME?</v>
      </c>
      <c r="CV16" s="13" t="e">
        <f ca="1">_xll.BDH($B16,CV$3,CV$2,CV$2)</f>
        <v>#NAME?</v>
      </c>
      <c r="CW16" s="13" t="e">
        <f ca="1">_xll.BDH($B16,CW$3,CW$2,CW$2)</f>
        <v>#NAME?</v>
      </c>
      <c r="CX16" s="13" t="e">
        <f ca="1">_xll.BDH($B16,CX$3,CX$2,CX$2)</f>
        <v>#NAME?</v>
      </c>
      <c r="CY16" s="13" t="e">
        <f ca="1">_xll.BDH($B16,CY$3,CY$2,CY$2)</f>
        <v>#NAME?</v>
      </c>
      <c r="CZ16" s="13" t="e">
        <f ca="1">_xll.BDH($B16,CZ$3,CZ$2,CZ$2)</f>
        <v>#NAME?</v>
      </c>
      <c r="DA16" s="13" t="e">
        <f ca="1">_xll.BDH($B16,DA$3,DA$2,DA$2)</f>
        <v>#NAME?</v>
      </c>
      <c r="DB16" s="13" t="e">
        <f ca="1">_xll.BDH($B16,DB$3,DB$2,DB$2)</f>
        <v>#NAME?</v>
      </c>
      <c r="DC16" s="13" t="e">
        <f ca="1">_xll.BDH($B16,DC$3,DC$2,DC$2)</f>
        <v>#NAME?</v>
      </c>
      <c r="DD16" s="13" t="e">
        <f ca="1">_xll.BDH($B16,DD$3,DD$2,DD$2)</f>
        <v>#NAME?</v>
      </c>
      <c r="DE16" s="13" t="e">
        <f ca="1">_xll.BDH($B16,DE$3,DE$2,DE$2)</f>
        <v>#NAME?</v>
      </c>
      <c r="DF16" s="13" t="e">
        <f ca="1">_xll.BDH($B16,DF$3,DF$2,DF$2)</f>
        <v>#NAME?</v>
      </c>
      <c r="DG16" s="13" t="e">
        <f ca="1">_xll.BDH($B16,DG$3,DG$2,DG$2)</f>
        <v>#NAME?</v>
      </c>
      <c r="DH16" s="13" t="e">
        <f ca="1">_xll.BDH($B16,DH$3,DH$2,DH$2)</f>
        <v>#NAME?</v>
      </c>
      <c r="DI16" s="13" t="e">
        <f ca="1">_xll.BDH($B16,DI$3,DI$2,DI$2)</f>
        <v>#NAME?</v>
      </c>
      <c r="DJ16" s="3"/>
      <c r="DK16" s="14" t="e">
        <f ca="1">_xll.BDH($B16,DK$3,DK$2,DK$2)</f>
        <v>#NAME?</v>
      </c>
      <c r="DL16" s="14" t="e">
        <f ca="1">_xll.BDH($B16,DL$3,DL$2,DL$2)</f>
        <v>#NAME?</v>
      </c>
      <c r="DM16" s="14" t="e">
        <f ca="1">_xll.BDH($B16,DM$3,DM$2,DM$2)</f>
        <v>#NAME?</v>
      </c>
      <c r="DN16" s="14" t="e">
        <f ca="1">_xll.BDH($B16,DN$3,DN$2,DN$2)</f>
        <v>#NAME?</v>
      </c>
      <c r="DO16" s="14" t="e">
        <f ca="1">_xll.BDH($B16,DO$3,DO$2,DO$2)</f>
        <v>#NAME?</v>
      </c>
      <c r="DP16" s="14" t="e">
        <f ca="1">_xll.BDH($B16,DP$3,DP$2,DP$2)</f>
        <v>#NAME?</v>
      </c>
      <c r="DQ16" s="14" t="e">
        <f ca="1">_xll.BDH($B16,DQ$3,DQ$2,DQ$2)</f>
        <v>#NAME?</v>
      </c>
      <c r="DR16" s="14" t="e">
        <f ca="1">_xll.BDH($B16,DR$3,DR$2,DR$2)</f>
        <v>#NAME?</v>
      </c>
      <c r="DS16" s="14" t="e">
        <f ca="1">_xll.BDH($B16,DS$3,DS$2,DS$2)</f>
        <v>#NAME?</v>
      </c>
      <c r="DT16" s="14" t="e">
        <f ca="1">_xll.BDH($B16,DT$3,DT$2,DT$2)</f>
        <v>#NAME?</v>
      </c>
      <c r="DU16" s="14" t="e">
        <f ca="1">_xll.BDH($B16,DU$3,DU$2,DU$2)</f>
        <v>#NAME?</v>
      </c>
      <c r="DV16" s="14" t="e">
        <f ca="1">_xll.BDH($B16,DV$3,DV$2,DV$2)</f>
        <v>#NAME?</v>
      </c>
      <c r="DW16" s="14" t="e">
        <f ca="1">_xll.BDH($B16,DW$3,DW$2,DW$2)</f>
        <v>#NAME?</v>
      </c>
      <c r="DX16" s="14" t="e">
        <f ca="1">_xll.BDH($B16,DX$3,DX$2,DX$2)</f>
        <v>#NAME?</v>
      </c>
      <c r="DY16" s="14" t="e">
        <f ca="1">_xll.BDH($B16,DY$3,DY$2,DY$2)</f>
        <v>#NAME?</v>
      </c>
      <c r="DZ16" s="14" t="e">
        <f ca="1">_xll.BDH($B16,DZ$3,DZ$2,DZ$2)</f>
        <v>#NAME?</v>
      </c>
      <c r="EA16" s="14" t="e">
        <f ca="1">_xll.BDH($B16,EA$3,EA$2,EA$2)</f>
        <v>#NAME?</v>
      </c>
      <c r="EB16" s="14" t="e">
        <f ca="1">_xll.BDH($B16,EB$3,EB$2,EB$2)</f>
        <v>#NAME?</v>
      </c>
      <c r="EC16" s="14" t="e">
        <f ca="1">_xll.BDH($B16,EC$3,EC$2,EC$2)</f>
        <v>#NAME?</v>
      </c>
      <c r="ED16" s="14" t="e">
        <f ca="1">_xll.BDH($B16,ED$3,ED$2,ED$2)</f>
        <v>#NAME?</v>
      </c>
      <c r="EE16" s="14" t="e">
        <f ca="1">_xll.BDH($B16,EE$3,EE$2,EE$2)</f>
        <v>#NAME?</v>
      </c>
      <c r="EF16" s="3"/>
      <c r="EG16" s="14" t="e">
        <f ca="1">_xll.BDH($B16,EG$3,EG$2,EG$2)</f>
        <v>#NAME?</v>
      </c>
      <c r="EH16" s="14" t="e">
        <f ca="1">_xll.BDH($B16,EH$3,EH$2,EH$2)</f>
        <v>#NAME?</v>
      </c>
      <c r="EI16" s="14" t="e">
        <f ca="1">_xll.BDH($B16,EI$3,EI$2,EI$2)</f>
        <v>#NAME?</v>
      </c>
      <c r="EJ16" s="14" t="e">
        <f ca="1">_xll.BDH($B16,EJ$3,EJ$2,EJ$2)</f>
        <v>#NAME?</v>
      </c>
      <c r="EK16" s="14" t="e">
        <f ca="1">_xll.BDH($B16,EK$3,EK$2,EK$2)</f>
        <v>#NAME?</v>
      </c>
      <c r="EL16" s="14" t="e">
        <f ca="1">_xll.BDH($B16,EL$3,EL$2,EL$2)</f>
        <v>#NAME?</v>
      </c>
      <c r="EM16" s="14" t="e">
        <f ca="1">_xll.BDH($B16,EM$3,EM$2,EM$2)</f>
        <v>#NAME?</v>
      </c>
      <c r="EN16" s="14" t="e">
        <f ca="1">_xll.BDH($B16,EN$3,EN$2,EN$2)</f>
        <v>#NAME?</v>
      </c>
      <c r="EO16" s="14" t="e">
        <f ca="1">_xll.BDH($B16,EO$3,EO$2,EO$2)</f>
        <v>#NAME?</v>
      </c>
      <c r="EP16" s="14" t="e">
        <f ca="1">_xll.BDH($B16,EP$3,EP$2,EP$2)</f>
        <v>#NAME?</v>
      </c>
      <c r="EQ16" s="14" t="e">
        <f ca="1">_xll.BDH($B16,EQ$3,EQ$2,EQ$2)</f>
        <v>#NAME?</v>
      </c>
      <c r="ER16" s="14" t="e">
        <f ca="1">_xll.BDH($B16,ER$3,ER$2,ER$2)</f>
        <v>#NAME?</v>
      </c>
      <c r="ES16" s="14" t="e">
        <f ca="1">_xll.BDH($B16,ES$3,ES$2,ES$2)</f>
        <v>#NAME?</v>
      </c>
      <c r="ET16" s="14" t="e">
        <f ca="1">_xll.BDH($B16,ET$3,ET$2,ET$2)</f>
        <v>#NAME?</v>
      </c>
      <c r="EU16" s="14" t="e">
        <f ca="1">_xll.BDH($B16,EU$3,EU$2,EU$2)</f>
        <v>#NAME?</v>
      </c>
      <c r="EV16" s="14" t="e">
        <f ca="1">_xll.BDH($B16,EV$3,EV$2,EV$2)</f>
        <v>#NAME?</v>
      </c>
      <c r="EW16" s="14" t="e">
        <f ca="1">_xll.BDH($B16,EW$3,EW$2,EW$2)</f>
        <v>#NAME?</v>
      </c>
      <c r="EX16" s="14" t="e">
        <f ca="1">_xll.BDH($B16,EX$3,EX$2,EX$2)</f>
        <v>#NAME?</v>
      </c>
      <c r="EY16" s="14" t="e">
        <f ca="1">_xll.BDH($B16,EY$3,EY$2,EY$2)</f>
        <v>#NAME?</v>
      </c>
      <c r="EZ16" s="14" t="e">
        <f ca="1">_xll.BDH($B16,EZ$3,EZ$2,EZ$2)</f>
        <v>#NAME?</v>
      </c>
      <c r="FA16" s="14" t="e">
        <f ca="1">_xll.BDH($B16,FA$3,FA$2,FA$2)</f>
        <v>#NAME?</v>
      </c>
      <c r="FB16" s="3"/>
      <c r="FC16" s="14" t="e">
        <f ca="1">_xll.BDH($B16,FC$3,FC$2,FC$2)</f>
        <v>#NAME?</v>
      </c>
      <c r="FD16" s="14" t="e">
        <f ca="1">_xll.BDH($B16,FD$3,FD$2,FD$2)</f>
        <v>#NAME?</v>
      </c>
      <c r="FE16" s="14" t="e">
        <f ca="1">_xll.BDH($B16,FE$3,FE$2,FE$2)</f>
        <v>#NAME?</v>
      </c>
      <c r="FF16" s="14" t="e">
        <f ca="1">_xll.BDH($B16,FF$3,FF$2,FF$2)</f>
        <v>#NAME?</v>
      </c>
      <c r="FG16" s="14" t="e">
        <f ca="1">_xll.BDH($B16,FG$3,FG$2,FG$2)</f>
        <v>#NAME?</v>
      </c>
      <c r="FH16" s="14" t="e">
        <f ca="1">_xll.BDH($B16,FH$3,FH$2,FH$2)</f>
        <v>#NAME?</v>
      </c>
      <c r="FI16" s="14" t="e">
        <f ca="1">_xll.BDH($B16,FI$3,FI$2,FI$2)</f>
        <v>#NAME?</v>
      </c>
      <c r="FJ16" s="14" t="e">
        <f ca="1">_xll.BDH($B16,FJ$3,FJ$2,FJ$2)</f>
        <v>#NAME?</v>
      </c>
      <c r="FK16" s="14" t="e">
        <f ca="1">_xll.BDH($B16,FK$3,FK$2,FK$2)</f>
        <v>#NAME?</v>
      </c>
      <c r="FL16" s="14" t="e">
        <f ca="1">_xll.BDH($B16,FL$3,FL$2,FL$2)</f>
        <v>#NAME?</v>
      </c>
      <c r="FM16" s="14" t="e">
        <f ca="1">_xll.BDH($B16,FM$3,FM$2,FM$2)</f>
        <v>#NAME?</v>
      </c>
      <c r="FN16" s="14" t="e">
        <f ca="1">_xll.BDH($B16,FN$3,FN$2,FN$2)</f>
        <v>#NAME?</v>
      </c>
      <c r="FO16" s="14" t="e">
        <f ca="1">_xll.BDH($B16,FO$3,FO$2,FO$2)</f>
        <v>#NAME?</v>
      </c>
      <c r="FP16" s="14" t="e">
        <f ca="1">_xll.BDH($B16,FP$3,FP$2,FP$2)</f>
        <v>#NAME?</v>
      </c>
      <c r="FQ16" s="14" t="e">
        <f ca="1">_xll.BDH($B16,FQ$3,FQ$2,FQ$2)</f>
        <v>#NAME?</v>
      </c>
      <c r="FR16" s="14" t="e">
        <f ca="1">_xll.BDH($B16,FR$3,FR$2,FR$2)</f>
        <v>#NAME?</v>
      </c>
      <c r="FS16" s="14" t="e">
        <f ca="1">_xll.BDH($B16,FS$3,FS$2,FS$2)</f>
        <v>#NAME?</v>
      </c>
      <c r="FT16" s="14" t="e">
        <f ca="1">_xll.BDH($B16,FT$3,FT$2,FT$2)</f>
        <v>#NAME?</v>
      </c>
      <c r="FU16" s="14" t="e">
        <f ca="1">_xll.BDH($B16,FU$3,FU$2,FU$2)</f>
        <v>#NAME?</v>
      </c>
      <c r="FV16" s="14" t="e">
        <f ca="1">_xll.BDH($B16,FV$3,FV$2,FV$2)</f>
        <v>#NAME?</v>
      </c>
      <c r="FW16" s="14" t="e">
        <f ca="1">_xll.BDH($B16,FW$3,FW$2,FW$2)</f>
        <v>#NAME?</v>
      </c>
      <c r="FX16" s="3"/>
      <c r="FY16" s="14" t="e">
        <f ca="1">_xll.BDH($B16,FY$3,FY$2,FY$2)</f>
        <v>#NAME?</v>
      </c>
      <c r="FZ16" s="14" t="e">
        <f ca="1">_xll.BDH($B16,FZ$3,FZ$2,FZ$2)</f>
        <v>#NAME?</v>
      </c>
      <c r="GA16" s="14" t="e">
        <f ca="1">_xll.BDH($B16,GA$3,GA$2,GA$2)</f>
        <v>#NAME?</v>
      </c>
      <c r="GB16" s="14" t="e">
        <f ca="1">_xll.BDH($B16,GB$3,GB$2,GB$2)</f>
        <v>#NAME?</v>
      </c>
      <c r="GC16" s="14" t="e">
        <f ca="1">_xll.BDH($B16,GC$3,GC$2,GC$2)</f>
        <v>#NAME?</v>
      </c>
      <c r="GD16" s="14" t="e">
        <f ca="1">_xll.BDH($B16,GD$3,GD$2,GD$2)</f>
        <v>#NAME?</v>
      </c>
      <c r="GE16" s="14" t="e">
        <f ca="1">_xll.BDH($B16,GE$3,GE$2,GE$2)</f>
        <v>#NAME?</v>
      </c>
      <c r="GF16" s="14" t="e">
        <f ca="1">_xll.BDH($B16,GF$3,GF$2,GF$2)</f>
        <v>#NAME?</v>
      </c>
      <c r="GG16" s="14" t="e">
        <f ca="1">_xll.BDH($B16,GG$3,GG$2,GG$2)</f>
        <v>#NAME?</v>
      </c>
      <c r="GH16" s="14" t="e">
        <f ca="1">_xll.BDH($B16,GH$3,GH$2,GH$2)</f>
        <v>#NAME?</v>
      </c>
      <c r="GI16" s="14" t="e">
        <f ca="1">_xll.BDH($B16,GI$3,GI$2,GI$2)</f>
        <v>#NAME?</v>
      </c>
      <c r="GJ16" s="14" t="e">
        <f ca="1">_xll.BDH($B16,GJ$3,GJ$2,GJ$2)</f>
        <v>#NAME?</v>
      </c>
      <c r="GK16" s="14" t="e">
        <f ca="1">_xll.BDH($B16,GK$3,GK$2,GK$2)</f>
        <v>#NAME?</v>
      </c>
      <c r="GL16" s="14" t="e">
        <f ca="1">_xll.BDH($B16,GL$3,GL$2,GL$2)</f>
        <v>#NAME?</v>
      </c>
      <c r="GM16" s="14" t="e">
        <f ca="1">_xll.BDH($B16,GM$3,GM$2,GM$2)</f>
        <v>#NAME?</v>
      </c>
      <c r="GN16" s="14" t="e">
        <f ca="1">_xll.BDH($B16,GN$3,GN$2,GN$2)</f>
        <v>#NAME?</v>
      </c>
      <c r="GO16" s="14" t="e">
        <f ca="1">_xll.BDH($B16,GO$3,GO$2,GO$2)</f>
        <v>#NAME?</v>
      </c>
      <c r="GP16" s="14" t="e">
        <f ca="1">_xll.BDH($B16,GP$3,GP$2,GP$2)</f>
        <v>#NAME?</v>
      </c>
      <c r="GQ16" s="14" t="e">
        <f ca="1">_xll.BDH($B16,GQ$3,GQ$2,GQ$2)</f>
        <v>#NAME?</v>
      </c>
      <c r="GR16" s="14" t="e">
        <f ca="1">_xll.BDH($B16,GR$3,GR$2,GR$2)</f>
        <v>#NAME?</v>
      </c>
      <c r="GS16" s="14" t="e">
        <f ca="1">_xll.BDH($B16,GS$3,GS$2,GS$2)</f>
        <v>#NAME?</v>
      </c>
      <c r="GT16" s="3"/>
      <c r="GU16" s="13" t="e">
        <f ca="1">_xll.BDH($B16,GU$3,GU$2,GU$2)</f>
        <v>#NAME?</v>
      </c>
      <c r="GV16" s="13" t="e">
        <f ca="1">_xll.BDH($B16,GV$3,GV$2,GV$2)</f>
        <v>#NAME?</v>
      </c>
      <c r="GW16" s="13" t="e">
        <f ca="1">_xll.BDH($B16,GW$3,GW$2,GW$2)</f>
        <v>#NAME?</v>
      </c>
      <c r="GX16" s="13" t="e">
        <f ca="1">_xll.BDH($B16,GX$3,GX$2,GX$2)</f>
        <v>#NAME?</v>
      </c>
      <c r="GY16" s="13" t="e">
        <f ca="1">_xll.BDH($B16,GY$3,GY$2,GY$2)</f>
        <v>#NAME?</v>
      </c>
      <c r="GZ16" s="13" t="e">
        <f ca="1">_xll.BDH($B16,GZ$3,GZ$2,GZ$2)</f>
        <v>#NAME?</v>
      </c>
      <c r="HA16" s="13" t="e">
        <f ca="1">_xll.BDH($B16,HA$3,HA$2,HA$2)</f>
        <v>#NAME?</v>
      </c>
      <c r="HB16" s="13" t="e">
        <f ca="1">_xll.BDH($B16,HB$3,HB$2,HB$2)</f>
        <v>#NAME?</v>
      </c>
      <c r="HC16" s="13" t="e">
        <f ca="1">_xll.BDH($B16,HC$3,HC$2,HC$2)</f>
        <v>#NAME?</v>
      </c>
      <c r="HD16" s="13" t="e">
        <f ca="1">_xll.BDH($B16,HD$3,HD$2,HD$2)</f>
        <v>#NAME?</v>
      </c>
      <c r="HE16" s="13" t="e">
        <f ca="1">_xll.BDH($B16,HE$3,HE$2,HE$2)</f>
        <v>#NAME?</v>
      </c>
      <c r="HF16" s="13" t="e">
        <f ca="1">_xll.BDH($B16,HF$3,HF$2,HF$2)</f>
        <v>#NAME?</v>
      </c>
      <c r="HG16" s="13" t="e">
        <f ca="1">_xll.BDH($B16,HG$3,HG$2,HG$2)</f>
        <v>#NAME?</v>
      </c>
      <c r="HH16" s="13" t="e">
        <f ca="1">_xll.BDH($B16,HH$3,HH$2,HH$2)</f>
        <v>#NAME?</v>
      </c>
      <c r="HI16" s="13" t="e">
        <f ca="1">_xll.BDH($B16,HI$3,HI$2,HI$2)</f>
        <v>#NAME?</v>
      </c>
      <c r="HJ16" s="13" t="e">
        <f ca="1">_xll.BDH($B16,HJ$3,HJ$2,HJ$2)</f>
        <v>#NAME?</v>
      </c>
      <c r="HK16" s="13" t="e">
        <f ca="1">_xll.BDH($B16,HK$3,HK$2,HK$2)</f>
        <v>#NAME?</v>
      </c>
      <c r="HL16" s="13" t="e">
        <f ca="1">_xll.BDH($B16,HL$3,HL$2,HL$2)</f>
        <v>#NAME?</v>
      </c>
      <c r="HM16" s="13" t="e">
        <f ca="1">_xll.BDH($B16,HM$3,HM$2,HM$2)</f>
        <v>#NAME?</v>
      </c>
      <c r="HN16" s="13" t="e">
        <f ca="1">_xll.BDH($B16,HN$3,HN$2,HN$2)</f>
        <v>#NAME?</v>
      </c>
      <c r="HO16" s="13" t="e">
        <f ca="1">_xll.BDH($B16,HO$3,HO$2,HO$2)</f>
        <v>#NAME?</v>
      </c>
      <c r="HP16" s="3"/>
      <c r="HQ16" s="13" t="e">
        <f ca="1">_xll.BDH($B16,HQ$3,HQ$2,HQ$2)</f>
        <v>#NAME?</v>
      </c>
      <c r="HR16" s="13" t="e">
        <f ca="1">_xll.BDH($B16,HR$3,HR$2,HR$2)</f>
        <v>#NAME?</v>
      </c>
      <c r="HS16" s="13" t="e">
        <f ca="1">_xll.BDH($B16,HS$3,HS$2,HS$2)</f>
        <v>#NAME?</v>
      </c>
      <c r="HT16" s="13" t="e">
        <f ca="1">_xll.BDH($B16,HT$3,HT$2,HT$2)</f>
        <v>#NAME?</v>
      </c>
      <c r="HU16" s="13" t="e">
        <f ca="1">_xll.BDH($B16,HU$3,HU$2,HU$2)</f>
        <v>#NAME?</v>
      </c>
      <c r="HV16" s="13" t="e">
        <f ca="1">_xll.BDH($B16,HV$3,HV$2,HV$2)</f>
        <v>#NAME?</v>
      </c>
      <c r="HW16" s="13" t="e">
        <f ca="1">_xll.BDH($B16,HW$3,HW$2,HW$2)</f>
        <v>#NAME?</v>
      </c>
      <c r="HX16" s="13" t="e">
        <f ca="1">_xll.BDH($B16,HX$3,HX$2,HX$2)</f>
        <v>#NAME?</v>
      </c>
      <c r="HY16" s="13" t="e">
        <f ca="1">_xll.BDH($B16,HY$3,HY$2,HY$2)</f>
        <v>#NAME?</v>
      </c>
      <c r="HZ16" s="13" t="e">
        <f ca="1">_xll.BDH($B16,HZ$3,HZ$2,HZ$2)</f>
        <v>#NAME?</v>
      </c>
      <c r="IA16" s="13" t="e">
        <f ca="1">_xll.BDH($B16,IA$3,IA$2,IA$2)</f>
        <v>#NAME?</v>
      </c>
      <c r="IB16" s="13" t="e">
        <f ca="1">_xll.BDH($B16,IB$3,IB$2,IB$2)</f>
        <v>#NAME?</v>
      </c>
      <c r="IC16" s="13" t="e">
        <f ca="1">_xll.BDH($B16,IC$3,IC$2,IC$2)</f>
        <v>#NAME?</v>
      </c>
      <c r="ID16" s="13" t="e">
        <f ca="1">_xll.BDH($B16,ID$3,ID$2,ID$2)</f>
        <v>#NAME?</v>
      </c>
      <c r="IE16" s="13" t="e">
        <f ca="1">_xll.BDH($B16,IE$3,IE$2,IE$2)</f>
        <v>#NAME?</v>
      </c>
      <c r="IF16" s="13" t="e">
        <f ca="1">_xll.BDH($B16,IF$3,IF$2,IF$2)</f>
        <v>#NAME?</v>
      </c>
      <c r="IG16" s="13" t="e">
        <f ca="1">_xll.BDH($B16,IG$3,IG$2,IG$2)</f>
        <v>#NAME?</v>
      </c>
      <c r="IH16" s="13" t="e">
        <f ca="1">_xll.BDH($B16,IH$3,IH$2,IH$2)</f>
        <v>#NAME?</v>
      </c>
      <c r="II16" s="13" t="e">
        <f ca="1">_xll.BDH($B16,II$3,II$2,II$2)</f>
        <v>#NAME?</v>
      </c>
      <c r="IJ16" s="13" t="e">
        <f ca="1">_xll.BDH($B16,IJ$3,IJ$2,IJ$2)</f>
        <v>#NAME?</v>
      </c>
      <c r="IK16" s="13" t="e">
        <f ca="1">_xll.BDH($B16,IK$3,IK$2,IK$2)</f>
        <v>#NAME?</v>
      </c>
      <c r="IL16" s="3"/>
      <c r="IM16" s="13" t="e">
        <f ca="1">_xll.BDH($B16,IM$3,IM$2,IM$2)</f>
        <v>#NAME?</v>
      </c>
      <c r="IN16" s="13" t="e">
        <f ca="1">_xll.BDH($B16,IN$3,IN$2,IN$2)</f>
        <v>#NAME?</v>
      </c>
      <c r="IO16" s="13" t="e">
        <f ca="1">_xll.BDH($B16,IO$3,IO$2,IO$2)</f>
        <v>#NAME?</v>
      </c>
      <c r="IP16" s="13" t="e">
        <f ca="1">_xll.BDH($B16,IP$3,IP$2,IP$2)</f>
        <v>#NAME?</v>
      </c>
      <c r="IQ16" s="13" t="e">
        <f ca="1">_xll.BDH($B16,IQ$3,IQ$2,IQ$2)</f>
        <v>#NAME?</v>
      </c>
      <c r="IR16" s="13" t="e">
        <f ca="1">_xll.BDH($B16,IR$3,IR$2,IR$2)</f>
        <v>#NAME?</v>
      </c>
      <c r="IS16" s="13" t="e">
        <f ca="1">_xll.BDH($B16,IS$3,IS$2,IS$2)</f>
        <v>#NAME?</v>
      </c>
      <c r="IT16" s="13" t="e">
        <f ca="1">_xll.BDH($B16,IT$3,IT$2,IT$2)</f>
        <v>#NAME?</v>
      </c>
      <c r="IU16" s="13" t="e">
        <f ca="1">_xll.BDH($B16,IU$3,IU$2,IU$2)</f>
        <v>#NAME?</v>
      </c>
      <c r="IV16" s="13" t="e">
        <f ca="1">_xll.BDH($B16,IV$3,IV$2,IV$2)</f>
        <v>#NAME?</v>
      </c>
      <c r="IW16" s="13" t="e">
        <f ca="1">_xll.BDH($B16,IW$3,IW$2,IW$2)</f>
        <v>#NAME?</v>
      </c>
      <c r="IX16" s="13" t="e">
        <f ca="1">_xll.BDH($B16,IX$3,IX$2,IX$2)</f>
        <v>#NAME?</v>
      </c>
      <c r="IY16" s="13" t="e">
        <f ca="1">_xll.BDH($B16,IY$3,IY$2,IY$2)</f>
        <v>#NAME?</v>
      </c>
      <c r="IZ16" s="13" t="e">
        <f ca="1">_xll.BDH($B16,IZ$3,IZ$2,IZ$2)</f>
        <v>#NAME?</v>
      </c>
      <c r="JA16" s="13" t="e">
        <f ca="1">_xll.BDH($B16,JA$3,JA$2,JA$2)</f>
        <v>#NAME?</v>
      </c>
      <c r="JB16" s="13" t="e">
        <f ca="1">_xll.BDH($B16,JB$3,JB$2,JB$2)</f>
        <v>#NAME?</v>
      </c>
      <c r="JC16" s="13" t="e">
        <f ca="1">_xll.BDH($B16,JC$3,JC$2,JC$2)</f>
        <v>#NAME?</v>
      </c>
      <c r="JD16" s="13" t="e">
        <f ca="1">_xll.BDH($B16,JD$3,JD$2,JD$2)</f>
        <v>#NAME?</v>
      </c>
      <c r="JE16" s="13" t="e">
        <f ca="1">_xll.BDH($B16,JE$3,JE$2,JE$2)</f>
        <v>#NAME?</v>
      </c>
      <c r="JF16" s="13" t="e">
        <f ca="1">_xll.BDH($B16,JF$3,JF$2,JF$2)</f>
        <v>#NAME?</v>
      </c>
      <c r="JG16" s="13" t="e">
        <f ca="1">_xll.BDH($B16,JG$3,JG$2,JG$2)</f>
        <v>#NAME?</v>
      </c>
      <c r="JH16" s="3"/>
      <c r="JI16" s="14" t="e">
        <f ca="1">_xll.BDH($B16,JI$3,JI$2,JI$2)</f>
        <v>#NAME?</v>
      </c>
      <c r="JJ16" s="14" t="e">
        <f ca="1">_xll.BDH($B16,JJ$3,JJ$2,JJ$2)</f>
        <v>#NAME?</v>
      </c>
      <c r="JK16" s="14" t="e">
        <f ca="1">_xll.BDH($B16,JK$3,JK$2,JK$2)</f>
        <v>#NAME?</v>
      </c>
      <c r="JL16" s="14" t="e">
        <f ca="1">_xll.BDH($B16,JL$3,JL$2,JL$2)</f>
        <v>#NAME?</v>
      </c>
      <c r="JM16" s="14" t="e">
        <f ca="1">_xll.BDH($B16,JM$3,JM$2,JM$2)</f>
        <v>#NAME?</v>
      </c>
      <c r="JN16" s="14" t="e">
        <f ca="1">_xll.BDH($B16,JN$3,JN$2,JN$2)</f>
        <v>#NAME?</v>
      </c>
      <c r="JO16" s="14" t="e">
        <f ca="1">_xll.BDH($B16,JO$3,JO$2,JO$2)</f>
        <v>#NAME?</v>
      </c>
      <c r="JP16" s="14" t="e">
        <f ca="1">_xll.BDH($B16,JP$3,JP$2,JP$2)</f>
        <v>#NAME?</v>
      </c>
      <c r="JQ16" s="14" t="e">
        <f ca="1">_xll.BDH($B16,JQ$3,JQ$2,JQ$2)</f>
        <v>#NAME?</v>
      </c>
      <c r="JR16" s="14" t="e">
        <f ca="1">_xll.BDH($B16,JR$3,JR$2,JR$2)</f>
        <v>#NAME?</v>
      </c>
      <c r="JS16" s="14" t="e">
        <f ca="1">_xll.BDH($B16,JS$3,JS$2,JS$2)</f>
        <v>#NAME?</v>
      </c>
      <c r="JT16" s="14" t="e">
        <f ca="1">_xll.BDH($B16,JT$3,JT$2,JT$2)</f>
        <v>#NAME?</v>
      </c>
      <c r="JU16" s="14" t="e">
        <f ca="1">_xll.BDH($B16,JU$3,JU$2,JU$2)</f>
        <v>#NAME?</v>
      </c>
      <c r="JV16" s="14" t="e">
        <f ca="1">_xll.BDH($B16,JV$3,JV$2,JV$2)</f>
        <v>#NAME?</v>
      </c>
      <c r="JW16" s="14" t="e">
        <f ca="1">_xll.BDH($B16,JW$3,JW$2,JW$2)</f>
        <v>#NAME?</v>
      </c>
      <c r="JX16" s="14" t="e">
        <f ca="1">_xll.BDH($B16,JX$3,JX$2,JX$2)</f>
        <v>#NAME?</v>
      </c>
      <c r="JY16" s="14" t="e">
        <f ca="1">_xll.BDH($B16,JY$3,JY$2,JY$2)</f>
        <v>#NAME?</v>
      </c>
      <c r="JZ16" s="14" t="e">
        <f ca="1">_xll.BDH($B16,JZ$3,JZ$2,JZ$2)</f>
        <v>#NAME?</v>
      </c>
      <c r="KA16" s="14" t="e">
        <f ca="1">_xll.BDH($B16,KA$3,KA$2,KA$2)</f>
        <v>#NAME?</v>
      </c>
      <c r="KB16" s="14" t="e">
        <f ca="1">_xll.BDH($B16,KB$3,KB$2,KB$2)</f>
        <v>#NAME?</v>
      </c>
      <c r="KC16" s="14" t="e">
        <f ca="1">_xll.BDH($B16,KC$3,KC$2,KC$2)</f>
        <v>#NAME?</v>
      </c>
      <c r="KD16" s="3"/>
    </row>
    <row r="17" spans="1:291" s="21" customFormat="1">
      <c r="A17" s="4" t="s">
        <v>67</v>
      </c>
      <c r="B17" s="3" t="s">
        <v>3</v>
      </c>
      <c r="C17" s="15"/>
      <c r="D17" s="3"/>
      <c r="E17" s="13" t="e">
        <f ca="1">_xll.BDH($B17,E$3,E$2,E$2)</f>
        <v>#NAME?</v>
      </c>
      <c r="F17" s="13" t="e">
        <f ca="1">_xll.BDH($B17,F$3,F$2,F$2)</f>
        <v>#NAME?</v>
      </c>
      <c r="G17" s="13" t="e">
        <f ca="1">_xll.BDH($B17,G$3,G$2,G$2)</f>
        <v>#NAME?</v>
      </c>
      <c r="H17" s="13" t="e">
        <f ca="1">_xll.BDH($B17,H$3,H$2,H$2)</f>
        <v>#NAME?</v>
      </c>
      <c r="I17" s="13" t="e">
        <f ca="1">_xll.BDH($B17,I$3,I$2,I$2)</f>
        <v>#NAME?</v>
      </c>
      <c r="J17" s="13" t="e">
        <f ca="1">_xll.BDH($B17,J$3,J$2,J$2)</f>
        <v>#NAME?</v>
      </c>
      <c r="K17" s="13" t="e">
        <f ca="1">_xll.BDH($B17,K$3,K$2,K$2)</f>
        <v>#NAME?</v>
      </c>
      <c r="L17" s="13" t="e">
        <f ca="1">_xll.BDH($B17,L$3,L$2,L$2)</f>
        <v>#NAME?</v>
      </c>
      <c r="M17" s="13" t="e">
        <f ca="1">_xll.BDH($B17,M$3,M$2,M$2)</f>
        <v>#NAME?</v>
      </c>
      <c r="N17" s="13" t="e">
        <f ca="1">_xll.BDH($B17,N$3,N$2,N$2)</f>
        <v>#NAME?</v>
      </c>
      <c r="O17" s="13" t="e">
        <f ca="1">_xll.BDH($B17,O$3,O$2,O$2)</f>
        <v>#NAME?</v>
      </c>
      <c r="P17" s="13" t="e">
        <f ca="1">_xll.BDH($B17,P$3,P$2,P$2)</f>
        <v>#NAME?</v>
      </c>
      <c r="Q17" s="13" t="e">
        <f ca="1">_xll.BDH($B17,Q$3,Q$2,Q$2)</f>
        <v>#NAME?</v>
      </c>
      <c r="R17" s="13" t="e">
        <f ca="1">_xll.BDH($B17,R$3,R$2,R$2)</f>
        <v>#NAME?</v>
      </c>
      <c r="S17" s="13" t="e">
        <f ca="1">_xll.BDH($B17,S$3,S$2,S$2)</f>
        <v>#NAME?</v>
      </c>
      <c r="T17" s="13" t="e">
        <f ca="1">_xll.BDH($B17,T$3,T$2,T$2)</f>
        <v>#NAME?</v>
      </c>
      <c r="U17" s="13" t="e">
        <f ca="1">_xll.BDH($B17,U$3,U$2,U$2)</f>
        <v>#NAME?</v>
      </c>
      <c r="V17" s="13" t="e">
        <f ca="1">_xll.BDH($B17,V$3,V$2,V$2)</f>
        <v>#NAME?</v>
      </c>
      <c r="W17" s="13" t="e">
        <f ca="1">_xll.BDH($B17,W$3,W$2,W$2)</f>
        <v>#NAME?</v>
      </c>
      <c r="X17" s="13" t="e">
        <f ca="1">_xll.BDH($B17,X$3,X$2,X$2)</f>
        <v>#NAME?</v>
      </c>
      <c r="Y17" s="13" t="e">
        <f ca="1">_xll.BDH($B17,Y$3,Y$2,Y$2)</f>
        <v>#NAME?</v>
      </c>
      <c r="Z17" s="66"/>
      <c r="AA17" s="13" t="e">
        <f ca="1">_xll.BDH($B17,AA$3,AA$2,AA$2)</f>
        <v>#NAME?</v>
      </c>
      <c r="AB17" s="13" t="e">
        <f ca="1">_xll.BDH($B17,AB$3,AB$2,AB$2)</f>
        <v>#NAME?</v>
      </c>
      <c r="AC17" s="13" t="e">
        <f ca="1">_xll.BDH($B17,AC$3,AC$2,AC$2)</f>
        <v>#NAME?</v>
      </c>
      <c r="AD17" s="13" t="e">
        <f ca="1">_xll.BDH($B17,AD$3,AD$2,AD$2)</f>
        <v>#NAME?</v>
      </c>
      <c r="AE17" s="13" t="e">
        <f ca="1">_xll.BDH($B17,AE$3,AE$2,AE$2)</f>
        <v>#NAME?</v>
      </c>
      <c r="AF17" s="13" t="e">
        <f ca="1">_xll.BDH($B17,AF$3,AF$2,AF$2)</f>
        <v>#NAME?</v>
      </c>
      <c r="AG17" s="13" t="e">
        <f ca="1">_xll.BDH($B17,AG$3,AG$2,AG$2)</f>
        <v>#NAME?</v>
      </c>
      <c r="AH17" s="13" t="e">
        <f ca="1">_xll.BDH($B17,AH$3,AH$2,AH$2)</f>
        <v>#NAME?</v>
      </c>
      <c r="AI17" s="13" t="e">
        <f ca="1">_xll.BDH($B17,AI$3,AI$2,AI$2)</f>
        <v>#NAME?</v>
      </c>
      <c r="AJ17" s="13" t="e">
        <f ca="1">_xll.BDH($B17,AJ$3,AJ$2,AJ$2)</f>
        <v>#NAME?</v>
      </c>
      <c r="AK17" s="13" t="e">
        <f ca="1">_xll.BDH($B17,AK$3,AK$2,AK$2)</f>
        <v>#NAME?</v>
      </c>
      <c r="AL17" s="13" t="e">
        <f ca="1">_xll.BDH($B17,AL$3,AL$2,AL$2)</f>
        <v>#NAME?</v>
      </c>
      <c r="AM17" s="13" t="e">
        <f ca="1">_xll.BDH($B17,AM$3,AM$2,AM$2)</f>
        <v>#NAME?</v>
      </c>
      <c r="AN17" s="13" t="e">
        <f ca="1">_xll.BDH($B17,AN$3,AN$2,AN$2)</f>
        <v>#NAME?</v>
      </c>
      <c r="AO17" s="13" t="e">
        <f ca="1">_xll.BDH($B17,AO$3,AO$2,AO$2)</f>
        <v>#NAME?</v>
      </c>
      <c r="AP17" s="13" t="e">
        <f ca="1">_xll.BDH($B17,AP$3,AP$2,AP$2)</f>
        <v>#NAME?</v>
      </c>
      <c r="AQ17" s="13" t="e">
        <f ca="1">_xll.BDH($B17,AQ$3,AQ$2,AQ$2)</f>
        <v>#NAME?</v>
      </c>
      <c r="AR17" s="13" t="e">
        <f ca="1">_xll.BDH($B17,AR$3,AR$2,AR$2)</f>
        <v>#NAME?</v>
      </c>
      <c r="AS17" s="13" t="e">
        <f ca="1">_xll.BDH($B17,AS$3,AS$2,AS$2)</f>
        <v>#NAME?</v>
      </c>
      <c r="AT17" s="13" t="e">
        <f ca="1">_xll.BDH($B17,AT$3,AT$2,AT$2)</f>
        <v>#NAME?</v>
      </c>
      <c r="AU17" s="13" t="e">
        <f ca="1">_xll.BDH($B17,AU$3,AU$2,AU$2)</f>
        <v>#NAME?</v>
      </c>
      <c r="AV17" s="66"/>
      <c r="AW17" s="13" t="e">
        <f ca="1">_xll.BDH($B17,AW$3,AW$2,AW$2)</f>
        <v>#NAME?</v>
      </c>
      <c r="AX17" s="13" t="e">
        <f ca="1">_xll.BDH($B17,AX$3,AX$2,AX$2)</f>
        <v>#NAME?</v>
      </c>
      <c r="AY17" s="13" t="e">
        <f ca="1">_xll.BDH($B17,AY$3,AY$2,AY$2)</f>
        <v>#NAME?</v>
      </c>
      <c r="AZ17" s="13" t="e">
        <f ca="1">_xll.BDH($B17,AZ$3,AZ$2,AZ$2)</f>
        <v>#NAME?</v>
      </c>
      <c r="BA17" s="13" t="e">
        <f ca="1">_xll.BDH($B17,BA$3,BA$2,BA$2)</f>
        <v>#NAME?</v>
      </c>
      <c r="BB17" s="13" t="e">
        <f ca="1">_xll.BDH($B17,BB$3,BB$2,BB$2)</f>
        <v>#NAME?</v>
      </c>
      <c r="BC17" s="13" t="e">
        <f ca="1">_xll.BDH($B17,BC$3,BC$2,BC$2)</f>
        <v>#NAME?</v>
      </c>
      <c r="BD17" s="13" t="e">
        <f ca="1">_xll.BDH($B17,BD$3,BD$2,BD$2)</f>
        <v>#NAME?</v>
      </c>
      <c r="BE17" s="13" t="e">
        <f ca="1">_xll.BDH($B17,BE$3,BE$2,BE$2)</f>
        <v>#NAME?</v>
      </c>
      <c r="BF17" s="13" t="e">
        <f ca="1">_xll.BDH($B17,BF$3,BF$2,BF$2)</f>
        <v>#NAME?</v>
      </c>
      <c r="BG17" s="13" t="e">
        <f ca="1">_xll.BDH($B17,BG$3,BG$2,BG$2)</f>
        <v>#NAME?</v>
      </c>
      <c r="BH17" s="13" t="e">
        <f ca="1">_xll.BDH($B17,BH$3,BH$2,BH$2)</f>
        <v>#NAME?</v>
      </c>
      <c r="BI17" s="13" t="e">
        <f ca="1">_xll.BDH($B17,BI$3,BI$2,BI$2)</f>
        <v>#NAME?</v>
      </c>
      <c r="BJ17" s="13" t="e">
        <f ca="1">_xll.BDH($B17,BJ$3,BJ$2,BJ$2)</f>
        <v>#NAME?</v>
      </c>
      <c r="BK17" s="13" t="e">
        <f ca="1">_xll.BDH($B17,BK$3,BK$2,BK$2)</f>
        <v>#NAME?</v>
      </c>
      <c r="BL17" s="13" t="e">
        <f ca="1">_xll.BDH($B17,BL$3,BL$2,BL$2)</f>
        <v>#NAME?</v>
      </c>
      <c r="BM17" s="13" t="e">
        <f ca="1">_xll.BDH($B17,BM$3,BM$2,BM$2)</f>
        <v>#NAME?</v>
      </c>
      <c r="BN17" s="13" t="e">
        <f ca="1">_xll.BDH($B17,BN$3,BN$2,BN$2)</f>
        <v>#NAME?</v>
      </c>
      <c r="BO17" s="13" t="e">
        <f ca="1">_xll.BDH($B17,BO$3,BO$2,BO$2)</f>
        <v>#NAME?</v>
      </c>
      <c r="BP17" s="13" t="e">
        <f ca="1">_xll.BDH($B17,BP$3,BP$2,BP$2)</f>
        <v>#NAME?</v>
      </c>
      <c r="BQ17" s="13" t="e">
        <f ca="1">_xll.BDH($B17,BQ$3,BQ$2,BQ$2)</f>
        <v>#NAME?</v>
      </c>
      <c r="BR17" s="3"/>
      <c r="BS17" s="14" t="e">
        <f ca="1">_xll.BDH($B17,BS$3,BS$2,BS$2)</f>
        <v>#NAME?</v>
      </c>
      <c r="BT17" s="14" t="e">
        <f ca="1">_xll.BDH($B17,BT$3,BT$2,BT$2)</f>
        <v>#NAME?</v>
      </c>
      <c r="BU17" s="14" t="e">
        <f ca="1">_xll.BDH($B17,BU$3,BU$2,BU$2)</f>
        <v>#NAME?</v>
      </c>
      <c r="BV17" s="14" t="e">
        <f ca="1">_xll.BDH($B17,BV$3,BV$2,BV$2)</f>
        <v>#NAME?</v>
      </c>
      <c r="BW17" s="14" t="e">
        <f ca="1">_xll.BDH($B17,BW$3,BW$2,BW$2)</f>
        <v>#NAME?</v>
      </c>
      <c r="BX17" s="14" t="e">
        <f ca="1">_xll.BDH($B17,BX$3,BX$2,BX$2)</f>
        <v>#NAME?</v>
      </c>
      <c r="BY17" s="14" t="e">
        <f ca="1">_xll.BDH($B17,BY$3,BY$2,BY$2)</f>
        <v>#NAME?</v>
      </c>
      <c r="BZ17" s="14" t="e">
        <f ca="1">_xll.BDH($B17,BZ$3,BZ$2,BZ$2)</f>
        <v>#NAME?</v>
      </c>
      <c r="CA17" s="14" t="e">
        <f ca="1">_xll.BDH($B17,CA$3,CA$2,CA$2)</f>
        <v>#NAME?</v>
      </c>
      <c r="CB17" s="14" t="e">
        <f ca="1">_xll.BDH($B17,CB$3,CB$2,CB$2)</f>
        <v>#NAME?</v>
      </c>
      <c r="CC17" s="14" t="e">
        <f ca="1">_xll.BDH($B17,CC$3,CC$2,CC$2)</f>
        <v>#NAME?</v>
      </c>
      <c r="CD17" s="14" t="e">
        <f ca="1">_xll.BDH($B17,CD$3,CD$2,CD$2)</f>
        <v>#NAME?</v>
      </c>
      <c r="CE17" s="14" t="e">
        <f ca="1">_xll.BDH($B17,CE$3,CE$2,CE$2)</f>
        <v>#NAME?</v>
      </c>
      <c r="CF17" s="14" t="e">
        <f ca="1">_xll.BDH($B17,CF$3,CF$2,CF$2)</f>
        <v>#NAME?</v>
      </c>
      <c r="CG17" s="14" t="e">
        <f ca="1">_xll.BDH($B17,CG$3,CG$2,CG$2)</f>
        <v>#NAME?</v>
      </c>
      <c r="CH17" s="14" t="e">
        <f ca="1">_xll.BDH($B17,CH$3,CH$2,CH$2)</f>
        <v>#NAME?</v>
      </c>
      <c r="CI17" s="14" t="e">
        <f ca="1">_xll.BDH($B17,CI$3,CI$2,CI$2)</f>
        <v>#NAME?</v>
      </c>
      <c r="CJ17" s="14" t="e">
        <f ca="1">_xll.BDH($B17,CJ$3,CJ$2,CJ$2)</f>
        <v>#NAME?</v>
      </c>
      <c r="CK17" s="14" t="e">
        <f ca="1">_xll.BDH($B17,CK$3,CK$2,CK$2)</f>
        <v>#NAME?</v>
      </c>
      <c r="CL17" s="14" t="e">
        <f ca="1">_xll.BDH($B17,CL$3,CL$2,CL$2)</f>
        <v>#NAME?</v>
      </c>
      <c r="CM17" s="14" t="e">
        <f ca="1">_xll.BDH($B17,CM$3,CM$2,CM$2)</f>
        <v>#NAME?</v>
      </c>
      <c r="CN17"/>
      <c r="CO17" s="13" t="e">
        <f ca="1">_xll.BDH($B17,CO$3,CO$2,CO$2)</f>
        <v>#NAME?</v>
      </c>
      <c r="CP17" s="13" t="e">
        <f ca="1">_xll.BDH($B17,CP$3,CP$2,CP$2)</f>
        <v>#NAME?</v>
      </c>
      <c r="CQ17" s="13" t="e">
        <f ca="1">_xll.BDH($B17,CQ$3,CQ$2,CQ$2)</f>
        <v>#NAME?</v>
      </c>
      <c r="CR17" s="13" t="e">
        <f ca="1">_xll.BDH($B17,CR$3,CR$2,CR$2)</f>
        <v>#NAME?</v>
      </c>
      <c r="CS17" s="13" t="e">
        <f ca="1">_xll.BDH($B17,CS$3,CS$2,CS$2)</f>
        <v>#NAME?</v>
      </c>
      <c r="CT17" s="13" t="e">
        <f ca="1">_xll.BDH($B17,CT$3,CT$2,CT$2)</f>
        <v>#NAME?</v>
      </c>
      <c r="CU17" s="13" t="e">
        <f ca="1">_xll.BDH($B17,CU$3,CU$2,CU$2)</f>
        <v>#NAME?</v>
      </c>
      <c r="CV17" s="13" t="e">
        <f ca="1">_xll.BDH($B17,CV$3,CV$2,CV$2)</f>
        <v>#NAME?</v>
      </c>
      <c r="CW17" s="13" t="e">
        <f ca="1">_xll.BDH($B17,CW$3,CW$2,CW$2)</f>
        <v>#NAME?</v>
      </c>
      <c r="CX17" s="13" t="e">
        <f ca="1">_xll.BDH($B17,CX$3,CX$2,CX$2)</f>
        <v>#NAME?</v>
      </c>
      <c r="CY17" s="13" t="e">
        <f ca="1">_xll.BDH($B17,CY$3,CY$2,CY$2)</f>
        <v>#NAME?</v>
      </c>
      <c r="CZ17" s="13" t="e">
        <f ca="1">_xll.BDH($B17,CZ$3,CZ$2,CZ$2)</f>
        <v>#NAME?</v>
      </c>
      <c r="DA17" s="13" t="e">
        <f ca="1">_xll.BDH($B17,DA$3,DA$2,DA$2)</f>
        <v>#NAME?</v>
      </c>
      <c r="DB17" s="13" t="e">
        <f ca="1">_xll.BDH($B17,DB$3,DB$2,DB$2)</f>
        <v>#NAME?</v>
      </c>
      <c r="DC17" s="13" t="e">
        <f ca="1">_xll.BDH($B17,DC$3,DC$2,DC$2)</f>
        <v>#NAME?</v>
      </c>
      <c r="DD17" s="13" t="e">
        <f ca="1">_xll.BDH($B17,DD$3,DD$2,DD$2)</f>
        <v>#NAME?</v>
      </c>
      <c r="DE17" s="13" t="e">
        <f ca="1">_xll.BDH($B17,DE$3,DE$2,DE$2)</f>
        <v>#NAME?</v>
      </c>
      <c r="DF17" s="13" t="e">
        <f ca="1">_xll.BDH($B17,DF$3,DF$2,DF$2)</f>
        <v>#NAME?</v>
      </c>
      <c r="DG17" s="13" t="e">
        <f ca="1">_xll.BDH($B17,DG$3,DG$2,DG$2)</f>
        <v>#NAME?</v>
      </c>
      <c r="DH17" s="13" t="e">
        <f ca="1">_xll.BDH($B17,DH$3,DH$2,DH$2)</f>
        <v>#NAME?</v>
      </c>
      <c r="DI17" s="13" t="e">
        <f ca="1">_xll.BDH($B17,DI$3,DI$2,DI$2)</f>
        <v>#NAME?</v>
      </c>
      <c r="DJ17" s="3"/>
      <c r="DK17" s="14" t="e">
        <f ca="1">_xll.BDH($B17,DK$3,DK$2,DK$2)</f>
        <v>#NAME?</v>
      </c>
      <c r="DL17" s="14" t="e">
        <f ca="1">_xll.BDH($B17,DL$3,DL$2,DL$2)</f>
        <v>#NAME?</v>
      </c>
      <c r="DM17" s="14" t="e">
        <f ca="1">_xll.BDH($B17,DM$3,DM$2,DM$2)</f>
        <v>#NAME?</v>
      </c>
      <c r="DN17" s="14" t="e">
        <f ca="1">_xll.BDH($B17,DN$3,DN$2,DN$2)</f>
        <v>#NAME?</v>
      </c>
      <c r="DO17" s="14" t="e">
        <f ca="1">_xll.BDH($B17,DO$3,DO$2,DO$2)</f>
        <v>#NAME?</v>
      </c>
      <c r="DP17" s="14" t="e">
        <f ca="1">_xll.BDH($B17,DP$3,DP$2,DP$2)</f>
        <v>#NAME?</v>
      </c>
      <c r="DQ17" s="14" t="e">
        <f ca="1">_xll.BDH($B17,DQ$3,DQ$2,DQ$2)</f>
        <v>#NAME?</v>
      </c>
      <c r="DR17" s="14" t="e">
        <f ca="1">_xll.BDH($B17,DR$3,DR$2,DR$2)</f>
        <v>#NAME?</v>
      </c>
      <c r="DS17" s="14" t="e">
        <f ca="1">_xll.BDH($B17,DS$3,DS$2,DS$2)</f>
        <v>#NAME?</v>
      </c>
      <c r="DT17" s="14" t="e">
        <f ca="1">_xll.BDH($B17,DT$3,DT$2,DT$2)</f>
        <v>#NAME?</v>
      </c>
      <c r="DU17" s="14" t="e">
        <f ca="1">_xll.BDH($B17,DU$3,DU$2,DU$2)</f>
        <v>#NAME?</v>
      </c>
      <c r="DV17" s="14" t="e">
        <f ca="1">_xll.BDH($B17,DV$3,DV$2,DV$2)</f>
        <v>#NAME?</v>
      </c>
      <c r="DW17" s="14" t="e">
        <f ca="1">_xll.BDH($B17,DW$3,DW$2,DW$2)</f>
        <v>#NAME?</v>
      </c>
      <c r="DX17" s="14" t="e">
        <f ca="1">_xll.BDH($B17,DX$3,DX$2,DX$2)</f>
        <v>#NAME?</v>
      </c>
      <c r="DY17" s="14" t="e">
        <f ca="1">_xll.BDH($B17,DY$3,DY$2,DY$2)</f>
        <v>#NAME?</v>
      </c>
      <c r="DZ17" s="14" t="e">
        <f ca="1">_xll.BDH($B17,DZ$3,DZ$2,DZ$2)</f>
        <v>#NAME?</v>
      </c>
      <c r="EA17" s="14" t="e">
        <f ca="1">_xll.BDH($B17,EA$3,EA$2,EA$2)</f>
        <v>#NAME?</v>
      </c>
      <c r="EB17" s="14" t="e">
        <f ca="1">_xll.BDH($B17,EB$3,EB$2,EB$2)</f>
        <v>#NAME?</v>
      </c>
      <c r="EC17" s="14" t="e">
        <f ca="1">_xll.BDH($B17,EC$3,EC$2,EC$2)</f>
        <v>#NAME?</v>
      </c>
      <c r="ED17" s="14" t="e">
        <f ca="1">_xll.BDH($B17,ED$3,ED$2,ED$2)</f>
        <v>#NAME?</v>
      </c>
      <c r="EE17" s="14" t="e">
        <f ca="1">_xll.BDH($B17,EE$3,EE$2,EE$2)</f>
        <v>#NAME?</v>
      </c>
      <c r="EF17" s="3"/>
      <c r="EG17" s="14" t="e">
        <f ca="1">_xll.BDH($B17,EG$3,EG$2,EG$2)</f>
        <v>#NAME?</v>
      </c>
      <c r="EH17" s="14" t="e">
        <f ca="1">_xll.BDH($B17,EH$3,EH$2,EH$2)</f>
        <v>#NAME?</v>
      </c>
      <c r="EI17" s="14" t="e">
        <f ca="1">_xll.BDH($B17,EI$3,EI$2,EI$2)</f>
        <v>#NAME?</v>
      </c>
      <c r="EJ17" s="14" t="e">
        <f ca="1">_xll.BDH($B17,EJ$3,EJ$2,EJ$2)</f>
        <v>#NAME?</v>
      </c>
      <c r="EK17" s="14" t="e">
        <f ca="1">_xll.BDH($B17,EK$3,EK$2,EK$2)</f>
        <v>#NAME?</v>
      </c>
      <c r="EL17" s="14" t="e">
        <f ca="1">_xll.BDH($B17,EL$3,EL$2,EL$2)</f>
        <v>#NAME?</v>
      </c>
      <c r="EM17" s="14" t="e">
        <f ca="1">_xll.BDH($B17,EM$3,EM$2,EM$2)</f>
        <v>#NAME?</v>
      </c>
      <c r="EN17" s="14" t="e">
        <f ca="1">_xll.BDH($B17,EN$3,EN$2,EN$2)</f>
        <v>#NAME?</v>
      </c>
      <c r="EO17" s="14" t="e">
        <f ca="1">_xll.BDH($B17,EO$3,EO$2,EO$2)</f>
        <v>#NAME?</v>
      </c>
      <c r="EP17" s="14" t="e">
        <f ca="1">_xll.BDH($B17,EP$3,EP$2,EP$2)</f>
        <v>#NAME?</v>
      </c>
      <c r="EQ17" s="14" t="e">
        <f ca="1">_xll.BDH($B17,EQ$3,EQ$2,EQ$2)</f>
        <v>#NAME?</v>
      </c>
      <c r="ER17" s="14" t="e">
        <f ca="1">_xll.BDH($B17,ER$3,ER$2,ER$2)</f>
        <v>#NAME?</v>
      </c>
      <c r="ES17" s="14" t="e">
        <f ca="1">_xll.BDH($B17,ES$3,ES$2,ES$2)</f>
        <v>#NAME?</v>
      </c>
      <c r="ET17" s="14" t="e">
        <f ca="1">_xll.BDH($B17,ET$3,ET$2,ET$2)</f>
        <v>#NAME?</v>
      </c>
      <c r="EU17" s="14" t="e">
        <f ca="1">_xll.BDH($B17,EU$3,EU$2,EU$2)</f>
        <v>#NAME?</v>
      </c>
      <c r="EV17" s="14" t="e">
        <f ca="1">_xll.BDH($B17,EV$3,EV$2,EV$2)</f>
        <v>#NAME?</v>
      </c>
      <c r="EW17" s="14" t="e">
        <f ca="1">_xll.BDH($B17,EW$3,EW$2,EW$2)</f>
        <v>#NAME?</v>
      </c>
      <c r="EX17" s="14" t="e">
        <f ca="1">_xll.BDH($B17,EX$3,EX$2,EX$2)</f>
        <v>#NAME?</v>
      </c>
      <c r="EY17" s="14" t="e">
        <f ca="1">_xll.BDH($B17,EY$3,EY$2,EY$2)</f>
        <v>#NAME?</v>
      </c>
      <c r="EZ17" s="14" t="e">
        <f ca="1">_xll.BDH($B17,EZ$3,EZ$2,EZ$2)</f>
        <v>#NAME?</v>
      </c>
      <c r="FA17" s="14" t="e">
        <f ca="1">_xll.BDH($B17,FA$3,FA$2,FA$2)</f>
        <v>#NAME?</v>
      </c>
      <c r="FB17" s="3"/>
      <c r="FC17" s="14" t="e">
        <f ca="1">_xll.BDH($B17,FC$3,FC$2,FC$2)</f>
        <v>#NAME?</v>
      </c>
      <c r="FD17" s="14" t="e">
        <f ca="1">_xll.BDH($B17,FD$3,FD$2,FD$2)</f>
        <v>#NAME?</v>
      </c>
      <c r="FE17" s="14" t="e">
        <f ca="1">_xll.BDH($B17,FE$3,FE$2,FE$2)</f>
        <v>#NAME?</v>
      </c>
      <c r="FF17" s="14" t="e">
        <f ca="1">_xll.BDH($B17,FF$3,FF$2,FF$2)</f>
        <v>#NAME?</v>
      </c>
      <c r="FG17" s="14" t="e">
        <f ca="1">_xll.BDH($B17,FG$3,FG$2,FG$2)</f>
        <v>#NAME?</v>
      </c>
      <c r="FH17" s="14" t="e">
        <f ca="1">_xll.BDH($B17,FH$3,FH$2,FH$2)</f>
        <v>#NAME?</v>
      </c>
      <c r="FI17" s="14" t="e">
        <f ca="1">_xll.BDH($B17,FI$3,FI$2,FI$2)</f>
        <v>#NAME?</v>
      </c>
      <c r="FJ17" s="14" t="e">
        <f ca="1">_xll.BDH($B17,FJ$3,FJ$2,FJ$2)</f>
        <v>#NAME?</v>
      </c>
      <c r="FK17" s="14" t="e">
        <f ca="1">_xll.BDH($B17,FK$3,FK$2,FK$2)</f>
        <v>#NAME?</v>
      </c>
      <c r="FL17" s="14" t="e">
        <f ca="1">_xll.BDH($B17,FL$3,FL$2,FL$2)</f>
        <v>#NAME?</v>
      </c>
      <c r="FM17" s="14" t="e">
        <f ca="1">_xll.BDH($B17,FM$3,FM$2,FM$2)</f>
        <v>#NAME?</v>
      </c>
      <c r="FN17" s="14" t="e">
        <f ca="1">_xll.BDH($B17,FN$3,FN$2,FN$2)</f>
        <v>#NAME?</v>
      </c>
      <c r="FO17" s="14" t="e">
        <f ca="1">_xll.BDH($B17,FO$3,FO$2,FO$2)</f>
        <v>#NAME?</v>
      </c>
      <c r="FP17" s="14" t="e">
        <f ca="1">_xll.BDH($B17,FP$3,FP$2,FP$2)</f>
        <v>#NAME?</v>
      </c>
      <c r="FQ17" s="14" t="e">
        <f ca="1">_xll.BDH($B17,FQ$3,FQ$2,FQ$2)</f>
        <v>#NAME?</v>
      </c>
      <c r="FR17" s="14" t="e">
        <f ca="1">_xll.BDH($B17,FR$3,FR$2,FR$2)</f>
        <v>#NAME?</v>
      </c>
      <c r="FS17" s="14" t="e">
        <f ca="1">_xll.BDH($B17,FS$3,FS$2,FS$2)</f>
        <v>#NAME?</v>
      </c>
      <c r="FT17" s="14" t="e">
        <f ca="1">_xll.BDH($B17,FT$3,FT$2,FT$2)</f>
        <v>#NAME?</v>
      </c>
      <c r="FU17" s="14" t="e">
        <f ca="1">_xll.BDH($B17,FU$3,FU$2,FU$2)</f>
        <v>#NAME?</v>
      </c>
      <c r="FV17" s="14" t="e">
        <f ca="1">_xll.BDH($B17,FV$3,FV$2,FV$2)</f>
        <v>#NAME?</v>
      </c>
      <c r="FW17" s="14" t="e">
        <f ca="1">_xll.BDH($B17,FW$3,FW$2,FW$2)</f>
        <v>#NAME?</v>
      </c>
      <c r="FX17" s="3"/>
      <c r="FY17" s="14" t="e">
        <f ca="1">_xll.BDH($B17,FY$3,FY$2,FY$2)</f>
        <v>#NAME?</v>
      </c>
      <c r="FZ17" s="14" t="e">
        <f ca="1">_xll.BDH($B17,FZ$3,FZ$2,FZ$2)</f>
        <v>#NAME?</v>
      </c>
      <c r="GA17" s="14" t="e">
        <f ca="1">_xll.BDH($B17,GA$3,GA$2,GA$2)</f>
        <v>#NAME?</v>
      </c>
      <c r="GB17" s="14" t="e">
        <f ca="1">_xll.BDH($B17,GB$3,GB$2,GB$2)</f>
        <v>#NAME?</v>
      </c>
      <c r="GC17" s="14" t="e">
        <f ca="1">_xll.BDH($B17,GC$3,GC$2,GC$2)</f>
        <v>#NAME?</v>
      </c>
      <c r="GD17" s="14" t="e">
        <f ca="1">_xll.BDH($B17,GD$3,GD$2,GD$2)</f>
        <v>#NAME?</v>
      </c>
      <c r="GE17" s="14" t="e">
        <f ca="1">_xll.BDH($B17,GE$3,GE$2,GE$2)</f>
        <v>#NAME?</v>
      </c>
      <c r="GF17" s="14" t="e">
        <f ca="1">_xll.BDH($B17,GF$3,GF$2,GF$2)</f>
        <v>#NAME?</v>
      </c>
      <c r="GG17" s="14" t="e">
        <f ca="1">_xll.BDH($B17,GG$3,GG$2,GG$2)</f>
        <v>#NAME?</v>
      </c>
      <c r="GH17" s="14" t="e">
        <f ca="1">_xll.BDH($B17,GH$3,GH$2,GH$2)</f>
        <v>#NAME?</v>
      </c>
      <c r="GI17" s="14" t="e">
        <f ca="1">_xll.BDH($B17,GI$3,GI$2,GI$2)</f>
        <v>#NAME?</v>
      </c>
      <c r="GJ17" s="14" t="e">
        <f ca="1">_xll.BDH($B17,GJ$3,GJ$2,GJ$2)</f>
        <v>#NAME?</v>
      </c>
      <c r="GK17" s="14" t="e">
        <f ca="1">_xll.BDH($B17,GK$3,GK$2,GK$2)</f>
        <v>#NAME?</v>
      </c>
      <c r="GL17" s="14" t="e">
        <f ca="1">_xll.BDH($B17,GL$3,GL$2,GL$2)</f>
        <v>#NAME?</v>
      </c>
      <c r="GM17" s="14" t="e">
        <f ca="1">_xll.BDH($B17,GM$3,GM$2,GM$2)</f>
        <v>#NAME?</v>
      </c>
      <c r="GN17" s="14" t="e">
        <f ca="1">_xll.BDH($B17,GN$3,GN$2,GN$2)</f>
        <v>#NAME?</v>
      </c>
      <c r="GO17" s="14" t="e">
        <f ca="1">_xll.BDH($B17,GO$3,GO$2,GO$2)</f>
        <v>#NAME?</v>
      </c>
      <c r="GP17" s="14" t="e">
        <f ca="1">_xll.BDH($B17,GP$3,GP$2,GP$2)</f>
        <v>#NAME?</v>
      </c>
      <c r="GQ17" s="14" t="e">
        <f ca="1">_xll.BDH($B17,GQ$3,GQ$2,GQ$2)</f>
        <v>#NAME?</v>
      </c>
      <c r="GR17" s="14" t="e">
        <f ca="1">_xll.BDH($B17,GR$3,GR$2,GR$2)</f>
        <v>#NAME?</v>
      </c>
      <c r="GS17" s="14" t="e">
        <f ca="1">_xll.BDH($B17,GS$3,GS$2,GS$2)</f>
        <v>#NAME?</v>
      </c>
      <c r="GT17" s="3"/>
      <c r="GU17" s="13" t="e">
        <f ca="1">_xll.BDH($B17,GU$3,GU$2,GU$2)</f>
        <v>#NAME?</v>
      </c>
      <c r="GV17" s="13" t="e">
        <f ca="1">_xll.BDH($B17,GV$3,GV$2,GV$2)</f>
        <v>#NAME?</v>
      </c>
      <c r="GW17" s="13" t="e">
        <f ca="1">_xll.BDH($B17,GW$3,GW$2,GW$2)</f>
        <v>#NAME?</v>
      </c>
      <c r="GX17" s="13" t="e">
        <f ca="1">_xll.BDH($B17,GX$3,GX$2,GX$2)</f>
        <v>#NAME?</v>
      </c>
      <c r="GY17" s="13" t="e">
        <f ca="1">_xll.BDH($B17,GY$3,GY$2,GY$2)</f>
        <v>#NAME?</v>
      </c>
      <c r="GZ17" s="13" t="e">
        <f ca="1">_xll.BDH($B17,GZ$3,GZ$2,GZ$2)</f>
        <v>#NAME?</v>
      </c>
      <c r="HA17" s="13" t="e">
        <f ca="1">_xll.BDH($B17,HA$3,HA$2,HA$2)</f>
        <v>#NAME?</v>
      </c>
      <c r="HB17" s="13" t="e">
        <f ca="1">_xll.BDH($B17,HB$3,HB$2,HB$2)</f>
        <v>#NAME?</v>
      </c>
      <c r="HC17" s="13" t="e">
        <f ca="1">_xll.BDH($B17,HC$3,HC$2,HC$2)</f>
        <v>#NAME?</v>
      </c>
      <c r="HD17" s="13" t="e">
        <f ca="1">_xll.BDH($B17,HD$3,HD$2,HD$2)</f>
        <v>#NAME?</v>
      </c>
      <c r="HE17" s="13" t="e">
        <f ca="1">_xll.BDH($B17,HE$3,HE$2,HE$2)</f>
        <v>#NAME?</v>
      </c>
      <c r="HF17" s="13" t="e">
        <f ca="1">_xll.BDH($B17,HF$3,HF$2,HF$2)</f>
        <v>#NAME?</v>
      </c>
      <c r="HG17" s="13" t="e">
        <f ca="1">_xll.BDH($B17,HG$3,HG$2,HG$2)</f>
        <v>#NAME?</v>
      </c>
      <c r="HH17" s="13" t="e">
        <f ca="1">_xll.BDH($B17,HH$3,HH$2,HH$2)</f>
        <v>#NAME?</v>
      </c>
      <c r="HI17" s="13" t="e">
        <f ca="1">_xll.BDH($B17,HI$3,HI$2,HI$2)</f>
        <v>#NAME?</v>
      </c>
      <c r="HJ17" s="13" t="e">
        <f ca="1">_xll.BDH($B17,HJ$3,HJ$2,HJ$2)</f>
        <v>#NAME?</v>
      </c>
      <c r="HK17" s="13" t="e">
        <f ca="1">_xll.BDH($B17,HK$3,HK$2,HK$2)</f>
        <v>#NAME?</v>
      </c>
      <c r="HL17" s="13" t="e">
        <f ca="1">_xll.BDH($B17,HL$3,HL$2,HL$2)</f>
        <v>#NAME?</v>
      </c>
      <c r="HM17" s="13" t="e">
        <f ca="1">_xll.BDH($B17,HM$3,HM$2,HM$2)</f>
        <v>#NAME?</v>
      </c>
      <c r="HN17" s="13" t="e">
        <f ca="1">_xll.BDH($B17,HN$3,HN$2,HN$2)</f>
        <v>#NAME?</v>
      </c>
      <c r="HO17" s="13" t="e">
        <f ca="1">_xll.BDH($B17,HO$3,HO$2,HO$2)</f>
        <v>#NAME?</v>
      </c>
      <c r="HP17" s="3"/>
      <c r="HQ17" s="13" t="e">
        <f ca="1">_xll.BDH($B17,HQ$3,HQ$2,HQ$2)</f>
        <v>#NAME?</v>
      </c>
      <c r="HR17" s="13" t="e">
        <f ca="1">_xll.BDH($B17,HR$3,HR$2,HR$2)</f>
        <v>#NAME?</v>
      </c>
      <c r="HS17" s="13" t="e">
        <f ca="1">_xll.BDH($B17,HS$3,HS$2,HS$2)</f>
        <v>#NAME?</v>
      </c>
      <c r="HT17" s="13" t="e">
        <f ca="1">_xll.BDH($B17,HT$3,HT$2,HT$2)</f>
        <v>#NAME?</v>
      </c>
      <c r="HU17" s="13" t="e">
        <f ca="1">_xll.BDH($B17,HU$3,HU$2,HU$2)</f>
        <v>#NAME?</v>
      </c>
      <c r="HV17" s="13" t="e">
        <f ca="1">_xll.BDH($B17,HV$3,HV$2,HV$2)</f>
        <v>#NAME?</v>
      </c>
      <c r="HW17" s="13" t="e">
        <f ca="1">_xll.BDH($B17,HW$3,HW$2,HW$2)</f>
        <v>#NAME?</v>
      </c>
      <c r="HX17" s="13" t="e">
        <f ca="1">_xll.BDH($B17,HX$3,HX$2,HX$2)</f>
        <v>#NAME?</v>
      </c>
      <c r="HY17" s="13" t="e">
        <f ca="1">_xll.BDH($B17,HY$3,HY$2,HY$2)</f>
        <v>#NAME?</v>
      </c>
      <c r="HZ17" s="13" t="e">
        <f ca="1">_xll.BDH($B17,HZ$3,HZ$2,HZ$2)</f>
        <v>#NAME?</v>
      </c>
      <c r="IA17" s="13" t="e">
        <f ca="1">_xll.BDH($B17,IA$3,IA$2,IA$2)</f>
        <v>#NAME?</v>
      </c>
      <c r="IB17" s="13" t="e">
        <f ca="1">_xll.BDH($B17,IB$3,IB$2,IB$2)</f>
        <v>#NAME?</v>
      </c>
      <c r="IC17" s="13" t="e">
        <f ca="1">_xll.BDH($B17,IC$3,IC$2,IC$2)</f>
        <v>#NAME?</v>
      </c>
      <c r="ID17" s="13" t="e">
        <f ca="1">_xll.BDH($B17,ID$3,ID$2,ID$2)</f>
        <v>#NAME?</v>
      </c>
      <c r="IE17" s="13" t="e">
        <f ca="1">_xll.BDH($B17,IE$3,IE$2,IE$2)</f>
        <v>#NAME?</v>
      </c>
      <c r="IF17" s="13" t="e">
        <f ca="1">_xll.BDH($B17,IF$3,IF$2,IF$2)</f>
        <v>#NAME?</v>
      </c>
      <c r="IG17" s="13" t="e">
        <f ca="1">_xll.BDH($B17,IG$3,IG$2,IG$2)</f>
        <v>#NAME?</v>
      </c>
      <c r="IH17" s="13" t="e">
        <f ca="1">_xll.BDH($B17,IH$3,IH$2,IH$2)</f>
        <v>#NAME?</v>
      </c>
      <c r="II17" s="13" t="e">
        <f ca="1">_xll.BDH($B17,II$3,II$2,II$2)</f>
        <v>#NAME?</v>
      </c>
      <c r="IJ17" s="13" t="e">
        <f ca="1">_xll.BDH($B17,IJ$3,IJ$2,IJ$2)</f>
        <v>#NAME?</v>
      </c>
      <c r="IK17" s="13" t="e">
        <f ca="1">_xll.BDH($B17,IK$3,IK$2,IK$2)</f>
        <v>#NAME?</v>
      </c>
      <c r="IL17" s="3"/>
      <c r="IM17" s="13" t="e">
        <f ca="1">_xll.BDH($B17,IM$3,IM$2,IM$2)</f>
        <v>#NAME?</v>
      </c>
      <c r="IN17" s="13" t="e">
        <f ca="1">_xll.BDH($B17,IN$3,IN$2,IN$2)</f>
        <v>#NAME?</v>
      </c>
      <c r="IO17" s="13" t="e">
        <f ca="1">_xll.BDH($B17,IO$3,IO$2,IO$2)</f>
        <v>#NAME?</v>
      </c>
      <c r="IP17" s="13" t="e">
        <f ca="1">_xll.BDH($B17,IP$3,IP$2,IP$2)</f>
        <v>#NAME?</v>
      </c>
      <c r="IQ17" s="13" t="e">
        <f ca="1">_xll.BDH($B17,IQ$3,IQ$2,IQ$2)</f>
        <v>#NAME?</v>
      </c>
      <c r="IR17" s="13" t="e">
        <f ca="1">_xll.BDH($B17,IR$3,IR$2,IR$2)</f>
        <v>#NAME?</v>
      </c>
      <c r="IS17" s="13" t="e">
        <f ca="1">_xll.BDH($B17,IS$3,IS$2,IS$2)</f>
        <v>#NAME?</v>
      </c>
      <c r="IT17" s="13" t="e">
        <f ca="1">_xll.BDH($B17,IT$3,IT$2,IT$2)</f>
        <v>#NAME?</v>
      </c>
      <c r="IU17" s="13" t="e">
        <f ca="1">_xll.BDH($B17,IU$3,IU$2,IU$2)</f>
        <v>#NAME?</v>
      </c>
      <c r="IV17" s="13" t="e">
        <f ca="1">_xll.BDH($B17,IV$3,IV$2,IV$2)</f>
        <v>#NAME?</v>
      </c>
      <c r="IW17" s="13" t="e">
        <f ca="1">_xll.BDH($B17,IW$3,IW$2,IW$2)</f>
        <v>#NAME?</v>
      </c>
      <c r="IX17" s="13" t="e">
        <f ca="1">_xll.BDH($B17,IX$3,IX$2,IX$2)</f>
        <v>#NAME?</v>
      </c>
      <c r="IY17" s="13" t="e">
        <f ca="1">_xll.BDH($B17,IY$3,IY$2,IY$2)</f>
        <v>#NAME?</v>
      </c>
      <c r="IZ17" s="13" t="e">
        <f ca="1">_xll.BDH($B17,IZ$3,IZ$2,IZ$2)</f>
        <v>#NAME?</v>
      </c>
      <c r="JA17" s="13" t="e">
        <f ca="1">_xll.BDH($B17,JA$3,JA$2,JA$2)</f>
        <v>#NAME?</v>
      </c>
      <c r="JB17" s="13" t="e">
        <f ca="1">_xll.BDH($B17,JB$3,JB$2,JB$2)</f>
        <v>#NAME?</v>
      </c>
      <c r="JC17" s="13" t="e">
        <f ca="1">_xll.BDH($B17,JC$3,JC$2,JC$2)</f>
        <v>#NAME?</v>
      </c>
      <c r="JD17" s="13" t="e">
        <f ca="1">_xll.BDH($B17,JD$3,JD$2,JD$2)</f>
        <v>#NAME?</v>
      </c>
      <c r="JE17" s="13" t="e">
        <f ca="1">_xll.BDH($B17,JE$3,JE$2,JE$2)</f>
        <v>#NAME?</v>
      </c>
      <c r="JF17" s="13" t="e">
        <f ca="1">_xll.BDH($B17,JF$3,JF$2,JF$2)</f>
        <v>#NAME?</v>
      </c>
      <c r="JG17" s="13" t="e">
        <f ca="1">_xll.BDH($B17,JG$3,JG$2,JG$2)</f>
        <v>#NAME?</v>
      </c>
      <c r="JH17" s="3"/>
      <c r="JI17" s="14" t="e">
        <f ca="1">_xll.BDH($B17,JI$3,JI$2,JI$2)</f>
        <v>#NAME?</v>
      </c>
      <c r="JJ17" s="14" t="e">
        <f ca="1">_xll.BDH($B17,JJ$3,JJ$2,JJ$2)</f>
        <v>#NAME?</v>
      </c>
      <c r="JK17" s="14" t="e">
        <f ca="1">_xll.BDH($B17,JK$3,JK$2,JK$2)</f>
        <v>#NAME?</v>
      </c>
      <c r="JL17" s="14" t="e">
        <f ca="1">_xll.BDH($B17,JL$3,JL$2,JL$2)</f>
        <v>#NAME?</v>
      </c>
      <c r="JM17" s="14" t="e">
        <f ca="1">_xll.BDH($B17,JM$3,JM$2,JM$2)</f>
        <v>#NAME?</v>
      </c>
      <c r="JN17" s="14" t="e">
        <f ca="1">_xll.BDH($B17,JN$3,JN$2,JN$2)</f>
        <v>#NAME?</v>
      </c>
      <c r="JO17" s="14" t="e">
        <f ca="1">_xll.BDH($B17,JO$3,JO$2,JO$2)</f>
        <v>#NAME?</v>
      </c>
      <c r="JP17" s="14" t="e">
        <f ca="1">_xll.BDH($B17,JP$3,JP$2,JP$2)</f>
        <v>#NAME?</v>
      </c>
      <c r="JQ17" s="14" t="e">
        <f ca="1">_xll.BDH($B17,JQ$3,JQ$2,JQ$2)</f>
        <v>#NAME?</v>
      </c>
      <c r="JR17" s="14" t="e">
        <f ca="1">_xll.BDH($B17,JR$3,JR$2,JR$2)</f>
        <v>#NAME?</v>
      </c>
      <c r="JS17" s="14" t="e">
        <f ca="1">_xll.BDH($B17,JS$3,JS$2,JS$2)</f>
        <v>#NAME?</v>
      </c>
      <c r="JT17" s="14" t="e">
        <f ca="1">_xll.BDH($B17,JT$3,JT$2,JT$2)</f>
        <v>#NAME?</v>
      </c>
      <c r="JU17" s="14" t="e">
        <f ca="1">_xll.BDH($B17,JU$3,JU$2,JU$2)</f>
        <v>#NAME?</v>
      </c>
      <c r="JV17" s="14" t="e">
        <f ca="1">_xll.BDH($B17,JV$3,JV$2,JV$2)</f>
        <v>#NAME?</v>
      </c>
      <c r="JW17" s="14" t="e">
        <f ca="1">_xll.BDH($B17,JW$3,JW$2,JW$2)</f>
        <v>#NAME?</v>
      </c>
      <c r="JX17" s="14" t="e">
        <f ca="1">_xll.BDH($B17,JX$3,JX$2,JX$2)</f>
        <v>#NAME?</v>
      </c>
      <c r="JY17" s="14" t="e">
        <f ca="1">_xll.BDH($B17,JY$3,JY$2,JY$2)</f>
        <v>#NAME?</v>
      </c>
      <c r="JZ17" s="14" t="e">
        <f ca="1">_xll.BDH($B17,JZ$3,JZ$2,JZ$2)</f>
        <v>#NAME?</v>
      </c>
      <c r="KA17" s="14" t="e">
        <f ca="1">_xll.BDH($B17,KA$3,KA$2,KA$2)</f>
        <v>#NAME?</v>
      </c>
      <c r="KB17" s="14" t="e">
        <f ca="1">_xll.BDH($B17,KB$3,KB$2,KB$2)</f>
        <v>#NAME?</v>
      </c>
      <c r="KC17" s="14" t="e">
        <f ca="1">_xll.BDH($B17,KC$3,KC$2,KC$2)</f>
        <v>#NAME?</v>
      </c>
      <c r="KD17" s="3"/>
    </row>
    <row r="18" spans="1:291" s="21" customFormat="1">
      <c r="A18" s="4" t="s">
        <v>67</v>
      </c>
      <c r="B18" s="3" t="s">
        <v>81</v>
      </c>
      <c r="C18" s="15" t="s">
        <v>125</v>
      </c>
      <c r="D18" s="4" t="s">
        <v>80</v>
      </c>
      <c r="E18" s="13" t="e">
        <f ca="1">_xll.BDH($B18,E$3,E$2,E$2)</f>
        <v>#NAME?</v>
      </c>
      <c r="F18" s="13" t="e">
        <f ca="1">_xll.BDH($B18,F$3,F$2,F$2)</f>
        <v>#NAME?</v>
      </c>
      <c r="G18" s="13" t="e">
        <f ca="1">_xll.BDH($B18,G$3,G$2,G$2)</f>
        <v>#NAME?</v>
      </c>
      <c r="H18" s="13" t="e">
        <f ca="1">_xll.BDH($B18,H$3,H$2,H$2)</f>
        <v>#NAME?</v>
      </c>
      <c r="I18" s="13" t="e">
        <f ca="1">_xll.BDH($B18,I$3,I$2,I$2)</f>
        <v>#NAME?</v>
      </c>
      <c r="J18" s="13" t="e">
        <f ca="1">_xll.BDH($B18,J$3,J$2,J$2)</f>
        <v>#NAME?</v>
      </c>
      <c r="K18" s="13" t="e">
        <f ca="1">_xll.BDH($B18,K$3,K$2,K$2)</f>
        <v>#NAME?</v>
      </c>
      <c r="L18" s="13" t="e">
        <f ca="1">_xll.BDH($B18,L$3,L$2,L$2)</f>
        <v>#NAME?</v>
      </c>
      <c r="M18" s="13" t="e">
        <f ca="1">_xll.BDH($B18,M$3,M$2,M$2)</f>
        <v>#NAME?</v>
      </c>
      <c r="N18" s="13" t="e">
        <f ca="1">_xll.BDH($B18,N$3,N$2,N$2)</f>
        <v>#NAME?</v>
      </c>
      <c r="O18" s="13" t="e">
        <f ca="1">_xll.BDH($B18,O$3,O$2,O$2)</f>
        <v>#NAME?</v>
      </c>
      <c r="P18" s="13" t="e">
        <f ca="1">_xll.BDH($B18,P$3,P$2,P$2)</f>
        <v>#NAME?</v>
      </c>
      <c r="Q18" s="13" t="e">
        <f ca="1">_xll.BDH($B18,Q$3,Q$2,Q$2)</f>
        <v>#NAME?</v>
      </c>
      <c r="R18" s="13" t="e">
        <f ca="1">_xll.BDH($B18,R$3,R$2,R$2)</f>
        <v>#NAME?</v>
      </c>
      <c r="S18" s="13" t="e">
        <f ca="1">_xll.BDH($B18,S$3,S$2,S$2)</f>
        <v>#NAME?</v>
      </c>
      <c r="T18" s="13" t="e">
        <f ca="1">_xll.BDH($B18,T$3,T$2,T$2)</f>
        <v>#NAME?</v>
      </c>
      <c r="U18" s="13" t="e">
        <f ca="1">_xll.BDH($B18,U$3,U$2,U$2)</f>
        <v>#NAME?</v>
      </c>
      <c r="V18" s="13" t="e">
        <f ca="1">_xll.BDH($B18,V$3,V$2,V$2)</f>
        <v>#NAME?</v>
      </c>
      <c r="W18" s="13" t="e">
        <f ca="1">_xll.BDH($B18,W$3,W$2,W$2)</f>
        <v>#NAME?</v>
      </c>
      <c r="X18" s="13" t="e">
        <f ca="1">_xll.BDH($B18,X$3,X$2,X$2)</f>
        <v>#NAME?</v>
      </c>
      <c r="Y18" s="13" t="e">
        <f ca="1">_xll.BDH($B18,Y$3,Y$2,Y$2)</f>
        <v>#NAME?</v>
      </c>
      <c r="Z18" s="66"/>
      <c r="AA18" s="13" t="e">
        <f ca="1">_xll.BDH($B18,AA$3,AA$2,AA$2)</f>
        <v>#NAME?</v>
      </c>
      <c r="AB18" s="13" t="e">
        <f ca="1">_xll.BDH($B18,AB$3,AB$2,AB$2)</f>
        <v>#NAME?</v>
      </c>
      <c r="AC18" s="13" t="e">
        <f ca="1">_xll.BDH($B18,AC$3,AC$2,AC$2)</f>
        <v>#NAME?</v>
      </c>
      <c r="AD18" s="13" t="e">
        <f ca="1">_xll.BDH($B18,AD$3,AD$2,AD$2)</f>
        <v>#NAME?</v>
      </c>
      <c r="AE18" s="13" t="e">
        <f ca="1">_xll.BDH($B18,AE$3,AE$2,AE$2)</f>
        <v>#NAME?</v>
      </c>
      <c r="AF18" s="13" t="e">
        <f ca="1">_xll.BDH($B18,AF$3,AF$2,AF$2)</f>
        <v>#NAME?</v>
      </c>
      <c r="AG18" s="13" t="e">
        <f ca="1">_xll.BDH($B18,AG$3,AG$2,AG$2)</f>
        <v>#NAME?</v>
      </c>
      <c r="AH18" s="13" t="e">
        <f ca="1">_xll.BDH($B18,AH$3,AH$2,AH$2)</f>
        <v>#NAME?</v>
      </c>
      <c r="AI18" s="13" t="e">
        <f ca="1">_xll.BDH($B18,AI$3,AI$2,AI$2)</f>
        <v>#NAME?</v>
      </c>
      <c r="AJ18" s="13" t="e">
        <f ca="1">_xll.BDH($B18,AJ$3,AJ$2,AJ$2)</f>
        <v>#NAME?</v>
      </c>
      <c r="AK18" s="13" t="e">
        <f ca="1">_xll.BDH($B18,AK$3,AK$2,AK$2)</f>
        <v>#NAME?</v>
      </c>
      <c r="AL18" s="13" t="e">
        <f ca="1">_xll.BDH($B18,AL$3,AL$2,AL$2)</f>
        <v>#NAME?</v>
      </c>
      <c r="AM18" s="13" t="e">
        <f ca="1">_xll.BDH($B18,AM$3,AM$2,AM$2)</f>
        <v>#NAME?</v>
      </c>
      <c r="AN18" s="13" t="e">
        <f ca="1">_xll.BDH($B18,AN$3,AN$2,AN$2)</f>
        <v>#NAME?</v>
      </c>
      <c r="AO18" s="13" t="e">
        <f ca="1">_xll.BDH($B18,AO$3,AO$2,AO$2)</f>
        <v>#NAME?</v>
      </c>
      <c r="AP18" s="13" t="e">
        <f ca="1">_xll.BDH($B18,AP$3,AP$2,AP$2)</f>
        <v>#NAME?</v>
      </c>
      <c r="AQ18" s="13" t="e">
        <f ca="1">_xll.BDH($B18,AQ$3,AQ$2,AQ$2)</f>
        <v>#NAME?</v>
      </c>
      <c r="AR18" s="13" t="e">
        <f ca="1">_xll.BDH($B18,AR$3,AR$2,AR$2)</f>
        <v>#NAME?</v>
      </c>
      <c r="AS18" s="13" t="e">
        <f ca="1">_xll.BDH($B18,AS$3,AS$2,AS$2)</f>
        <v>#NAME?</v>
      </c>
      <c r="AT18" s="13" t="e">
        <f ca="1">_xll.BDH($B18,AT$3,AT$2,AT$2)</f>
        <v>#NAME?</v>
      </c>
      <c r="AU18" s="13" t="e">
        <f ca="1">_xll.BDH($B18,AU$3,AU$2,AU$2)</f>
        <v>#NAME?</v>
      </c>
      <c r="AV18" s="66"/>
      <c r="AW18" s="13" t="e">
        <f ca="1">_xll.BDH($B18,AW$3,AW$2,AW$2)</f>
        <v>#NAME?</v>
      </c>
      <c r="AX18" s="13" t="e">
        <f ca="1">_xll.BDH($B18,AX$3,AX$2,AX$2)</f>
        <v>#NAME?</v>
      </c>
      <c r="AY18" s="13" t="e">
        <f ca="1">_xll.BDH($B18,AY$3,AY$2,AY$2)</f>
        <v>#NAME?</v>
      </c>
      <c r="AZ18" s="13" t="e">
        <f ca="1">_xll.BDH($B18,AZ$3,AZ$2,AZ$2)</f>
        <v>#NAME?</v>
      </c>
      <c r="BA18" s="13" t="e">
        <f ca="1">_xll.BDH($B18,BA$3,BA$2,BA$2)</f>
        <v>#NAME?</v>
      </c>
      <c r="BB18" s="13" t="e">
        <f ca="1">_xll.BDH($B18,BB$3,BB$2,BB$2)</f>
        <v>#NAME?</v>
      </c>
      <c r="BC18" s="13" t="e">
        <f ca="1">_xll.BDH($B18,BC$3,BC$2,BC$2)</f>
        <v>#NAME?</v>
      </c>
      <c r="BD18" s="13" t="e">
        <f ca="1">_xll.BDH($B18,BD$3,BD$2,BD$2)</f>
        <v>#NAME?</v>
      </c>
      <c r="BE18" s="13" t="e">
        <f ca="1">_xll.BDH($B18,BE$3,BE$2,BE$2)</f>
        <v>#NAME?</v>
      </c>
      <c r="BF18" s="13" t="e">
        <f ca="1">_xll.BDH($B18,BF$3,BF$2,BF$2)</f>
        <v>#NAME?</v>
      </c>
      <c r="BG18" s="13" t="e">
        <f ca="1">_xll.BDH($B18,BG$3,BG$2,BG$2)</f>
        <v>#NAME?</v>
      </c>
      <c r="BH18" s="13" t="e">
        <f ca="1">_xll.BDH($B18,BH$3,BH$2,BH$2)</f>
        <v>#NAME?</v>
      </c>
      <c r="BI18" s="13" t="e">
        <f ca="1">_xll.BDH($B18,BI$3,BI$2,BI$2)</f>
        <v>#NAME?</v>
      </c>
      <c r="BJ18" s="13" t="e">
        <f ca="1">_xll.BDH($B18,BJ$3,BJ$2,BJ$2)</f>
        <v>#NAME?</v>
      </c>
      <c r="BK18" s="13" t="e">
        <f ca="1">_xll.BDH($B18,BK$3,BK$2,BK$2)</f>
        <v>#NAME?</v>
      </c>
      <c r="BL18" s="13" t="e">
        <f ca="1">_xll.BDH($B18,BL$3,BL$2,BL$2)</f>
        <v>#NAME?</v>
      </c>
      <c r="BM18" s="13" t="e">
        <f ca="1">_xll.BDH($B18,BM$3,BM$2,BM$2)</f>
        <v>#NAME?</v>
      </c>
      <c r="BN18" s="13" t="e">
        <f ca="1">_xll.BDH($B18,BN$3,BN$2,BN$2)</f>
        <v>#NAME?</v>
      </c>
      <c r="BO18" s="13" t="e">
        <f ca="1">_xll.BDH($B18,BO$3,BO$2,BO$2)</f>
        <v>#NAME?</v>
      </c>
      <c r="BP18" s="13" t="e">
        <f ca="1">_xll.BDH($B18,BP$3,BP$2,BP$2)</f>
        <v>#NAME?</v>
      </c>
      <c r="BQ18" s="13" t="e">
        <f ca="1">_xll.BDH($B18,BQ$3,BQ$2,BQ$2)</f>
        <v>#NAME?</v>
      </c>
      <c r="BR18" s="3"/>
      <c r="BS18" s="14" t="e">
        <f ca="1">_xll.BDH($B18,BS$3,BS$2,BS$2)</f>
        <v>#NAME?</v>
      </c>
      <c r="BT18" s="14" t="e">
        <f ca="1">_xll.BDH($B18,BT$3,BT$2,BT$2)</f>
        <v>#NAME?</v>
      </c>
      <c r="BU18" s="14" t="e">
        <f ca="1">_xll.BDH($B18,BU$3,BU$2,BU$2)</f>
        <v>#NAME?</v>
      </c>
      <c r="BV18" s="14" t="e">
        <f ca="1">_xll.BDH($B18,BV$3,BV$2,BV$2)</f>
        <v>#NAME?</v>
      </c>
      <c r="BW18" s="14" t="e">
        <f ca="1">_xll.BDH($B18,BW$3,BW$2,BW$2)</f>
        <v>#NAME?</v>
      </c>
      <c r="BX18" s="14" t="e">
        <f ca="1">_xll.BDH($B18,BX$3,BX$2,BX$2)</f>
        <v>#NAME?</v>
      </c>
      <c r="BY18" s="14" t="e">
        <f ca="1">_xll.BDH($B18,BY$3,BY$2,BY$2)</f>
        <v>#NAME?</v>
      </c>
      <c r="BZ18" s="14" t="e">
        <f ca="1">_xll.BDH($B18,BZ$3,BZ$2,BZ$2)</f>
        <v>#NAME?</v>
      </c>
      <c r="CA18" s="14" t="e">
        <f ca="1">_xll.BDH($B18,CA$3,CA$2,CA$2)</f>
        <v>#NAME?</v>
      </c>
      <c r="CB18" s="14" t="e">
        <f ca="1">_xll.BDH($B18,CB$3,CB$2,CB$2)</f>
        <v>#NAME?</v>
      </c>
      <c r="CC18" s="14" t="e">
        <f ca="1">_xll.BDH($B18,CC$3,CC$2,CC$2)</f>
        <v>#NAME?</v>
      </c>
      <c r="CD18" s="14" t="e">
        <f ca="1">_xll.BDH($B18,CD$3,CD$2,CD$2)</f>
        <v>#NAME?</v>
      </c>
      <c r="CE18" s="14" t="e">
        <f ca="1">_xll.BDH($B18,CE$3,CE$2,CE$2)</f>
        <v>#NAME?</v>
      </c>
      <c r="CF18" s="14" t="e">
        <f ca="1">_xll.BDH($B18,CF$3,CF$2,CF$2)</f>
        <v>#NAME?</v>
      </c>
      <c r="CG18" s="14" t="e">
        <f ca="1">_xll.BDH($B18,CG$3,CG$2,CG$2)</f>
        <v>#NAME?</v>
      </c>
      <c r="CH18" s="14" t="e">
        <f ca="1">_xll.BDH($B18,CH$3,CH$2,CH$2)</f>
        <v>#NAME?</v>
      </c>
      <c r="CI18" s="14" t="e">
        <f ca="1">_xll.BDH($B18,CI$3,CI$2,CI$2)</f>
        <v>#NAME?</v>
      </c>
      <c r="CJ18" s="14" t="e">
        <f ca="1">_xll.BDH($B18,CJ$3,CJ$2,CJ$2)</f>
        <v>#NAME?</v>
      </c>
      <c r="CK18" s="14" t="e">
        <f ca="1">_xll.BDH($B18,CK$3,CK$2,CK$2)</f>
        <v>#NAME?</v>
      </c>
      <c r="CL18" s="14" t="e">
        <f ca="1">_xll.BDH($B18,CL$3,CL$2,CL$2)</f>
        <v>#NAME?</v>
      </c>
      <c r="CM18" s="14" t="e">
        <f ca="1">_xll.BDH($B18,CM$3,CM$2,CM$2)</f>
        <v>#NAME?</v>
      </c>
      <c r="CN18"/>
      <c r="CO18" s="13" t="e">
        <f ca="1">_xll.BDH($B18,CO$3,CO$2,CO$2)</f>
        <v>#NAME?</v>
      </c>
      <c r="CP18" s="13" t="e">
        <f ca="1">_xll.BDH($B18,CP$3,CP$2,CP$2)</f>
        <v>#NAME?</v>
      </c>
      <c r="CQ18" s="13" t="e">
        <f ca="1">_xll.BDH($B18,CQ$3,CQ$2,CQ$2)</f>
        <v>#NAME?</v>
      </c>
      <c r="CR18" s="13" t="e">
        <f ca="1">_xll.BDH($B18,CR$3,CR$2,CR$2)</f>
        <v>#NAME?</v>
      </c>
      <c r="CS18" s="13" t="e">
        <f ca="1">_xll.BDH($B18,CS$3,CS$2,CS$2)</f>
        <v>#NAME?</v>
      </c>
      <c r="CT18" s="13" t="e">
        <f ca="1">_xll.BDH($B18,CT$3,CT$2,CT$2)</f>
        <v>#NAME?</v>
      </c>
      <c r="CU18" s="13" t="e">
        <f ca="1">_xll.BDH($B18,CU$3,CU$2,CU$2)</f>
        <v>#NAME?</v>
      </c>
      <c r="CV18" s="13" t="e">
        <f ca="1">_xll.BDH($B18,CV$3,CV$2,CV$2)</f>
        <v>#NAME?</v>
      </c>
      <c r="CW18" s="13" t="e">
        <f ca="1">_xll.BDH($B18,CW$3,CW$2,CW$2)</f>
        <v>#NAME?</v>
      </c>
      <c r="CX18" s="13" t="e">
        <f ca="1">_xll.BDH($B18,CX$3,CX$2,CX$2)</f>
        <v>#NAME?</v>
      </c>
      <c r="CY18" s="13" t="e">
        <f ca="1">_xll.BDH($B18,CY$3,CY$2,CY$2)</f>
        <v>#NAME?</v>
      </c>
      <c r="CZ18" s="13" t="e">
        <f ca="1">_xll.BDH($B18,CZ$3,CZ$2,CZ$2)</f>
        <v>#NAME?</v>
      </c>
      <c r="DA18" s="13" t="e">
        <f ca="1">_xll.BDH($B18,DA$3,DA$2,DA$2)</f>
        <v>#NAME?</v>
      </c>
      <c r="DB18" s="13" t="e">
        <f ca="1">_xll.BDH($B18,DB$3,DB$2,DB$2)</f>
        <v>#NAME?</v>
      </c>
      <c r="DC18" s="13" t="e">
        <f ca="1">_xll.BDH($B18,DC$3,DC$2,DC$2)</f>
        <v>#NAME?</v>
      </c>
      <c r="DD18" s="13" t="e">
        <f ca="1">_xll.BDH($B18,DD$3,DD$2,DD$2)</f>
        <v>#NAME?</v>
      </c>
      <c r="DE18" s="13" t="e">
        <f ca="1">_xll.BDH($B18,DE$3,DE$2,DE$2)</f>
        <v>#NAME?</v>
      </c>
      <c r="DF18" s="13" t="e">
        <f ca="1">_xll.BDH($B18,DF$3,DF$2,DF$2)</f>
        <v>#NAME?</v>
      </c>
      <c r="DG18" s="13" t="e">
        <f ca="1">_xll.BDH($B18,DG$3,DG$2,DG$2)</f>
        <v>#NAME?</v>
      </c>
      <c r="DH18" s="13" t="e">
        <f ca="1">_xll.BDH($B18,DH$3,DH$2,DH$2)</f>
        <v>#NAME?</v>
      </c>
      <c r="DI18" s="13" t="e">
        <f ca="1">_xll.BDH($B18,DI$3,DI$2,DI$2)</f>
        <v>#NAME?</v>
      </c>
      <c r="DJ18" s="3"/>
      <c r="DK18" s="14" t="e">
        <f ca="1">_xll.BDH($B18,DK$3,DK$2,DK$2)</f>
        <v>#NAME?</v>
      </c>
      <c r="DL18" s="14" t="e">
        <f ca="1">_xll.BDH($B18,DL$3,DL$2,DL$2)</f>
        <v>#NAME?</v>
      </c>
      <c r="DM18" s="14" t="e">
        <f ca="1">_xll.BDH($B18,DM$3,DM$2,DM$2)</f>
        <v>#NAME?</v>
      </c>
      <c r="DN18" s="14" t="e">
        <f ca="1">_xll.BDH($B18,DN$3,DN$2,DN$2)</f>
        <v>#NAME?</v>
      </c>
      <c r="DO18" s="14" t="e">
        <f ca="1">_xll.BDH($B18,DO$3,DO$2,DO$2)</f>
        <v>#NAME?</v>
      </c>
      <c r="DP18" s="14" t="e">
        <f ca="1">_xll.BDH($B18,DP$3,DP$2,DP$2)</f>
        <v>#NAME?</v>
      </c>
      <c r="DQ18" s="14" t="e">
        <f ca="1">_xll.BDH($B18,DQ$3,DQ$2,DQ$2)</f>
        <v>#NAME?</v>
      </c>
      <c r="DR18" s="14" t="e">
        <f ca="1">_xll.BDH($B18,DR$3,DR$2,DR$2)</f>
        <v>#NAME?</v>
      </c>
      <c r="DS18" s="14" t="e">
        <f ca="1">_xll.BDH($B18,DS$3,DS$2,DS$2)</f>
        <v>#NAME?</v>
      </c>
      <c r="DT18" s="14" t="e">
        <f ca="1">_xll.BDH($B18,DT$3,DT$2,DT$2)</f>
        <v>#NAME?</v>
      </c>
      <c r="DU18" s="14" t="e">
        <f ca="1">_xll.BDH($B18,DU$3,DU$2,DU$2)</f>
        <v>#NAME?</v>
      </c>
      <c r="DV18" s="14" t="e">
        <f ca="1">_xll.BDH($B18,DV$3,DV$2,DV$2)</f>
        <v>#NAME?</v>
      </c>
      <c r="DW18" s="14" t="e">
        <f ca="1">_xll.BDH($B18,DW$3,DW$2,DW$2)</f>
        <v>#NAME?</v>
      </c>
      <c r="DX18" s="14" t="e">
        <f ca="1">_xll.BDH($B18,DX$3,DX$2,DX$2)</f>
        <v>#NAME?</v>
      </c>
      <c r="DY18" s="14" t="e">
        <f ca="1">_xll.BDH($B18,DY$3,DY$2,DY$2)</f>
        <v>#NAME?</v>
      </c>
      <c r="DZ18" s="14" t="e">
        <f ca="1">_xll.BDH($B18,DZ$3,DZ$2,DZ$2)</f>
        <v>#NAME?</v>
      </c>
      <c r="EA18" s="14" t="e">
        <f ca="1">_xll.BDH($B18,EA$3,EA$2,EA$2)</f>
        <v>#NAME?</v>
      </c>
      <c r="EB18" s="14" t="e">
        <f ca="1">_xll.BDH($B18,EB$3,EB$2,EB$2)</f>
        <v>#NAME?</v>
      </c>
      <c r="EC18" s="14" t="e">
        <f ca="1">_xll.BDH($B18,EC$3,EC$2,EC$2)</f>
        <v>#NAME?</v>
      </c>
      <c r="ED18" s="14" t="e">
        <f ca="1">_xll.BDH($B18,ED$3,ED$2,ED$2)</f>
        <v>#NAME?</v>
      </c>
      <c r="EE18" s="14" t="e">
        <f ca="1">_xll.BDH($B18,EE$3,EE$2,EE$2)</f>
        <v>#NAME?</v>
      </c>
      <c r="EF18" s="3"/>
      <c r="EG18" s="14" t="e">
        <f ca="1">_xll.BDH($B18,EG$3,EG$2,EG$2)</f>
        <v>#NAME?</v>
      </c>
      <c r="EH18" s="14" t="e">
        <f ca="1">_xll.BDH($B18,EH$3,EH$2,EH$2)</f>
        <v>#NAME?</v>
      </c>
      <c r="EI18" s="14" t="e">
        <f ca="1">_xll.BDH($B18,EI$3,EI$2,EI$2)</f>
        <v>#NAME?</v>
      </c>
      <c r="EJ18" s="14" t="e">
        <f ca="1">_xll.BDH($B18,EJ$3,EJ$2,EJ$2)</f>
        <v>#NAME?</v>
      </c>
      <c r="EK18" s="14" t="e">
        <f ca="1">_xll.BDH($B18,EK$3,EK$2,EK$2)</f>
        <v>#NAME?</v>
      </c>
      <c r="EL18" s="14" t="e">
        <f ca="1">_xll.BDH($B18,EL$3,EL$2,EL$2)</f>
        <v>#NAME?</v>
      </c>
      <c r="EM18" s="14" t="e">
        <f ca="1">_xll.BDH($B18,EM$3,EM$2,EM$2)</f>
        <v>#NAME?</v>
      </c>
      <c r="EN18" s="14" t="e">
        <f ca="1">_xll.BDH($B18,EN$3,EN$2,EN$2)</f>
        <v>#NAME?</v>
      </c>
      <c r="EO18" s="14" t="e">
        <f ca="1">_xll.BDH($B18,EO$3,EO$2,EO$2)</f>
        <v>#NAME?</v>
      </c>
      <c r="EP18" s="14" t="e">
        <f ca="1">_xll.BDH($B18,EP$3,EP$2,EP$2)</f>
        <v>#NAME?</v>
      </c>
      <c r="EQ18" s="14" t="e">
        <f ca="1">_xll.BDH($B18,EQ$3,EQ$2,EQ$2)</f>
        <v>#NAME?</v>
      </c>
      <c r="ER18" s="14" t="e">
        <f ca="1">_xll.BDH($B18,ER$3,ER$2,ER$2)</f>
        <v>#NAME?</v>
      </c>
      <c r="ES18" s="14" t="e">
        <f ca="1">_xll.BDH($B18,ES$3,ES$2,ES$2)</f>
        <v>#NAME?</v>
      </c>
      <c r="ET18" s="14" t="e">
        <f ca="1">_xll.BDH($B18,ET$3,ET$2,ET$2)</f>
        <v>#NAME?</v>
      </c>
      <c r="EU18" s="14" t="e">
        <f ca="1">_xll.BDH($B18,EU$3,EU$2,EU$2)</f>
        <v>#NAME?</v>
      </c>
      <c r="EV18" s="14" t="e">
        <f ca="1">_xll.BDH($B18,EV$3,EV$2,EV$2)</f>
        <v>#NAME?</v>
      </c>
      <c r="EW18" s="14" t="e">
        <f ca="1">_xll.BDH($B18,EW$3,EW$2,EW$2)</f>
        <v>#NAME?</v>
      </c>
      <c r="EX18" s="14" t="e">
        <f ca="1">_xll.BDH($B18,EX$3,EX$2,EX$2)</f>
        <v>#NAME?</v>
      </c>
      <c r="EY18" s="14" t="e">
        <f ca="1">_xll.BDH($B18,EY$3,EY$2,EY$2)</f>
        <v>#NAME?</v>
      </c>
      <c r="EZ18" s="14" t="e">
        <f ca="1">_xll.BDH($B18,EZ$3,EZ$2,EZ$2)</f>
        <v>#NAME?</v>
      </c>
      <c r="FA18" s="14" t="e">
        <f ca="1">_xll.BDH($B18,FA$3,FA$2,FA$2)</f>
        <v>#NAME?</v>
      </c>
      <c r="FB18" s="3"/>
      <c r="FC18" s="14" t="e">
        <f ca="1">_xll.BDH($B18,FC$3,FC$2,FC$2)</f>
        <v>#NAME?</v>
      </c>
      <c r="FD18" s="14" t="e">
        <f ca="1">_xll.BDH($B18,FD$3,FD$2,FD$2)</f>
        <v>#NAME?</v>
      </c>
      <c r="FE18" s="14" t="e">
        <f ca="1">_xll.BDH($B18,FE$3,FE$2,FE$2)</f>
        <v>#NAME?</v>
      </c>
      <c r="FF18" s="14" t="e">
        <f ca="1">_xll.BDH($B18,FF$3,FF$2,FF$2)</f>
        <v>#NAME?</v>
      </c>
      <c r="FG18" s="14" t="e">
        <f ca="1">_xll.BDH($B18,FG$3,FG$2,FG$2)</f>
        <v>#NAME?</v>
      </c>
      <c r="FH18" s="14" t="e">
        <f ca="1">_xll.BDH($B18,FH$3,FH$2,FH$2)</f>
        <v>#NAME?</v>
      </c>
      <c r="FI18" s="14" t="e">
        <f ca="1">_xll.BDH($B18,FI$3,FI$2,FI$2)</f>
        <v>#NAME?</v>
      </c>
      <c r="FJ18" s="14" t="e">
        <f ca="1">_xll.BDH($B18,FJ$3,FJ$2,FJ$2)</f>
        <v>#NAME?</v>
      </c>
      <c r="FK18" s="14" t="e">
        <f ca="1">_xll.BDH($B18,FK$3,FK$2,FK$2)</f>
        <v>#NAME?</v>
      </c>
      <c r="FL18" s="14" t="e">
        <f ca="1">_xll.BDH($B18,FL$3,FL$2,FL$2)</f>
        <v>#NAME?</v>
      </c>
      <c r="FM18" s="14" t="e">
        <f ca="1">_xll.BDH($B18,FM$3,FM$2,FM$2)</f>
        <v>#NAME?</v>
      </c>
      <c r="FN18" s="14" t="e">
        <f ca="1">_xll.BDH($B18,FN$3,FN$2,FN$2)</f>
        <v>#NAME?</v>
      </c>
      <c r="FO18" s="14" t="e">
        <f ca="1">_xll.BDH($B18,FO$3,FO$2,FO$2)</f>
        <v>#NAME?</v>
      </c>
      <c r="FP18" s="14" t="e">
        <f ca="1">_xll.BDH($B18,FP$3,FP$2,FP$2)</f>
        <v>#NAME?</v>
      </c>
      <c r="FQ18" s="14" t="e">
        <f ca="1">_xll.BDH($B18,FQ$3,FQ$2,FQ$2)</f>
        <v>#NAME?</v>
      </c>
      <c r="FR18" s="14" t="e">
        <f ca="1">_xll.BDH($B18,FR$3,FR$2,FR$2)</f>
        <v>#NAME?</v>
      </c>
      <c r="FS18" s="14" t="e">
        <f ca="1">_xll.BDH($B18,FS$3,FS$2,FS$2)</f>
        <v>#NAME?</v>
      </c>
      <c r="FT18" s="14" t="e">
        <f ca="1">_xll.BDH($B18,FT$3,FT$2,FT$2)</f>
        <v>#NAME?</v>
      </c>
      <c r="FU18" s="14" t="e">
        <f ca="1">_xll.BDH($B18,FU$3,FU$2,FU$2)</f>
        <v>#NAME?</v>
      </c>
      <c r="FV18" s="14" t="e">
        <f ca="1">_xll.BDH($B18,FV$3,FV$2,FV$2)</f>
        <v>#NAME?</v>
      </c>
      <c r="FW18" s="14" t="e">
        <f ca="1">_xll.BDH($B18,FW$3,FW$2,FW$2)</f>
        <v>#NAME?</v>
      </c>
      <c r="FX18" s="3"/>
      <c r="FY18" s="14" t="e">
        <f ca="1">_xll.BDH($B18,FY$3,FY$2,FY$2)</f>
        <v>#NAME?</v>
      </c>
      <c r="FZ18" s="14" t="e">
        <f ca="1">_xll.BDH($B18,FZ$3,FZ$2,FZ$2)</f>
        <v>#NAME?</v>
      </c>
      <c r="GA18" s="14" t="e">
        <f ca="1">_xll.BDH($B18,GA$3,GA$2,GA$2)</f>
        <v>#NAME?</v>
      </c>
      <c r="GB18" s="14" t="e">
        <f ca="1">_xll.BDH($B18,GB$3,GB$2,GB$2)</f>
        <v>#NAME?</v>
      </c>
      <c r="GC18" s="14" t="e">
        <f ca="1">_xll.BDH($B18,GC$3,GC$2,GC$2)</f>
        <v>#NAME?</v>
      </c>
      <c r="GD18" s="14" t="e">
        <f ca="1">_xll.BDH($B18,GD$3,GD$2,GD$2)</f>
        <v>#NAME?</v>
      </c>
      <c r="GE18" s="14" t="e">
        <f ca="1">_xll.BDH($B18,GE$3,GE$2,GE$2)</f>
        <v>#NAME?</v>
      </c>
      <c r="GF18" s="14" t="e">
        <f ca="1">_xll.BDH($B18,GF$3,GF$2,GF$2)</f>
        <v>#NAME?</v>
      </c>
      <c r="GG18" s="14" t="e">
        <f ca="1">_xll.BDH($B18,GG$3,GG$2,GG$2)</f>
        <v>#NAME?</v>
      </c>
      <c r="GH18" s="14" t="e">
        <f ca="1">_xll.BDH($B18,GH$3,GH$2,GH$2)</f>
        <v>#NAME?</v>
      </c>
      <c r="GI18" s="14" t="e">
        <f ca="1">_xll.BDH($B18,GI$3,GI$2,GI$2)</f>
        <v>#NAME?</v>
      </c>
      <c r="GJ18" s="14" t="e">
        <f ca="1">_xll.BDH($B18,GJ$3,GJ$2,GJ$2)</f>
        <v>#NAME?</v>
      </c>
      <c r="GK18" s="14" t="e">
        <f ca="1">_xll.BDH($B18,GK$3,GK$2,GK$2)</f>
        <v>#NAME?</v>
      </c>
      <c r="GL18" s="14" t="e">
        <f ca="1">_xll.BDH($B18,GL$3,GL$2,GL$2)</f>
        <v>#NAME?</v>
      </c>
      <c r="GM18" s="14" t="e">
        <f ca="1">_xll.BDH($B18,GM$3,GM$2,GM$2)</f>
        <v>#NAME?</v>
      </c>
      <c r="GN18" s="14" t="e">
        <f ca="1">_xll.BDH($B18,GN$3,GN$2,GN$2)</f>
        <v>#NAME?</v>
      </c>
      <c r="GO18" s="14" t="e">
        <f ca="1">_xll.BDH($B18,GO$3,GO$2,GO$2)</f>
        <v>#NAME?</v>
      </c>
      <c r="GP18" s="14" t="e">
        <f ca="1">_xll.BDH($B18,GP$3,GP$2,GP$2)</f>
        <v>#NAME?</v>
      </c>
      <c r="GQ18" s="14" t="e">
        <f ca="1">_xll.BDH($B18,GQ$3,GQ$2,GQ$2)</f>
        <v>#NAME?</v>
      </c>
      <c r="GR18" s="14" t="e">
        <f ca="1">_xll.BDH($B18,GR$3,GR$2,GR$2)</f>
        <v>#NAME?</v>
      </c>
      <c r="GS18" s="14" t="e">
        <f ca="1">_xll.BDH($B18,GS$3,GS$2,GS$2)</f>
        <v>#NAME?</v>
      </c>
      <c r="GT18" s="3"/>
      <c r="GU18" s="13" t="e">
        <f ca="1">_xll.BDH($B18,GU$3,GU$2,GU$2)</f>
        <v>#NAME?</v>
      </c>
      <c r="GV18" s="13" t="e">
        <f ca="1">_xll.BDH($B18,GV$3,GV$2,GV$2)</f>
        <v>#NAME?</v>
      </c>
      <c r="GW18" s="13" t="e">
        <f ca="1">_xll.BDH($B18,GW$3,GW$2,GW$2)</f>
        <v>#NAME?</v>
      </c>
      <c r="GX18" s="13" t="e">
        <f ca="1">_xll.BDH($B18,GX$3,GX$2,GX$2)</f>
        <v>#NAME?</v>
      </c>
      <c r="GY18" s="13" t="e">
        <f ca="1">_xll.BDH($B18,GY$3,GY$2,GY$2)</f>
        <v>#NAME?</v>
      </c>
      <c r="GZ18" s="13" t="e">
        <f ca="1">_xll.BDH($B18,GZ$3,GZ$2,GZ$2)</f>
        <v>#NAME?</v>
      </c>
      <c r="HA18" s="13" t="e">
        <f ca="1">_xll.BDH($B18,HA$3,HA$2,HA$2)</f>
        <v>#NAME?</v>
      </c>
      <c r="HB18" s="13" t="e">
        <f ca="1">_xll.BDH($B18,HB$3,HB$2,HB$2)</f>
        <v>#NAME?</v>
      </c>
      <c r="HC18" s="13" t="e">
        <f ca="1">_xll.BDH($B18,HC$3,HC$2,HC$2)</f>
        <v>#NAME?</v>
      </c>
      <c r="HD18" s="13" t="e">
        <f ca="1">_xll.BDH($B18,HD$3,HD$2,HD$2)</f>
        <v>#NAME?</v>
      </c>
      <c r="HE18" s="13" t="e">
        <f ca="1">_xll.BDH($B18,HE$3,HE$2,HE$2)</f>
        <v>#NAME?</v>
      </c>
      <c r="HF18" s="13" t="e">
        <f ca="1">_xll.BDH($B18,HF$3,HF$2,HF$2)</f>
        <v>#NAME?</v>
      </c>
      <c r="HG18" s="13" t="e">
        <f ca="1">_xll.BDH($B18,HG$3,HG$2,HG$2)</f>
        <v>#NAME?</v>
      </c>
      <c r="HH18" s="13" t="e">
        <f ca="1">_xll.BDH($B18,HH$3,HH$2,HH$2)</f>
        <v>#NAME?</v>
      </c>
      <c r="HI18" s="13" t="e">
        <f ca="1">_xll.BDH($B18,HI$3,HI$2,HI$2)</f>
        <v>#NAME?</v>
      </c>
      <c r="HJ18" s="13" t="e">
        <f ca="1">_xll.BDH($B18,HJ$3,HJ$2,HJ$2)</f>
        <v>#NAME?</v>
      </c>
      <c r="HK18" s="13" t="e">
        <f ca="1">_xll.BDH($B18,HK$3,HK$2,HK$2)</f>
        <v>#NAME?</v>
      </c>
      <c r="HL18" s="13" t="e">
        <f ca="1">_xll.BDH($B18,HL$3,HL$2,HL$2)</f>
        <v>#NAME?</v>
      </c>
      <c r="HM18" s="13" t="e">
        <f ca="1">_xll.BDH($B18,HM$3,HM$2,HM$2)</f>
        <v>#NAME?</v>
      </c>
      <c r="HN18" s="13" t="e">
        <f ca="1">_xll.BDH($B18,HN$3,HN$2,HN$2)</f>
        <v>#NAME?</v>
      </c>
      <c r="HO18" s="13" t="e">
        <f ca="1">_xll.BDH($B18,HO$3,HO$2,HO$2)</f>
        <v>#NAME?</v>
      </c>
      <c r="HP18" s="3"/>
      <c r="HQ18" s="13" t="e">
        <f ca="1">_xll.BDH($B18,HQ$3,HQ$2,HQ$2)</f>
        <v>#NAME?</v>
      </c>
      <c r="HR18" s="13" t="e">
        <f ca="1">_xll.BDH($B18,HR$3,HR$2,HR$2)</f>
        <v>#NAME?</v>
      </c>
      <c r="HS18" s="13" t="e">
        <f ca="1">_xll.BDH($B18,HS$3,HS$2,HS$2)</f>
        <v>#NAME?</v>
      </c>
      <c r="HT18" s="13" t="e">
        <f ca="1">_xll.BDH($B18,HT$3,HT$2,HT$2)</f>
        <v>#NAME?</v>
      </c>
      <c r="HU18" s="13" t="e">
        <f ca="1">_xll.BDH($B18,HU$3,HU$2,HU$2)</f>
        <v>#NAME?</v>
      </c>
      <c r="HV18" s="13" t="e">
        <f ca="1">_xll.BDH($B18,HV$3,HV$2,HV$2)</f>
        <v>#NAME?</v>
      </c>
      <c r="HW18" s="13" t="e">
        <f ca="1">_xll.BDH($B18,HW$3,HW$2,HW$2)</f>
        <v>#NAME?</v>
      </c>
      <c r="HX18" s="13" t="e">
        <f ca="1">_xll.BDH($B18,HX$3,HX$2,HX$2)</f>
        <v>#NAME?</v>
      </c>
      <c r="HY18" s="13" t="e">
        <f ca="1">_xll.BDH($B18,HY$3,HY$2,HY$2)</f>
        <v>#NAME?</v>
      </c>
      <c r="HZ18" s="13" t="e">
        <f ca="1">_xll.BDH($B18,HZ$3,HZ$2,HZ$2)</f>
        <v>#NAME?</v>
      </c>
      <c r="IA18" s="13" t="e">
        <f ca="1">_xll.BDH($B18,IA$3,IA$2,IA$2)</f>
        <v>#NAME?</v>
      </c>
      <c r="IB18" s="13" t="e">
        <f ca="1">_xll.BDH($B18,IB$3,IB$2,IB$2)</f>
        <v>#NAME?</v>
      </c>
      <c r="IC18" s="13" t="e">
        <f ca="1">_xll.BDH($B18,IC$3,IC$2,IC$2)</f>
        <v>#NAME?</v>
      </c>
      <c r="ID18" s="13" t="e">
        <f ca="1">_xll.BDH($B18,ID$3,ID$2,ID$2)</f>
        <v>#NAME?</v>
      </c>
      <c r="IE18" s="13" t="e">
        <f ca="1">_xll.BDH($B18,IE$3,IE$2,IE$2)</f>
        <v>#NAME?</v>
      </c>
      <c r="IF18" s="13" t="e">
        <f ca="1">_xll.BDH($B18,IF$3,IF$2,IF$2)</f>
        <v>#NAME?</v>
      </c>
      <c r="IG18" s="13" t="e">
        <f ca="1">_xll.BDH($B18,IG$3,IG$2,IG$2)</f>
        <v>#NAME?</v>
      </c>
      <c r="IH18" s="13" t="e">
        <f ca="1">_xll.BDH($B18,IH$3,IH$2,IH$2)</f>
        <v>#NAME?</v>
      </c>
      <c r="II18" s="13" t="e">
        <f ca="1">_xll.BDH($B18,II$3,II$2,II$2)</f>
        <v>#NAME?</v>
      </c>
      <c r="IJ18" s="13" t="e">
        <f ca="1">_xll.BDH($B18,IJ$3,IJ$2,IJ$2)</f>
        <v>#NAME?</v>
      </c>
      <c r="IK18" s="13" t="e">
        <f ca="1">_xll.BDH($B18,IK$3,IK$2,IK$2)</f>
        <v>#NAME?</v>
      </c>
      <c r="IL18" s="3"/>
      <c r="IM18" s="13" t="e">
        <f ca="1">_xll.BDH($B18,IM$3,IM$2,IM$2)</f>
        <v>#NAME?</v>
      </c>
      <c r="IN18" s="13" t="e">
        <f ca="1">_xll.BDH($B18,IN$3,IN$2,IN$2)</f>
        <v>#NAME?</v>
      </c>
      <c r="IO18" s="13" t="e">
        <f ca="1">_xll.BDH($B18,IO$3,IO$2,IO$2)</f>
        <v>#NAME?</v>
      </c>
      <c r="IP18" s="13" t="e">
        <f ca="1">_xll.BDH($B18,IP$3,IP$2,IP$2)</f>
        <v>#NAME?</v>
      </c>
      <c r="IQ18" s="13" t="e">
        <f ca="1">_xll.BDH($B18,IQ$3,IQ$2,IQ$2)</f>
        <v>#NAME?</v>
      </c>
      <c r="IR18" s="13" t="e">
        <f ca="1">_xll.BDH($B18,IR$3,IR$2,IR$2)</f>
        <v>#NAME?</v>
      </c>
      <c r="IS18" s="13" t="e">
        <f ca="1">_xll.BDH($B18,IS$3,IS$2,IS$2)</f>
        <v>#NAME?</v>
      </c>
      <c r="IT18" s="13" t="e">
        <f ca="1">_xll.BDH($B18,IT$3,IT$2,IT$2)</f>
        <v>#NAME?</v>
      </c>
      <c r="IU18" s="13" t="e">
        <f ca="1">_xll.BDH($B18,IU$3,IU$2,IU$2)</f>
        <v>#NAME?</v>
      </c>
      <c r="IV18" s="13" t="e">
        <f ca="1">_xll.BDH($B18,IV$3,IV$2,IV$2)</f>
        <v>#NAME?</v>
      </c>
      <c r="IW18" s="13" t="e">
        <f ca="1">_xll.BDH($B18,IW$3,IW$2,IW$2)</f>
        <v>#NAME?</v>
      </c>
      <c r="IX18" s="13" t="e">
        <f ca="1">_xll.BDH($B18,IX$3,IX$2,IX$2)</f>
        <v>#NAME?</v>
      </c>
      <c r="IY18" s="13" t="e">
        <f ca="1">_xll.BDH($B18,IY$3,IY$2,IY$2)</f>
        <v>#NAME?</v>
      </c>
      <c r="IZ18" s="13" t="e">
        <f ca="1">_xll.BDH($B18,IZ$3,IZ$2,IZ$2)</f>
        <v>#NAME?</v>
      </c>
      <c r="JA18" s="13" t="e">
        <f ca="1">_xll.BDH($B18,JA$3,JA$2,JA$2)</f>
        <v>#NAME?</v>
      </c>
      <c r="JB18" s="13" t="e">
        <f ca="1">_xll.BDH($B18,JB$3,JB$2,JB$2)</f>
        <v>#NAME?</v>
      </c>
      <c r="JC18" s="13" t="e">
        <f ca="1">_xll.BDH($B18,JC$3,JC$2,JC$2)</f>
        <v>#NAME?</v>
      </c>
      <c r="JD18" s="13" t="e">
        <f ca="1">_xll.BDH($B18,JD$3,JD$2,JD$2)</f>
        <v>#NAME?</v>
      </c>
      <c r="JE18" s="13" t="e">
        <f ca="1">_xll.BDH($B18,JE$3,JE$2,JE$2)</f>
        <v>#NAME?</v>
      </c>
      <c r="JF18" s="13" t="e">
        <f ca="1">_xll.BDH($B18,JF$3,JF$2,JF$2)</f>
        <v>#NAME?</v>
      </c>
      <c r="JG18" s="13" t="e">
        <f ca="1">_xll.BDH($B18,JG$3,JG$2,JG$2)</f>
        <v>#NAME?</v>
      </c>
      <c r="JH18" s="3"/>
      <c r="JI18" s="14" t="e">
        <f ca="1">_xll.BDH($B18,JI$3,JI$2,JI$2)</f>
        <v>#NAME?</v>
      </c>
      <c r="JJ18" s="14" t="e">
        <f ca="1">_xll.BDH($B18,JJ$3,JJ$2,JJ$2)</f>
        <v>#NAME?</v>
      </c>
      <c r="JK18" s="14" t="e">
        <f ca="1">_xll.BDH($B18,JK$3,JK$2,JK$2)</f>
        <v>#NAME?</v>
      </c>
      <c r="JL18" s="14" t="e">
        <f ca="1">_xll.BDH($B18,JL$3,JL$2,JL$2)</f>
        <v>#NAME?</v>
      </c>
      <c r="JM18" s="14" t="e">
        <f ca="1">_xll.BDH($B18,JM$3,JM$2,JM$2)</f>
        <v>#NAME?</v>
      </c>
      <c r="JN18" s="14" t="e">
        <f ca="1">_xll.BDH($B18,JN$3,JN$2,JN$2)</f>
        <v>#NAME?</v>
      </c>
      <c r="JO18" s="14" t="e">
        <f ca="1">_xll.BDH($B18,JO$3,JO$2,JO$2)</f>
        <v>#NAME?</v>
      </c>
      <c r="JP18" s="14" t="e">
        <f ca="1">_xll.BDH($B18,JP$3,JP$2,JP$2)</f>
        <v>#NAME?</v>
      </c>
      <c r="JQ18" s="14" t="e">
        <f ca="1">_xll.BDH($B18,JQ$3,JQ$2,JQ$2)</f>
        <v>#NAME?</v>
      </c>
      <c r="JR18" s="14" t="e">
        <f ca="1">_xll.BDH($B18,JR$3,JR$2,JR$2)</f>
        <v>#NAME?</v>
      </c>
      <c r="JS18" s="14" t="e">
        <f ca="1">_xll.BDH($B18,JS$3,JS$2,JS$2)</f>
        <v>#NAME?</v>
      </c>
      <c r="JT18" s="14" t="e">
        <f ca="1">_xll.BDH($B18,JT$3,JT$2,JT$2)</f>
        <v>#NAME?</v>
      </c>
      <c r="JU18" s="14" t="e">
        <f ca="1">_xll.BDH($B18,JU$3,JU$2,JU$2)</f>
        <v>#NAME?</v>
      </c>
      <c r="JV18" s="14" t="e">
        <f ca="1">_xll.BDH($B18,JV$3,JV$2,JV$2)</f>
        <v>#NAME?</v>
      </c>
      <c r="JW18" s="14" t="e">
        <f ca="1">_xll.BDH($B18,JW$3,JW$2,JW$2)</f>
        <v>#NAME?</v>
      </c>
      <c r="JX18" s="14" t="e">
        <f ca="1">_xll.BDH($B18,JX$3,JX$2,JX$2)</f>
        <v>#NAME?</v>
      </c>
      <c r="JY18" s="14" t="e">
        <f ca="1">_xll.BDH($B18,JY$3,JY$2,JY$2)</f>
        <v>#NAME?</v>
      </c>
      <c r="JZ18" s="14" t="e">
        <f ca="1">_xll.BDH($B18,JZ$3,JZ$2,JZ$2)</f>
        <v>#NAME?</v>
      </c>
      <c r="KA18" s="14" t="e">
        <f ca="1">_xll.BDH($B18,KA$3,KA$2,KA$2)</f>
        <v>#NAME?</v>
      </c>
      <c r="KB18" s="14" t="e">
        <f ca="1">_xll.BDH($B18,KB$3,KB$2,KB$2)</f>
        <v>#NAME?</v>
      </c>
      <c r="KC18" s="14" t="e">
        <f ca="1">_xll.BDH($B18,KC$3,KC$2,KC$2)</f>
        <v>#NAME?</v>
      </c>
      <c r="KD18" s="3"/>
    </row>
    <row r="19" spans="1:291" s="21" customFormat="1">
      <c r="A19" s="4" t="s">
        <v>67</v>
      </c>
      <c r="B19" s="4" t="s">
        <v>87</v>
      </c>
      <c r="C19" s="15" t="s">
        <v>125</v>
      </c>
      <c r="D19" s="4" t="s">
        <v>90</v>
      </c>
      <c r="E19" s="13" t="e">
        <f ca="1">_xll.BDH($B19,E$3,E$2,E$2)</f>
        <v>#NAME?</v>
      </c>
      <c r="F19" s="13" t="e">
        <f ca="1">_xll.BDH($B19,F$3,F$2,F$2)</f>
        <v>#NAME?</v>
      </c>
      <c r="G19" s="13" t="e">
        <f ca="1">_xll.BDH($B19,G$3,G$2,G$2)</f>
        <v>#NAME?</v>
      </c>
      <c r="H19" s="13" t="e">
        <f ca="1">_xll.BDH($B19,H$3,H$2,H$2)</f>
        <v>#NAME?</v>
      </c>
      <c r="I19" s="13" t="e">
        <f ca="1">_xll.BDH($B19,I$3,I$2,I$2)</f>
        <v>#NAME?</v>
      </c>
      <c r="J19" s="13" t="e">
        <f ca="1">_xll.BDH($B19,J$3,J$2,J$2)</f>
        <v>#NAME?</v>
      </c>
      <c r="K19" s="13" t="e">
        <f ca="1">_xll.BDH($B19,K$3,K$2,K$2)</f>
        <v>#NAME?</v>
      </c>
      <c r="L19" s="13" t="e">
        <f ca="1">_xll.BDH($B19,L$3,L$2,L$2)</f>
        <v>#NAME?</v>
      </c>
      <c r="M19" s="13" t="e">
        <f ca="1">_xll.BDH($B19,M$3,M$2,M$2)</f>
        <v>#NAME?</v>
      </c>
      <c r="N19" s="13" t="e">
        <f ca="1">_xll.BDH($B19,N$3,N$2,N$2)</f>
        <v>#NAME?</v>
      </c>
      <c r="O19" s="13" t="e">
        <f ca="1">_xll.BDH($B19,O$3,O$2,O$2)</f>
        <v>#NAME?</v>
      </c>
      <c r="P19" s="13" t="e">
        <f ca="1">_xll.BDH($B19,P$3,P$2,P$2)</f>
        <v>#NAME?</v>
      </c>
      <c r="Q19" s="13" t="e">
        <f ca="1">_xll.BDH($B19,Q$3,Q$2,Q$2)</f>
        <v>#NAME?</v>
      </c>
      <c r="R19" s="13" t="e">
        <f ca="1">_xll.BDH($B19,R$3,R$2,R$2)</f>
        <v>#NAME?</v>
      </c>
      <c r="S19" s="13" t="e">
        <f ca="1">_xll.BDH($B19,S$3,S$2,S$2)</f>
        <v>#NAME?</v>
      </c>
      <c r="T19" s="13" t="e">
        <f ca="1">_xll.BDH($B19,T$3,T$2,T$2)</f>
        <v>#NAME?</v>
      </c>
      <c r="U19" s="13" t="e">
        <f ca="1">_xll.BDH($B19,U$3,U$2,U$2)</f>
        <v>#NAME?</v>
      </c>
      <c r="V19" s="13" t="e">
        <f ca="1">_xll.BDH($B19,V$3,V$2,V$2)</f>
        <v>#NAME?</v>
      </c>
      <c r="W19" s="13" t="e">
        <f ca="1">_xll.BDH($B19,W$3,W$2,W$2)</f>
        <v>#NAME?</v>
      </c>
      <c r="X19" s="13" t="e">
        <f ca="1">_xll.BDH($B19,X$3,X$2,X$2)</f>
        <v>#NAME?</v>
      </c>
      <c r="Y19" s="13" t="e">
        <f ca="1">_xll.BDH($B19,Y$3,Y$2,Y$2)</f>
        <v>#NAME?</v>
      </c>
      <c r="Z19" s="66"/>
      <c r="AA19" s="13" t="e">
        <f ca="1">_xll.BDH($B19,AA$3,AA$2,AA$2)</f>
        <v>#NAME?</v>
      </c>
      <c r="AB19" s="13" t="e">
        <f ca="1">_xll.BDH($B19,AB$3,AB$2,AB$2)</f>
        <v>#NAME?</v>
      </c>
      <c r="AC19" s="13" t="e">
        <f ca="1">_xll.BDH($B19,AC$3,AC$2,AC$2)</f>
        <v>#NAME?</v>
      </c>
      <c r="AD19" s="13" t="e">
        <f ca="1">_xll.BDH($B19,AD$3,AD$2,AD$2)</f>
        <v>#NAME?</v>
      </c>
      <c r="AE19" s="13" t="e">
        <f ca="1">_xll.BDH($B19,AE$3,AE$2,AE$2)</f>
        <v>#NAME?</v>
      </c>
      <c r="AF19" s="13" t="e">
        <f ca="1">_xll.BDH($B19,AF$3,AF$2,AF$2)</f>
        <v>#NAME?</v>
      </c>
      <c r="AG19" s="13" t="e">
        <f ca="1">_xll.BDH($B19,AG$3,AG$2,AG$2)</f>
        <v>#NAME?</v>
      </c>
      <c r="AH19" s="13" t="e">
        <f ca="1">_xll.BDH($B19,AH$3,AH$2,AH$2)</f>
        <v>#NAME?</v>
      </c>
      <c r="AI19" s="13" t="e">
        <f ca="1">_xll.BDH($B19,AI$3,AI$2,AI$2)</f>
        <v>#NAME?</v>
      </c>
      <c r="AJ19" s="13" t="e">
        <f ca="1">_xll.BDH($B19,AJ$3,AJ$2,AJ$2)</f>
        <v>#NAME?</v>
      </c>
      <c r="AK19" s="13" t="e">
        <f ca="1">_xll.BDH($B19,AK$3,AK$2,AK$2)</f>
        <v>#NAME?</v>
      </c>
      <c r="AL19" s="13" t="e">
        <f ca="1">_xll.BDH($B19,AL$3,AL$2,AL$2)</f>
        <v>#NAME?</v>
      </c>
      <c r="AM19" s="13" t="e">
        <f ca="1">_xll.BDH($B19,AM$3,AM$2,AM$2)</f>
        <v>#NAME?</v>
      </c>
      <c r="AN19" s="13" t="e">
        <f ca="1">_xll.BDH($B19,AN$3,AN$2,AN$2)</f>
        <v>#NAME?</v>
      </c>
      <c r="AO19" s="13" t="e">
        <f ca="1">_xll.BDH($B19,AO$3,AO$2,AO$2)</f>
        <v>#NAME?</v>
      </c>
      <c r="AP19" s="13" t="e">
        <f ca="1">_xll.BDH($B19,AP$3,AP$2,AP$2)</f>
        <v>#NAME?</v>
      </c>
      <c r="AQ19" s="13" t="e">
        <f ca="1">_xll.BDH($B19,AQ$3,AQ$2,AQ$2)</f>
        <v>#NAME?</v>
      </c>
      <c r="AR19" s="13" t="e">
        <f ca="1">_xll.BDH($B19,AR$3,AR$2,AR$2)</f>
        <v>#NAME?</v>
      </c>
      <c r="AS19" s="13" t="e">
        <f ca="1">_xll.BDH($B19,AS$3,AS$2,AS$2)</f>
        <v>#NAME?</v>
      </c>
      <c r="AT19" s="13" t="e">
        <f ca="1">_xll.BDH($B19,AT$3,AT$2,AT$2)</f>
        <v>#NAME?</v>
      </c>
      <c r="AU19" s="13" t="e">
        <f ca="1">_xll.BDH($B19,AU$3,AU$2,AU$2)</f>
        <v>#NAME?</v>
      </c>
      <c r="AV19" s="66"/>
      <c r="AW19" s="13" t="e">
        <f ca="1">_xll.BDH($B19,AW$3,AW$2,AW$2)</f>
        <v>#NAME?</v>
      </c>
      <c r="AX19" s="13" t="e">
        <f ca="1">_xll.BDH($B19,AX$3,AX$2,AX$2)</f>
        <v>#NAME?</v>
      </c>
      <c r="AY19" s="13" t="e">
        <f ca="1">_xll.BDH($B19,AY$3,AY$2,AY$2)</f>
        <v>#NAME?</v>
      </c>
      <c r="AZ19" s="13" t="e">
        <f ca="1">_xll.BDH($B19,AZ$3,AZ$2,AZ$2)</f>
        <v>#NAME?</v>
      </c>
      <c r="BA19" s="13" t="e">
        <f ca="1">_xll.BDH($B19,BA$3,BA$2,BA$2)</f>
        <v>#NAME?</v>
      </c>
      <c r="BB19" s="13" t="e">
        <f ca="1">_xll.BDH($B19,BB$3,BB$2,BB$2)</f>
        <v>#NAME?</v>
      </c>
      <c r="BC19" s="13" t="e">
        <f ca="1">_xll.BDH($B19,BC$3,BC$2,BC$2)</f>
        <v>#NAME?</v>
      </c>
      <c r="BD19" s="13" t="e">
        <f ca="1">_xll.BDH($B19,BD$3,BD$2,BD$2)</f>
        <v>#NAME?</v>
      </c>
      <c r="BE19" s="13" t="e">
        <f ca="1">_xll.BDH($B19,BE$3,BE$2,BE$2)</f>
        <v>#NAME?</v>
      </c>
      <c r="BF19" s="13" t="e">
        <f ca="1">_xll.BDH($B19,BF$3,BF$2,BF$2)</f>
        <v>#NAME?</v>
      </c>
      <c r="BG19" s="13" t="e">
        <f ca="1">_xll.BDH($B19,BG$3,BG$2,BG$2)</f>
        <v>#NAME?</v>
      </c>
      <c r="BH19" s="13" t="e">
        <f ca="1">_xll.BDH($B19,BH$3,BH$2,BH$2)</f>
        <v>#NAME?</v>
      </c>
      <c r="BI19" s="13" t="e">
        <f ca="1">_xll.BDH($B19,BI$3,BI$2,BI$2)</f>
        <v>#NAME?</v>
      </c>
      <c r="BJ19" s="13" t="e">
        <f ca="1">_xll.BDH($B19,BJ$3,BJ$2,BJ$2)</f>
        <v>#NAME?</v>
      </c>
      <c r="BK19" s="13" t="e">
        <f ca="1">_xll.BDH($B19,BK$3,BK$2,BK$2)</f>
        <v>#NAME?</v>
      </c>
      <c r="BL19" s="13" t="e">
        <f ca="1">_xll.BDH($B19,BL$3,BL$2,BL$2)</f>
        <v>#NAME?</v>
      </c>
      <c r="BM19" s="13" t="e">
        <f ca="1">_xll.BDH($B19,BM$3,BM$2,BM$2)</f>
        <v>#NAME?</v>
      </c>
      <c r="BN19" s="13" t="e">
        <f ca="1">_xll.BDH($B19,BN$3,BN$2,BN$2)</f>
        <v>#NAME?</v>
      </c>
      <c r="BO19" s="13" t="e">
        <f ca="1">_xll.BDH($B19,BO$3,BO$2,BO$2)</f>
        <v>#NAME?</v>
      </c>
      <c r="BP19" s="13" t="e">
        <f ca="1">_xll.BDH($B19,BP$3,BP$2,BP$2)</f>
        <v>#NAME?</v>
      </c>
      <c r="BQ19" s="13" t="e">
        <f ca="1">_xll.BDH($B19,BQ$3,BQ$2,BQ$2)</f>
        <v>#NAME?</v>
      </c>
      <c r="BR19" s="3"/>
      <c r="BS19" s="14" t="e">
        <f ca="1">_xll.BDH($B19,BS$3,BS$2,BS$2)</f>
        <v>#NAME?</v>
      </c>
      <c r="BT19" s="14" t="e">
        <f ca="1">_xll.BDH($B19,BT$3,BT$2,BT$2)</f>
        <v>#NAME?</v>
      </c>
      <c r="BU19" s="14" t="e">
        <f ca="1">_xll.BDH($B19,BU$3,BU$2,BU$2)</f>
        <v>#NAME?</v>
      </c>
      <c r="BV19" s="14" t="e">
        <f ca="1">_xll.BDH($B19,BV$3,BV$2,BV$2)</f>
        <v>#NAME?</v>
      </c>
      <c r="BW19" s="14" t="e">
        <f ca="1">_xll.BDH($B19,BW$3,BW$2,BW$2)</f>
        <v>#NAME?</v>
      </c>
      <c r="BX19" s="14" t="e">
        <f ca="1">_xll.BDH($B19,BX$3,BX$2,BX$2)</f>
        <v>#NAME?</v>
      </c>
      <c r="BY19" s="14" t="e">
        <f ca="1">_xll.BDH($B19,BY$3,BY$2,BY$2)</f>
        <v>#NAME?</v>
      </c>
      <c r="BZ19" s="14" t="e">
        <f ca="1">_xll.BDH($B19,BZ$3,BZ$2,BZ$2)</f>
        <v>#NAME?</v>
      </c>
      <c r="CA19" s="14" t="e">
        <f ca="1">_xll.BDH($B19,CA$3,CA$2,CA$2)</f>
        <v>#NAME?</v>
      </c>
      <c r="CB19" s="14" t="e">
        <f ca="1">_xll.BDH($B19,CB$3,CB$2,CB$2)</f>
        <v>#NAME?</v>
      </c>
      <c r="CC19" s="14" t="e">
        <f ca="1">_xll.BDH($B19,CC$3,CC$2,CC$2)</f>
        <v>#NAME?</v>
      </c>
      <c r="CD19" s="14" t="e">
        <f ca="1">_xll.BDH($B19,CD$3,CD$2,CD$2)</f>
        <v>#NAME?</v>
      </c>
      <c r="CE19" s="14" t="e">
        <f ca="1">_xll.BDH($B19,CE$3,CE$2,CE$2)</f>
        <v>#NAME?</v>
      </c>
      <c r="CF19" s="14" t="e">
        <f ca="1">_xll.BDH($B19,CF$3,CF$2,CF$2)</f>
        <v>#NAME?</v>
      </c>
      <c r="CG19" s="14" t="e">
        <f ca="1">_xll.BDH($B19,CG$3,CG$2,CG$2)</f>
        <v>#NAME?</v>
      </c>
      <c r="CH19" s="14" t="e">
        <f ca="1">_xll.BDH($B19,CH$3,CH$2,CH$2)</f>
        <v>#NAME?</v>
      </c>
      <c r="CI19" s="14" t="e">
        <f ca="1">_xll.BDH($B19,CI$3,CI$2,CI$2)</f>
        <v>#NAME?</v>
      </c>
      <c r="CJ19" s="14" t="e">
        <f ca="1">_xll.BDH($B19,CJ$3,CJ$2,CJ$2)</f>
        <v>#NAME?</v>
      </c>
      <c r="CK19" s="14" t="e">
        <f ca="1">_xll.BDH($B19,CK$3,CK$2,CK$2)</f>
        <v>#NAME?</v>
      </c>
      <c r="CL19" s="14" t="e">
        <f ca="1">_xll.BDH($B19,CL$3,CL$2,CL$2)</f>
        <v>#NAME?</v>
      </c>
      <c r="CM19" s="14" t="e">
        <f ca="1">_xll.BDH($B19,CM$3,CM$2,CM$2)</f>
        <v>#NAME?</v>
      </c>
      <c r="CN19"/>
      <c r="CO19" s="13" t="e">
        <f ca="1">_xll.BDH($B19,CO$3,CO$2,CO$2)</f>
        <v>#NAME?</v>
      </c>
      <c r="CP19" s="13" t="e">
        <f ca="1">_xll.BDH($B19,CP$3,CP$2,CP$2)</f>
        <v>#NAME?</v>
      </c>
      <c r="CQ19" s="13" t="e">
        <f ca="1">_xll.BDH($B19,CQ$3,CQ$2,CQ$2)</f>
        <v>#NAME?</v>
      </c>
      <c r="CR19" s="13" t="e">
        <f ca="1">_xll.BDH($B19,CR$3,CR$2,CR$2)</f>
        <v>#NAME?</v>
      </c>
      <c r="CS19" s="13" t="e">
        <f ca="1">_xll.BDH($B19,CS$3,CS$2,CS$2)</f>
        <v>#NAME?</v>
      </c>
      <c r="CT19" s="13" t="e">
        <f ca="1">_xll.BDH($B19,CT$3,CT$2,CT$2)</f>
        <v>#NAME?</v>
      </c>
      <c r="CU19" s="13" t="e">
        <f ca="1">_xll.BDH($B19,CU$3,CU$2,CU$2)</f>
        <v>#NAME?</v>
      </c>
      <c r="CV19" s="13" t="e">
        <f ca="1">_xll.BDH($B19,CV$3,CV$2,CV$2)</f>
        <v>#NAME?</v>
      </c>
      <c r="CW19" s="13" t="e">
        <f ca="1">_xll.BDH($B19,CW$3,CW$2,CW$2)</f>
        <v>#NAME?</v>
      </c>
      <c r="CX19" s="13" t="e">
        <f ca="1">_xll.BDH($B19,CX$3,CX$2,CX$2)</f>
        <v>#NAME?</v>
      </c>
      <c r="CY19" s="13" t="e">
        <f ca="1">_xll.BDH($B19,CY$3,CY$2,CY$2)</f>
        <v>#NAME?</v>
      </c>
      <c r="CZ19" s="13" t="e">
        <f ca="1">_xll.BDH($B19,CZ$3,CZ$2,CZ$2)</f>
        <v>#NAME?</v>
      </c>
      <c r="DA19" s="13" t="e">
        <f ca="1">_xll.BDH($B19,DA$3,DA$2,DA$2)</f>
        <v>#NAME?</v>
      </c>
      <c r="DB19" s="13" t="e">
        <f ca="1">_xll.BDH($B19,DB$3,DB$2,DB$2)</f>
        <v>#NAME?</v>
      </c>
      <c r="DC19" s="13" t="e">
        <f ca="1">_xll.BDH($B19,DC$3,DC$2,DC$2)</f>
        <v>#NAME?</v>
      </c>
      <c r="DD19" s="13" t="e">
        <f ca="1">_xll.BDH($B19,DD$3,DD$2,DD$2)</f>
        <v>#NAME?</v>
      </c>
      <c r="DE19" s="13" t="e">
        <f ca="1">_xll.BDH($B19,DE$3,DE$2,DE$2)</f>
        <v>#NAME?</v>
      </c>
      <c r="DF19" s="13" t="e">
        <f ca="1">_xll.BDH($B19,DF$3,DF$2,DF$2)</f>
        <v>#NAME?</v>
      </c>
      <c r="DG19" s="13" t="e">
        <f ca="1">_xll.BDH($B19,DG$3,DG$2,DG$2)</f>
        <v>#NAME?</v>
      </c>
      <c r="DH19" s="13" t="e">
        <f ca="1">_xll.BDH($B19,DH$3,DH$2,DH$2)</f>
        <v>#NAME?</v>
      </c>
      <c r="DI19" s="13" t="e">
        <f ca="1">_xll.BDH($B19,DI$3,DI$2,DI$2)</f>
        <v>#NAME?</v>
      </c>
      <c r="DJ19" s="3"/>
      <c r="DK19" s="14" t="e">
        <f ca="1">_xll.BDH($B19,DK$3,DK$2,DK$2)</f>
        <v>#NAME?</v>
      </c>
      <c r="DL19" s="14" t="e">
        <f ca="1">_xll.BDH($B19,DL$3,DL$2,DL$2)</f>
        <v>#NAME?</v>
      </c>
      <c r="DM19" s="14" t="e">
        <f ca="1">_xll.BDH($B19,DM$3,DM$2,DM$2)</f>
        <v>#NAME?</v>
      </c>
      <c r="DN19" s="14" t="e">
        <f ca="1">_xll.BDH($B19,DN$3,DN$2,DN$2)</f>
        <v>#NAME?</v>
      </c>
      <c r="DO19" s="14" t="e">
        <f ca="1">_xll.BDH($B19,DO$3,DO$2,DO$2)</f>
        <v>#NAME?</v>
      </c>
      <c r="DP19" s="14" t="e">
        <f ca="1">_xll.BDH($B19,DP$3,DP$2,DP$2)</f>
        <v>#NAME?</v>
      </c>
      <c r="DQ19" s="14" t="e">
        <f ca="1">_xll.BDH($B19,DQ$3,DQ$2,DQ$2)</f>
        <v>#NAME?</v>
      </c>
      <c r="DR19" s="14" t="e">
        <f ca="1">_xll.BDH($B19,DR$3,DR$2,DR$2)</f>
        <v>#NAME?</v>
      </c>
      <c r="DS19" s="14" t="e">
        <f ca="1">_xll.BDH($B19,DS$3,DS$2,DS$2)</f>
        <v>#NAME?</v>
      </c>
      <c r="DT19" s="14" t="e">
        <f ca="1">_xll.BDH($B19,DT$3,DT$2,DT$2)</f>
        <v>#NAME?</v>
      </c>
      <c r="DU19" s="14" t="e">
        <f ca="1">_xll.BDH($B19,DU$3,DU$2,DU$2)</f>
        <v>#NAME?</v>
      </c>
      <c r="DV19" s="14" t="e">
        <f ca="1">_xll.BDH($B19,DV$3,DV$2,DV$2)</f>
        <v>#NAME?</v>
      </c>
      <c r="DW19" s="14" t="e">
        <f ca="1">_xll.BDH($B19,DW$3,DW$2,DW$2)</f>
        <v>#NAME?</v>
      </c>
      <c r="DX19" s="14" t="e">
        <f ca="1">_xll.BDH($B19,DX$3,DX$2,DX$2)</f>
        <v>#NAME?</v>
      </c>
      <c r="DY19" s="14" t="e">
        <f ca="1">_xll.BDH($B19,DY$3,DY$2,DY$2)</f>
        <v>#NAME?</v>
      </c>
      <c r="DZ19" s="14" t="e">
        <f ca="1">_xll.BDH($B19,DZ$3,DZ$2,DZ$2)</f>
        <v>#NAME?</v>
      </c>
      <c r="EA19" s="14" t="e">
        <f ca="1">_xll.BDH($B19,EA$3,EA$2,EA$2)</f>
        <v>#NAME?</v>
      </c>
      <c r="EB19" s="14" t="e">
        <f ca="1">_xll.BDH($B19,EB$3,EB$2,EB$2)</f>
        <v>#NAME?</v>
      </c>
      <c r="EC19" s="14" t="e">
        <f ca="1">_xll.BDH($B19,EC$3,EC$2,EC$2)</f>
        <v>#NAME?</v>
      </c>
      <c r="ED19" s="14" t="e">
        <f ca="1">_xll.BDH($B19,ED$3,ED$2,ED$2)</f>
        <v>#NAME?</v>
      </c>
      <c r="EE19" s="14" t="e">
        <f ca="1">_xll.BDH($B19,EE$3,EE$2,EE$2)</f>
        <v>#NAME?</v>
      </c>
      <c r="EF19" s="3"/>
      <c r="EG19" s="14" t="e">
        <f ca="1">_xll.BDH($B19,EG$3,EG$2,EG$2)</f>
        <v>#NAME?</v>
      </c>
      <c r="EH19" s="14" t="e">
        <f ca="1">_xll.BDH($B19,EH$3,EH$2,EH$2)</f>
        <v>#NAME?</v>
      </c>
      <c r="EI19" s="14" t="e">
        <f ca="1">_xll.BDH($B19,EI$3,EI$2,EI$2)</f>
        <v>#NAME?</v>
      </c>
      <c r="EJ19" s="14" t="e">
        <f ca="1">_xll.BDH($B19,EJ$3,EJ$2,EJ$2)</f>
        <v>#NAME?</v>
      </c>
      <c r="EK19" s="14" t="e">
        <f ca="1">_xll.BDH($B19,EK$3,EK$2,EK$2)</f>
        <v>#NAME?</v>
      </c>
      <c r="EL19" s="14" t="e">
        <f ca="1">_xll.BDH($B19,EL$3,EL$2,EL$2)</f>
        <v>#NAME?</v>
      </c>
      <c r="EM19" s="14" t="e">
        <f ca="1">_xll.BDH($B19,EM$3,EM$2,EM$2)</f>
        <v>#NAME?</v>
      </c>
      <c r="EN19" s="14" t="e">
        <f ca="1">_xll.BDH($B19,EN$3,EN$2,EN$2)</f>
        <v>#NAME?</v>
      </c>
      <c r="EO19" s="14" t="e">
        <f ca="1">_xll.BDH($B19,EO$3,EO$2,EO$2)</f>
        <v>#NAME?</v>
      </c>
      <c r="EP19" s="14" t="e">
        <f ca="1">_xll.BDH($B19,EP$3,EP$2,EP$2)</f>
        <v>#NAME?</v>
      </c>
      <c r="EQ19" s="14" t="e">
        <f ca="1">_xll.BDH($B19,EQ$3,EQ$2,EQ$2)</f>
        <v>#NAME?</v>
      </c>
      <c r="ER19" s="14" t="e">
        <f ca="1">_xll.BDH($B19,ER$3,ER$2,ER$2)</f>
        <v>#NAME?</v>
      </c>
      <c r="ES19" s="14" t="e">
        <f ca="1">_xll.BDH($B19,ES$3,ES$2,ES$2)</f>
        <v>#NAME?</v>
      </c>
      <c r="ET19" s="14" t="e">
        <f ca="1">_xll.BDH($B19,ET$3,ET$2,ET$2)</f>
        <v>#NAME?</v>
      </c>
      <c r="EU19" s="14" t="e">
        <f ca="1">_xll.BDH($B19,EU$3,EU$2,EU$2)</f>
        <v>#NAME?</v>
      </c>
      <c r="EV19" s="14" t="e">
        <f ca="1">_xll.BDH($B19,EV$3,EV$2,EV$2)</f>
        <v>#NAME?</v>
      </c>
      <c r="EW19" s="14" t="e">
        <f ca="1">_xll.BDH($B19,EW$3,EW$2,EW$2)</f>
        <v>#NAME?</v>
      </c>
      <c r="EX19" s="14" t="e">
        <f ca="1">_xll.BDH($B19,EX$3,EX$2,EX$2)</f>
        <v>#NAME?</v>
      </c>
      <c r="EY19" s="14" t="e">
        <f ca="1">_xll.BDH($B19,EY$3,EY$2,EY$2)</f>
        <v>#NAME?</v>
      </c>
      <c r="EZ19" s="14" t="e">
        <f ca="1">_xll.BDH($B19,EZ$3,EZ$2,EZ$2)</f>
        <v>#NAME?</v>
      </c>
      <c r="FA19" s="14" t="e">
        <f ca="1">_xll.BDH($B19,FA$3,FA$2,FA$2)</f>
        <v>#NAME?</v>
      </c>
      <c r="FB19" s="3"/>
      <c r="FC19" s="14" t="e">
        <f ca="1">_xll.BDH($B19,FC$3,FC$2,FC$2)</f>
        <v>#NAME?</v>
      </c>
      <c r="FD19" s="14" t="e">
        <f ca="1">_xll.BDH($B19,FD$3,FD$2,FD$2)</f>
        <v>#NAME?</v>
      </c>
      <c r="FE19" s="14" t="e">
        <f ca="1">_xll.BDH($B19,FE$3,FE$2,FE$2)</f>
        <v>#NAME?</v>
      </c>
      <c r="FF19" s="14" t="e">
        <f ca="1">_xll.BDH($B19,FF$3,FF$2,FF$2)</f>
        <v>#NAME?</v>
      </c>
      <c r="FG19" s="14" t="e">
        <f ca="1">_xll.BDH($B19,FG$3,FG$2,FG$2)</f>
        <v>#NAME?</v>
      </c>
      <c r="FH19" s="14" t="e">
        <f ca="1">_xll.BDH($B19,FH$3,FH$2,FH$2)</f>
        <v>#NAME?</v>
      </c>
      <c r="FI19" s="14" t="e">
        <f ca="1">_xll.BDH($B19,FI$3,FI$2,FI$2)</f>
        <v>#NAME?</v>
      </c>
      <c r="FJ19" s="14" t="e">
        <f ca="1">_xll.BDH($B19,FJ$3,FJ$2,FJ$2)</f>
        <v>#NAME?</v>
      </c>
      <c r="FK19" s="14" t="e">
        <f ca="1">_xll.BDH($B19,FK$3,FK$2,FK$2)</f>
        <v>#NAME?</v>
      </c>
      <c r="FL19" s="14" t="e">
        <f ca="1">_xll.BDH($B19,FL$3,FL$2,FL$2)</f>
        <v>#NAME?</v>
      </c>
      <c r="FM19" s="14" t="e">
        <f ca="1">_xll.BDH($B19,FM$3,FM$2,FM$2)</f>
        <v>#NAME?</v>
      </c>
      <c r="FN19" s="14" t="e">
        <f ca="1">_xll.BDH($B19,FN$3,FN$2,FN$2)</f>
        <v>#NAME?</v>
      </c>
      <c r="FO19" s="14" t="e">
        <f ca="1">_xll.BDH($B19,FO$3,FO$2,FO$2)</f>
        <v>#NAME?</v>
      </c>
      <c r="FP19" s="14" t="e">
        <f ca="1">_xll.BDH($B19,FP$3,FP$2,FP$2)</f>
        <v>#NAME?</v>
      </c>
      <c r="FQ19" s="14" t="e">
        <f ca="1">_xll.BDH($B19,FQ$3,FQ$2,FQ$2)</f>
        <v>#NAME?</v>
      </c>
      <c r="FR19" s="14" t="e">
        <f ca="1">_xll.BDH($B19,FR$3,FR$2,FR$2)</f>
        <v>#NAME?</v>
      </c>
      <c r="FS19" s="14" t="e">
        <f ca="1">_xll.BDH($B19,FS$3,FS$2,FS$2)</f>
        <v>#NAME?</v>
      </c>
      <c r="FT19" s="14" t="e">
        <f ca="1">_xll.BDH($B19,FT$3,FT$2,FT$2)</f>
        <v>#NAME?</v>
      </c>
      <c r="FU19" s="14" t="e">
        <f ca="1">_xll.BDH($B19,FU$3,FU$2,FU$2)</f>
        <v>#NAME?</v>
      </c>
      <c r="FV19" s="14" t="e">
        <f ca="1">_xll.BDH($B19,FV$3,FV$2,FV$2)</f>
        <v>#NAME?</v>
      </c>
      <c r="FW19" s="14" t="e">
        <f ca="1">_xll.BDH($B19,FW$3,FW$2,FW$2)</f>
        <v>#NAME?</v>
      </c>
      <c r="FX19" s="3"/>
      <c r="FY19" s="14" t="e">
        <f ca="1">_xll.BDH($B19,FY$3,FY$2,FY$2)</f>
        <v>#NAME?</v>
      </c>
      <c r="FZ19" s="14" t="e">
        <f ca="1">_xll.BDH($B19,FZ$3,FZ$2,FZ$2)</f>
        <v>#NAME?</v>
      </c>
      <c r="GA19" s="14" t="e">
        <f ca="1">_xll.BDH($B19,GA$3,GA$2,GA$2)</f>
        <v>#NAME?</v>
      </c>
      <c r="GB19" s="14" t="e">
        <f ca="1">_xll.BDH($B19,GB$3,GB$2,GB$2)</f>
        <v>#NAME?</v>
      </c>
      <c r="GC19" s="14" t="e">
        <f ca="1">_xll.BDH($B19,GC$3,GC$2,GC$2)</f>
        <v>#NAME?</v>
      </c>
      <c r="GD19" s="14" t="e">
        <f ca="1">_xll.BDH($B19,GD$3,GD$2,GD$2)</f>
        <v>#NAME?</v>
      </c>
      <c r="GE19" s="14" t="e">
        <f ca="1">_xll.BDH($B19,GE$3,GE$2,GE$2)</f>
        <v>#NAME?</v>
      </c>
      <c r="GF19" s="14" t="e">
        <f ca="1">_xll.BDH($B19,GF$3,GF$2,GF$2)</f>
        <v>#NAME?</v>
      </c>
      <c r="GG19" s="14" t="e">
        <f ca="1">_xll.BDH($B19,GG$3,GG$2,GG$2)</f>
        <v>#NAME?</v>
      </c>
      <c r="GH19" s="14" t="e">
        <f ca="1">_xll.BDH($B19,GH$3,GH$2,GH$2)</f>
        <v>#NAME?</v>
      </c>
      <c r="GI19" s="14" t="e">
        <f ca="1">_xll.BDH($B19,GI$3,GI$2,GI$2)</f>
        <v>#NAME?</v>
      </c>
      <c r="GJ19" s="14" t="e">
        <f ca="1">_xll.BDH($B19,GJ$3,GJ$2,GJ$2)</f>
        <v>#NAME?</v>
      </c>
      <c r="GK19" s="14" t="e">
        <f ca="1">_xll.BDH($B19,GK$3,GK$2,GK$2)</f>
        <v>#NAME?</v>
      </c>
      <c r="GL19" s="14" t="e">
        <f ca="1">_xll.BDH($B19,GL$3,GL$2,GL$2)</f>
        <v>#NAME?</v>
      </c>
      <c r="GM19" s="14" t="e">
        <f ca="1">_xll.BDH($B19,GM$3,GM$2,GM$2)</f>
        <v>#NAME?</v>
      </c>
      <c r="GN19" s="14" t="e">
        <f ca="1">_xll.BDH($B19,GN$3,GN$2,GN$2)</f>
        <v>#NAME?</v>
      </c>
      <c r="GO19" s="14" t="e">
        <f ca="1">_xll.BDH($B19,GO$3,GO$2,GO$2)</f>
        <v>#NAME?</v>
      </c>
      <c r="GP19" s="14" t="e">
        <f ca="1">_xll.BDH($B19,GP$3,GP$2,GP$2)</f>
        <v>#NAME?</v>
      </c>
      <c r="GQ19" s="14" t="e">
        <f ca="1">_xll.BDH($B19,GQ$3,GQ$2,GQ$2)</f>
        <v>#NAME?</v>
      </c>
      <c r="GR19" s="14" t="e">
        <f ca="1">_xll.BDH($B19,GR$3,GR$2,GR$2)</f>
        <v>#NAME?</v>
      </c>
      <c r="GS19" s="14" t="e">
        <f ca="1">_xll.BDH($B19,GS$3,GS$2,GS$2)</f>
        <v>#NAME?</v>
      </c>
      <c r="GT19" s="3"/>
      <c r="GU19" s="13" t="e">
        <f ca="1">_xll.BDH($B19,GU$3,GU$2,GU$2)</f>
        <v>#NAME?</v>
      </c>
      <c r="GV19" s="13" t="e">
        <f ca="1">_xll.BDH($B19,GV$3,GV$2,GV$2)</f>
        <v>#NAME?</v>
      </c>
      <c r="GW19" s="13" t="e">
        <f ca="1">_xll.BDH($B19,GW$3,GW$2,GW$2)</f>
        <v>#NAME?</v>
      </c>
      <c r="GX19" s="13" t="e">
        <f ca="1">_xll.BDH($B19,GX$3,GX$2,GX$2)</f>
        <v>#NAME?</v>
      </c>
      <c r="GY19" s="13" t="e">
        <f ca="1">_xll.BDH($B19,GY$3,GY$2,GY$2)</f>
        <v>#NAME?</v>
      </c>
      <c r="GZ19" s="13" t="e">
        <f ca="1">_xll.BDH($B19,GZ$3,GZ$2,GZ$2)</f>
        <v>#NAME?</v>
      </c>
      <c r="HA19" s="13" t="e">
        <f ca="1">_xll.BDH($B19,HA$3,HA$2,HA$2)</f>
        <v>#NAME?</v>
      </c>
      <c r="HB19" s="13" t="e">
        <f ca="1">_xll.BDH($B19,HB$3,HB$2,HB$2)</f>
        <v>#NAME?</v>
      </c>
      <c r="HC19" s="13" t="e">
        <f ca="1">_xll.BDH($B19,HC$3,HC$2,HC$2)</f>
        <v>#NAME?</v>
      </c>
      <c r="HD19" s="13" t="e">
        <f ca="1">_xll.BDH($B19,HD$3,HD$2,HD$2)</f>
        <v>#NAME?</v>
      </c>
      <c r="HE19" s="13" t="e">
        <f ca="1">_xll.BDH($B19,HE$3,HE$2,HE$2)</f>
        <v>#NAME?</v>
      </c>
      <c r="HF19" s="13" t="e">
        <f ca="1">_xll.BDH($B19,HF$3,HF$2,HF$2)</f>
        <v>#NAME?</v>
      </c>
      <c r="HG19" s="13" t="e">
        <f ca="1">_xll.BDH($B19,HG$3,HG$2,HG$2)</f>
        <v>#NAME?</v>
      </c>
      <c r="HH19" s="13" t="e">
        <f ca="1">_xll.BDH($B19,HH$3,HH$2,HH$2)</f>
        <v>#NAME?</v>
      </c>
      <c r="HI19" s="13" t="e">
        <f ca="1">_xll.BDH($B19,HI$3,HI$2,HI$2)</f>
        <v>#NAME?</v>
      </c>
      <c r="HJ19" s="13" t="e">
        <f ca="1">_xll.BDH($B19,HJ$3,HJ$2,HJ$2)</f>
        <v>#NAME?</v>
      </c>
      <c r="HK19" s="13" t="e">
        <f ca="1">_xll.BDH($B19,HK$3,HK$2,HK$2)</f>
        <v>#NAME?</v>
      </c>
      <c r="HL19" s="13" t="e">
        <f ca="1">_xll.BDH($B19,HL$3,HL$2,HL$2)</f>
        <v>#NAME?</v>
      </c>
      <c r="HM19" s="13" t="e">
        <f ca="1">_xll.BDH($B19,HM$3,HM$2,HM$2)</f>
        <v>#NAME?</v>
      </c>
      <c r="HN19" s="13" t="e">
        <f ca="1">_xll.BDH($B19,HN$3,HN$2,HN$2)</f>
        <v>#NAME?</v>
      </c>
      <c r="HO19" s="13" t="e">
        <f ca="1">_xll.BDH($B19,HO$3,HO$2,HO$2)</f>
        <v>#NAME?</v>
      </c>
      <c r="HP19" s="3"/>
      <c r="HQ19" s="13" t="e">
        <f ca="1">_xll.BDH($B19,HQ$3,HQ$2,HQ$2)</f>
        <v>#NAME?</v>
      </c>
      <c r="HR19" s="13" t="e">
        <f ca="1">_xll.BDH($B19,HR$3,HR$2,HR$2)</f>
        <v>#NAME?</v>
      </c>
      <c r="HS19" s="13" t="e">
        <f ca="1">_xll.BDH($B19,HS$3,HS$2,HS$2)</f>
        <v>#NAME?</v>
      </c>
      <c r="HT19" s="13" t="e">
        <f ca="1">_xll.BDH($B19,HT$3,HT$2,HT$2)</f>
        <v>#NAME?</v>
      </c>
      <c r="HU19" s="13" t="e">
        <f ca="1">_xll.BDH($B19,HU$3,HU$2,HU$2)</f>
        <v>#NAME?</v>
      </c>
      <c r="HV19" s="13" t="e">
        <f ca="1">_xll.BDH($B19,HV$3,HV$2,HV$2)</f>
        <v>#NAME?</v>
      </c>
      <c r="HW19" s="13" t="e">
        <f ca="1">_xll.BDH($B19,HW$3,HW$2,HW$2)</f>
        <v>#NAME?</v>
      </c>
      <c r="HX19" s="13" t="e">
        <f ca="1">_xll.BDH($B19,HX$3,HX$2,HX$2)</f>
        <v>#NAME?</v>
      </c>
      <c r="HY19" s="13" t="e">
        <f ca="1">_xll.BDH($B19,HY$3,HY$2,HY$2)</f>
        <v>#NAME?</v>
      </c>
      <c r="HZ19" s="13" t="e">
        <f ca="1">_xll.BDH($B19,HZ$3,HZ$2,HZ$2)</f>
        <v>#NAME?</v>
      </c>
      <c r="IA19" s="13" t="e">
        <f ca="1">_xll.BDH($B19,IA$3,IA$2,IA$2)</f>
        <v>#NAME?</v>
      </c>
      <c r="IB19" s="13" t="e">
        <f ca="1">_xll.BDH($B19,IB$3,IB$2,IB$2)</f>
        <v>#NAME?</v>
      </c>
      <c r="IC19" s="13" t="e">
        <f ca="1">_xll.BDH($B19,IC$3,IC$2,IC$2)</f>
        <v>#NAME?</v>
      </c>
      <c r="ID19" s="13" t="e">
        <f ca="1">_xll.BDH($B19,ID$3,ID$2,ID$2)</f>
        <v>#NAME?</v>
      </c>
      <c r="IE19" s="13" t="e">
        <f ca="1">_xll.BDH($B19,IE$3,IE$2,IE$2)</f>
        <v>#NAME?</v>
      </c>
      <c r="IF19" s="13" t="e">
        <f ca="1">_xll.BDH($B19,IF$3,IF$2,IF$2)</f>
        <v>#NAME?</v>
      </c>
      <c r="IG19" s="13" t="e">
        <f ca="1">_xll.BDH($B19,IG$3,IG$2,IG$2)</f>
        <v>#NAME?</v>
      </c>
      <c r="IH19" s="13" t="e">
        <f ca="1">_xll.BDH($B19,IH$3,IH$2,IH$2)</f>
        <v>#NAME?</v>
      </c>
      <c r="II19" s="13" t="e">
        <f ca="1">_xll.BDH($B19,II$3,II$2,II$2)</f>
        <v>#NAME?</v>
      </c>
      <c r="IJ19" s="13" t="e">
        <f ca="1">_xll.BDH($B19,IJ$3,IJ$2,IJ$2)</f>
        <v>#NAME?</v>
      </c>
      <c r="IK19" s="13" t="e">
        <f ca="1">_xll.BDH($B19,IK$3,IK$2,IK$2)</f>
        <v>#NAME?</v>
      </c>
      <c r="IL19" s="3"/>
      <c r="IM19" s="13" t="e">
        <f ca="1">_xll.BDH($B19,IM$3,IM$2,IM$2)</f>
        <v>#NAME?</v>
      </c>
      <c r="IN19" s="13" t="e">
        <f ca="1">_xll.BDH($B19,IN$3,IN$2,IN$2)</f>
        <v>#NAME?</v>
      </c>
      <c r="IO19" s="13" t="e">
        <f ca="1">_xll.BDH($B19,IO$3,IO$2,IO$2)</f>
        <v>#NAME?</v>
      </c>
      <c r="IP19" s="13" t="e">
        <f ca="1">_xll.BDH($B19,IP$3,IP$2,IP$2)</f>
        <v>#NAME?</v>
      </c>
      <c r="IQ19" s="13" t="e">
        <f ca="1">_xll.BDH($B19,IQ$3,IQ$2,IQ$2)</f>
        <v>#NAME?</v>
      </c>
      <c r="IR19" s="13" t="e">
        <f ca="1">_xll.BDH($B19,IR$3,IR$2,IR$2)</f>
        <v>#NAME?</v>
      </c>
      <c r="IS19" s="13" t="e">
        <f ca="1">_xll.BDH($B19,IS$3,IS$2,IS$2)</f>
        <v>#NAME?</v>
      </c>
      <c r="IT19" s="13" t="e">
        <f ca="1">_xll.BDH($B19,IT$3,IT$2,IT$2)</f>
        <v>#NAME?</v>
      </c>
      <c r="IU19" s="13" t="e">
        <f ca="1">_xll.BDH($B19,IU$3,IU$2,IU$2)</f>
        <v>#NAME?</v>
      </c>
      <c r="IV19" s="13" t="e">
        <f ca="1">_xll.BDH($B19,IV$3,IV$2,IV$2)</f>
        <v>#NAME?</v>
      </c>
      <c r="IW19" s="13" t="e">
        <f ca="1">_xll.BDH($B19,IW$3,IW$2,IW$2)</f>
        <v>#NAME?</v>
      </c>
      <c r="IX19" s="13" t="e">
        <f ca="1">_xll.BDH($B19,IX$3,IX$2,IX$2)</f>
        <v>#NAME?</v>
      </c>
      <c r="IY19" s="13" t="e">
        <f ca="1">_xll.BDH($B19,IY$3,IY$2,IY$2)</f>
        <v>#NAME?</v>
      </c>
      <c r="IZ19" s="13" t="e">
        <f ca="1">_xll.BDH($B19,IZ$3,IZ$2,IZ$2)</f>
        <v>#NAME?</v>
      </c>
      <c r="JA19" s="13" t="e">
        <f ca="1">_xll.BDH($B19,JA$3,JA$2,JA$2)</f>
        <v>#NAME?</v>
      </c>
      <c r="JB19" s="13" t="e">
        <f ca="1">_xll.BDH($B19,JB$3,JB$2,JB$2)</f>
        <v>#NAME?</v>
      </c>
      <c r="JC19" s="13" t="e">
        <f ca="1">_xll.BDH($B19,JC$3,JC$2,JC$2)</f>
        <v>#NAME?</v>
      </c>
      <c r="JD19" s="13" t="e">
        <f ca="1">_xll.BDH($B19,JD$3,JD$2,JD$2)</f>
        <v>#NAME?</v>
      </c>
      <c r="JE19" s="13" t="e">
        <f ca="1">_xll.BDH($B19,JE$3,JE$2,JE$2)</f>
        <v>#NAME?</v>
      </c>
      <c r="JF19" s="13" t="e">
        <f ca="1">_xll.BDH($B19,JF$3,JF$2,JF$2)</f>
        <v>#NAME?</v>
      </c>
      <c r="JG19" s="13" t="e">
        <f ca="1">_xll.BDH($B19,JG$3,JG$2,JG$2)</f>
        <v>#NAME?</v>
      </c>
      <c r="JH19" s="3"/>
      <c r="JI19" s="14" t="e">
        <f ca="1">_xll.BDH($B19,JI$3,JI$2,JI$2)</f>
        <v>#NAME?</v>
      </c>
      <c r="JJ19" s="14" t="e">
        <f ca="1">_xll.BDH($B19,JJ$3,JJ$2,JJ$2)</f>
        <v>#NAME?</v>
      </c>
      <c r="JK19" s="14" t="e">
        <f ca="1">_xll.BDH($B19,JK$3,JK$2,JK$2)</f>
        <v>#NAME?</v>
      </c>
      <c r="JL19" s="14" t="e">
        <f ca="1">_xll.BDH($B19,JL$3,JL$2,JL$2)</f>
        <v>#NAME?</v>
      </c>
      <c r="JM19" s="14" t="e">
        <f ca="1">_xll.BDH($B19,JM$3,JM$2,JM$2)</f>
        <v>#NAME?</v>
      </c>
      <c r="JN19" s="14" t="e">
        <f ca="1">_xll.BDH($B19,JN$3,JN$2,JN$2)</f>
        <v>#NAME?</v>
      </c>
      <c r="JO19" s="14" t="e">
        <f ca="1">_xll.BDH($B19,JO$3,JO$2,JO$2)</f>
        <v>#NAME?</v>
      </c>
      <c r="JP19" s="14" t="e">
        <f ca="1">_xll.BDH($B19,JP$3,JP$2,JP$2)</f>
        <v>#NAME?</v>
      </c>
      <c r="JQ19" s="14" t="e">
        <f ca="1">_xll.BDH($B19,JQ$3,JQ$2,JQ$2)</f>
        <v>#NAME?</v>
      </c>
      <c r="JR19" s="14" t="e">
        <f ca="1">_xll.BDH($B19,JR$3,JR$2,JR$2)</f>
        <v>#NAME?</v>
      </c>
      <c r="JS19" s="14" t="e">
        <f ca="1">_xll.BDH($B19,JS$3,JS$2,JS$2)</f>
        <v>#NAME?</v>
      </c>
      <c r="JT19" s="14" t="e">
        <f ca="1">_xll.BDH($B19,JT$3,JT$2,JT$2)</f>
        <v>#NAME?</v>
      </c>
      <c r="JU19" s="14" t="e">
        <f ca="1">_xll.BDH($B19,JU$3,JU$2,JU$2)</f>
        <v>#NAME?</v>
      </c>
      <c r="JV19" s="14" t="e">
        <f ca="1">_xll.BDH($B19,JV$3,JV$2,JV$2)</f>
        <v>#NAME?</v>
      </c>
      <c r="JW19" s="14" t="e">
        <f ca="1">_xll.BDH($B19,JW$3,JW$2,JW$2)</f>
        <v>#NAME?</v>
      </c>
      <c r="JX19" s="14" t="e">
        <f ca="1">_xll.BDH($B19,JX$3,JX$2,JX$2)</f>
        <v>#NAME?</v>
      </c>
      <c r="JY19" s="14" t="e">
        <f ca="1">_xll.BDH($B19,JY$3,JY$2,JY$2)</f>
        <v>#NAME?</v>
      </c>
      <c r="JZ19" s="14" t="e">
        <f ca="1">_xll.BDH($B19,JZ$3,JZ$2,JZ$2)</f>
        <v>#NAME?</v>
      </c>
      <c r="KA19" s="14" t="e">
        <f ca="1">_xll.BDH($B19,KA$3,KA$2,KA$2)</f>
        <v>#NAME?</v>
      </c>
      <c r="KB19" s="14" t="e">
        <f ca="1">_xll.BDH($B19,KB$3,KB$2,KB$2)</f>
        <v>#NAME?</v>
      </c>
      <c r="KC19" s="14" t="e">
        <f ca="1">_xll.BDH($B19,KC$3,KC$2,KC$2)</f>
        <v>#NAME?</v>
      </c>
      <c r="KD19" s="3"/>
    </row>
    <row r="20" spans="1:291" s="20" customFormat="1">
      <c r="A20" s="4" t="s">
        <v>43</v>
      </c>
      <c r="B20" s="4" t="s">
        <v>4</v>
      </c>
      <c r="C20" s="15"/>
      <c r="D20" s="3"/>
      <c r="E20" s="13" t="e">
        <f ca="1">_xll.BDH($B20,E$3,E$2,E$2)</f>
        <v>#NAME?</v>
      </c>
      <c r="F20" s="13" t="e">
        <f ca="1">_xll.BDH($B20,F$3,F$2,F$2)</f>
        <v>#NAME?</v>
      </c>
      <c r="G20" s="13" t="e">
        <f ca="1">_xll.BDH($B20,G$3,G$2,G$2)</f>
        <v>#NAME?</v>
      </c>
      <c r="H20" s="13" t="e">
        <f ca="1">_xll.BDH($B20,H$3,H$2,H$2)</f>
        <v>#NAME?</v>
      </c>
      <c r="I20" s="13" t="e">
        <f ca="1">_xll.BDH($B20,I$3,I$2,I$2)</f>
        <v>#NAME?</v>
      </c>
      <c r="J20" s="13" t="e">
        <f ca="1">_xll.BDH($B20,J$3,J$2,J$2)</f>
        <v>#NAME?</v>
      </c>
      <c r="K20" s="13" t="e">
        <f ca="1">_xll.BDH($B20,K$3,K$2,K$2)</f>
        <v>#NAME?</v>
      </c>
      <c r="L20" s="13" t="e">
        <f ca="1">_xll.BDH($B20,L$3,L$2,L$2)</f>
        <v>#NAME?</v>
      </c>
      <c r="M20" s="13" t="e">
        <f ca="1">_xll.BDH($B20,M$3,M$2,M$2)</f>
        <v>#NAME?</v>
      </c>
      <c r="N20" s="13" t="e">
        <f ca="1">_xll.BDH($B20,N$3,N$2,N$2)</f>
        <v>#NAME?</v>
      </c>
      <c r="O20" s="13" t="e">
        <f ca="1">_xll.BDH($B20,O$3,O$2,O$2)</f>
        <v>#NAME?</v>
      </c>
      <c r="P20" s="13" t="e">
        <f ca="1">_xll.BDH($B20,P$3,P$2,P$2)</f>
        <v>#NAME?</v>
      </c>
      <c r="Q20" s="13" t="e">
        <f ca="1">_xll.BDH($B20,Q$3,Q$2,Q$2)</f>
        <v>#NAME?</v>
      </c>
      <c r="R20" s="13" t="e">
        <f ca="1">_xll.BDH($B20,R$3,R$2,R$2)</f>
        <v>#NAME?</v>
      </c>
      <c r="S20" s="13" t="e">
        <f ca="1">_xll.BDH($B20,S$3,S$2,S$2)</f>
        <v>#NAME?</v>
      </c>
      <c r="T20" s="13" t="e">
        <f ca="1">_xll.BDH($B20,T$3,T$2,T$2)</f>
        <v>#NAME?</v>
      </c>
      <c r="U20" s="13" t="e">
        <f ca="1">_xll.BDH($B20,U$3,U$2,U$2)</f>
        <v>#NAME?</v>
      </c>
      <c r="V20" s="13" t="e">
        <f ca="1">_xll.BDH($B20,V$3,V$2,V$2)</f>
        <v>#NAME?</v>
      </c>
      <c r="W20" s="13" t="e">
        <f ca="1">_xll.BDH($B20,W$3,W$2,W$2)</f>
        <v>#NAME?</v>
      </c>
      <c r="X20" s="13" t="e">
        <f ca="1">_xll.BDH($B20,X$3,X$2,X$2)</f>
        <v>#NAME?</v>
      </c>
      <c r="Y20" s="13" t="e">
        <f ca="1">_xll.BDH($B20,Y$3,Y$2,Y$2)</f>
        <v>#NAME?</v>
      </c>
      <c r="Z20" s="66"/>
      <c r="AA20" s="13" t="e">
        <f ca="1">_xll.BDH($B20,AA$3,AA$2,AA$2)</f>
        <v>#NAME?</v>
      </c>
      <c r="AB20" s="13" t="e">
        <f ca="1">_xll.BDH($B20,AB$3,AB$2,AB$2)</f>
        <v>#NAME?</v>
      </c>
      <c r="AC20" s="13" t="e">
        <f ca="1">_xll.BDH($B20,AC$3,AC$2,AC$2)</f>
        <v>#NAME?</v>
      </c>
      <c r="AD20" s="13" t="e">
        <f ca="1">_xll.BDH($B20,AD$3,AD$2,AD$2)</f>
        <v>#NAME?</v>
      </c>
      <c r="AE20" s="13" t="e">
        <f ca="1">_xll.BDH($B20,AE$3,AE$2,AE$2)</f>
        <v>#NAME?</v>
      </c>
      <c r="AF20" s="13" t="e">
        <f ca="1">_xll.BDH($B20,AF$3,AF$2,AF$2)</f>
        <v>#NAME?</v>
      </c>
      <c r="AG20" s="13" t="e">
        <f ca="1">_xll.BDH($B20,AG$3,AG$2,AG$2)</f>
        <v>#NAME?</v>
      </c>
      <c r="AH20" s="13" t="e">
        <f ca="1">_xll.BDH($B20,AH$3,AH$2,AH$2)</f>
        <v>#NAME?</v>
      </c>
      <c r="AI20" s="13" t="e">
        <f ca="1">_xll.BDH($B20,AI$3,AI$2,AI$2)</f>
        <v>#NAME?</v>
      </c>
      <c r="AJ20" s="13" t="e">
        <f ca="1">_xll.BDH($B20,AJ$3,AJ$2,AJ$2)</f>
        <v>#NAME?</v>
      </c>
      <c r="AK20" s="13" t="e">
        <f ca="1">_xll.BDH($B20,AK$3,AK$2,AK$2)</f>
        <v>#NAME?</v>
      </c>
      <c r="AL20" s="13" t="e">
        <f ca="1">_xll.BDH($B20,AL$3,AL$2,AL$2)</f>
        <v>#NAME?</v>
      </c>
      <c r="AM20" s="13" t="e">
        <f ca="1">_xll.BDH($B20,AM$3,AM$2,AM$2)</f>
        <v>#NAME?</v>
      </c>
      <c r="AN20" s="13" t="e">
        <f ca="1">_xll.BDH($B20,AN$3,AN$2,AN$2)</f>
        <v>#NAME?</v>
      </c>
      <c r="AO20" s="13" t="e">
        <f ca="1">_xll.BDH($B20,AO$3,AO$2,AO$2)</f>
        <v>#NAME?</v>
      </c>
      <c r="AP20" s="13" t="e">
        <f ca="1">_xll.BDH($B20,AP$3,AP$2,AP$2)</f>
        <v>#NAME?</v>
      </c>
      <c r="AQ20" s="13" t="e">
        <f ca="1">_xll.BDH($B20,AQ$3,AQ$2,AQ$2)</f>
        <v>#NAME?</v>
      </c>
      <c r="AR20" s="13" t="e">
        <f ca="1">_xll.BDH($B20,AR$3,AR$2,AR$2)</f>
        <v>#NAME?</v>
      </c>
      <c r="AS20" s="13" t="e">
        <f ca="1">_xll.BDH($B20,AS$3,AS$2,AS$2)</f>
        <v>#NAME?</v>
      </c>
      <c r="AT20" s="13" t="e">
        <f ca="1">_xll.BDH($B20,AT$3,AT$2,AT$2)</f>
        <v>#NAME?</v>
      </c>
      <c r="AU20" s="13" t="e">
        <f ca="1">_xll.BDH($B20,AU$3,AU$2,AU$2)</f>
        <v>#NAME?</v>
      </c>
      <c r="AV20" s="66"/>
      <c r="AW20" s="13" t="e">
        <f ca="1">_xll.BDH($B20,AW$3,AW$2,AW$2)</f>
        <v>#NAME?</v>
      </c>
      <c r="AX20" s="13" t="e">
        <f ca="1">_xll.BDH($B20,AX$3,AX$2,AX$2)</f>
        <v>#NAME?</v>
      </c>
      <c r="AY20" s="13" t="e">
        <f ca="1">_xll.BDH($B20,AY$3,AY$2,AY$2)</f>
        <v>#NAME?</v>
      </c>
      <c r="AZ20" s="13" t="e">
        <f ca="1">_xll.BDH($B20,AZ$3,AZ$2,AZ$2)</f>
        <v>#NAME?</v>
      </c>
      <c r="BA20" s="13" t="e">
        <f ca="1">_xll.BDH($B20,BA$3,BA$2,BA$2)</f>
        <v>#NAME?</v>
      </c>
      <c r="BB20" s="13" t="e">
        <f ca="1">_xll.BDH($B20,BB$3,BB$2,BB$2)</f>
        <v>#NAME?</v>
      </c>
      <c r="BC20" s="13" t="e">
        <f ca="1">_xll.BDH($B20,BC$3,BC$2,BC$2)</f>
        <v>#NAME?</v>
      </c>
      <c r="BD20" s="13" t="e">
        <f ca="1">_xll.BDH($B20,BD$3,BD$2,BD$2)</f>
        <v>#NAME?</v>
      </c>
      <c r="BE20" s="13" t="e">
        <f ca="1">_xll.BDH($B20,BE$3,BE$2,BE$2)</f>
        <v>#NAME?</v>
      </c>
      <c r="BF20" s="13" t="e">
        <f ca="1">_xll.BDH($B20,BF$3,BF$2,BF$2)</f>
        <v>#NAME?</v>
      </c>
      <c r="BG20" s="13" t="e">
        <f ca="1">_xll.BDH($B20,BG$3,BG$2,BG$2)</f>
        <v>#NAME?</v>
      </c>
      <c r="BH20" s="13" t="e">
        <f ca="1">_xll.BDH($B20,BH$3,BH$2,BH$2)</f>
        <v>#NAME?</v>
      </c>
      <c r="BI20" s="13" t="e">
        <f ca="1">_xll.BDH($B20,BI$3,BI$2,BI$2)</f>
        <v>#NAME?</v>
      </c>
      <c r="BJ20" s="13" t="e">
        <f ca="1">_xll.BDH($B20,BJ$3,BJ$2,BJ$2)</f>
        <v>#NAME?</v>
      </c>
      <c r="BK20" s="13" t="e">
        <f ca="1">_xll.BDH($B20,BK$3,BK$2,BK$2)</f>
        <v>#NAME?</v>
      </c>
      <c r="BL20" s="13" t="e">
        <f ca="1">_xll.BDH($B20,BL$3,BL$2,BL$2)</f>
        <v>#NAME?</v>
      </c>
      <c r="BM20" s="13" t="e">
        <f ca="1">_xll.BDH($B20,BM$3,BM$2,BM$2)</f>
        <v>#NAME?</v>
      </c>
      <c r="BN20" s="13" t="e">
        <f ca="1">_xll.BDH($B20,BN$3,BN$2,BN$2)</f>
        <v>#NAME?</v>
      </c>
      <c r="BO20" s="13" t="e">
        <f ca="1">_xll.BDH($B20,BO$3,BO$2,BO$2)</f>
        <v>#NAME?</v>
      </c>
      <c r="BP20" s="13" t="e">
        <f ca="1">_xll.BDH($B20,BP$3,BP$2,BP$2)</f>
        <v>#NAME?</v>
      </c>
      <c r="BQ20" s="13" t="e">
        <f ca="1">_xll.BDH($B20,BQ$3,BQ$2,BQ$2)</f>
        <v>#NAME?</v>
      </c>
      <c r="BR20" s="3"/>
      <c r="BS20" s="14" t="e">
        <f ca="1">_xll.BDH($B20,BS$3,BS$2,BS$2)</f>
        <v>#NAME?</v>
      </c>
      <c r="BT20" s="14" t="e">
        <f ca="1">_xll.BDH($B20,BT$3,BT$2,BT$2)</f>
        <v>#NAME?</v>
      </c>
      <c r="BU20" s="14" t="e">
        <f ca="1">_xll.BDH($B20,BU$3,BU$2,BU$2)</f>
        <v>#NAME?</v>
      </c>
      <c r="BV20" s="14" t="e">
        <f ca="1">_xll.BDH($B20,BV$3,BV$2,BV$2)</f>
        <v>#NAME?</v>
      </c>
      <c r="BW20" s="14" t="e">
        <f ca="1">_xll.BDH($B20,BW$3,BW$2,BW$2)</f>
        <v>#NAME?</v>
      </c>
      <c r="BX20" s="14" t="e">
        <f ca="1">_xll.BDH($B20,BX$3,BX$2,BX$2)</f>
        <v>#NAME?</v>
      </c>
      <c r="BY20" s="14" t="e">
        <f ca="1">_xll.BDH($B20,BY$3,BY$2,BY$2)</f>
        <v>#NAME?</v>
      </c>
      <c r="BZ20" s="14" t="e">
        <f ca="1">_xll.BDH($B20,BZ$3,BZ$2,BZ$2)</f>
        <v>#NAME?</v>
      </c>
      <c r="CA20" s="14" t="e">
        <f ca="1">_xll.BDH($B20,CA$3,CA$2,CA$2)</f>
        <v>#NAME?</v>
      </c>
      <c r="CB20" s="14" t="e">
        <f ca="1">_xll.BDH($B20,CB$3,CB$2,CB$2)</f>
        <v>#NAME?</v>
      </c>
      <c r="CC20" s="14" t="e">
        <f ca="1">_xll.BDH($B20,CC$3,CC$2,CC$2)</f>
        <v>#NAME?</v>
      </c>
      <c r="CD20" s="14" t="e">
        <f ca="1">_xll.BDH($B20,CD$3,CD$2,CD$2)</f>
        <v>#NAME?</v>
      </c>
      <c r="CE20" s="14" t="e">
        <f ca="1">_xll.BDH($B20,CE$3,CE$2,CE$2)</f>
        <v>#NAME?</v>
      </c>
      <c r="CF20" s="14" t="e">
        <f ca="1">_xll.BDH($B20,CF$3,CF$2,CF$2)</f>
        <v>#NAME?</v>
      </c>
      <c r="CG20" s="14" t="e">
        <f ca="1">_xll.BDH($B20,CG$3,CG$2,CG$2)</f>
        <v>#NAME?</v>
      </c>
      <c r="CH20" s="14" t="e">
        <f ca="1">_xll.BDH($B20,CH$3,CH$2,CH$2)</f>
        <v>#NAME?</v>
      </c>
      <c r="CI20" s="14" t="e">
        <f ca="1">_xll.BDH($B20,CI$3,CI$2,CI$2)</f>
        <v>#NAME?</v>
      </c>
      <c r="CJ20" s="14" t="e">
        <f ca="1">_xll.BDH($B20,CJ$3,CJ$2,CJ$2)</f>
        <v>#NAME?</v>
      </c>
      <c r="CK20" s="14" t="e">
        <f ca="1">_xll.BDH($B20,CK$3,CK$2,CK$2)</f>
        <v>#NAME?</v>
      </c>
      <c r="CL20" s="14" t="e">
        <f ca="1">_xll.BDH($B20,CL$3,CL$2,CL$2)</f>
        <v>#NAME?</v>
      </c>
      <c r="CM20" s="14" t="e">
        <f ca="1">_xll.BDH($B20,CM$3,CM$2,CM$2)</f>
        <v>#NAME?</v>
      </c>
      <c r="CN20"/>
      <c r="CO20" s="13" t="e">
        <f ca="1">_xll.BDH($B20,CO$3,CO$2,CO$2)</f>
        <v>#NAME?</v>
      </c>
      <c r="CP20" s="13" t="e">
        <f ca="1">_xll.BDH($B20,CP$3,CP$2,CP$2)</f>
        <v>#NAME?</v>
      </c>
      <c r="CQ20" s="13" t="e">
        <f ca="1">_xll.BDH($B20,CQ$3,CQ$2,CQ$2)</f>
        <v>#NAME?</v>
      </c>
      <c r="CR20" s="13" t="e">
        <f ca="1">_xll.BDH($B20,CR$3,CR$2,CR$2)</f>
        <v>#NAME?</v>
      </c>
      <c r="CS20" s="13" t="e">
        <f ca="1">_xll.BDH($B20,CS$3,CS$2,CS$2)</f>
        <v>#NAME?</v>
      </c>
      <c r="CT20" s="13" t="e">
        <f ca="1">_xll.BDH($B20,CT$3,CT$2,CT$2)</f>
        <v>#NAME?</v>
      </c>
      <c r="CU20" s="13" t="e">
        <f ca="1">_xll.BDH($B20,CU$3,CU$2,CU$2)</f>
        <v>#NAME?</v>
      </c>
      <c r="CV20" s="13" t="e">
        <f ca="1">_xll.BDH($B20,CV$3,CV$2,CV$2)</f>
        <v>#NAME?</v>
      </c>
      <c r="CW20" s="13" t="e">
        <f ca="1">_xll.BDH($B20,CW$3,CW$2,CW$2)</f>
        <v>#NAME?</v>
      </c>
      <c r="CX20" s="13" t="e">
        <f ca="1">_xll.BDH($B20,CX$3,CX$2,CX$2)</f>
        <v>#NAME?</v>
      </c>
      <c r="CY20" s="13" t="e">
        <f ca="1">_xll.BDH($B20,CY$3,CY$2,CY$2)</f>
        <v>#NAME?</v>
      </c>
      <c r="CZ20" s="13" t="e">
        <f ca="1">_xll.BDH($B20,CZ$3,CZ$2,CZ$2)</f>
        <v>#NAME?</v>
      </c>
      <c r="DA20" s="13" t="e">
        <f ca="1">_xll.BDH($B20,DA$3,DA$2,DA$2)</f>
        <v>#NAME?</v>
      </c>
      <c r="DB20" s="13" t="e">
        <f ca="1">_xll.BDH($B20,DB$3,DB$2,DB$2)</f>
        <v>#NAME?</v>
      </c>
      <c r="DC20" s="13" t="e">
        <f ca="1">_xll.BDH($B20,DC$3,DC$2,DC$2)</f>
        <v>#NAME?</v>
      </c>
      <c r="DD20" s="13" t="e">
        <f ca="1">_xll.BDH($B20,DD$3,DD$2,DD$2)</f>
        <v>#NAME?</v>
      </c>
      <c r="DE20" s="13" t="e">
        <f ca="1">_xll.BDH($B20,DE$3,DE$2,DE$2)</f>
        <v>#NAME?</v>
      </c>
      <c r="DF20" s="13" t="e">
        <f ca="1">_xll.BDH($B20,DF$3,DF$2,DF$2)</f>
        <v>#NAME?</v>
      </c>
      <c r="DG20" s="13" t="e">
        <f ca="1">_xll.BDH($B20,DG$3,DG$2,DG$2)</f>
        <v>#NAME?</v>
      </c>
      <c r="DH20" s="13" t="e">
        <f ca="1">_xll.BDH($B20,DH$3,DH$2,DH$2)</f>
        <v>#NAME?</v>
      </c>
      <c r="DI20" s="13" t="e">
        <f ca="1">_xll.BDH($B20,DI$3,DI$2,DI$2)</f>
        <v>#NAME?</v>
      </c>
      <c r="DJ20" s="3"/>
      <c r="DK20" s="14" t="e">
        <f ca="1">_xll.BDH($B20,DK$3,DK$2,DK$2)</f>
        <v>#NAME?</v>
      </c>
      <c r="DL20" s="14" t="e">
        <f ca="1">_xll.BDH($B20,DL$3,DL$2,DL$2)</f>
        <v>#NAME?</v>
      </c>
      <c r="DM20" s="14" t="e">
        <f ca="1">_xll.BDH($B20,DM$3,DM$2,DM$2)</f>
        <v>#NAME?</v>
      </c>
      <c r="DN20" s="14" t="e">
        <f ca="1">_xll.BDH($B20,DN$3,DN$2,DN$2)</f>
        <v>#NAME?</v>
      </c>
      <c r="DO20" s="14" t="e">
        <f ca="1">_xll.BDH($B20,DO$3,DO$2,DO$2)</f>
        <v>#NAME?</v>
      </c>
      <c r="DP20" s="14" t="e">
        <f ca="1">_xll.BDH($B20,DP$3,DP$2,DP$2)</f>
        <v>#NAME?</v>
      </c>
      <c r="DQ20" s="14" t="e">
        <f ca="1">_xll.BDH($B20,DQ$3,DQ$2,DQ$2)</f>
        <v>#NAME?</v>
      </c>
      <c r="DR20" s="14" t="e">
        <f ca="1">_xll.BDH($B20,DR$3,DR$2,DR$2)</f>
        <v>#NAME?</v>
      </c>
      <c r="DS20" s="14" t="e">
        <f ca="1">_xll.BDH($B20,DS$3,DS$2,DS$2)</f>
        <v>#NAME?</v>
      </c>
      <c r="DT20" s="14" t="e">
        <f ca="1">_xll.BDH($B20,DT$3,DT$2,DT$2)</f>
        <v>#NAME?</v>
      </c>
      <c r="DU20" s="14" t="e">
        <f ca="1">_xll.BDH($B20,DU$3,DU$2,DU$2)</f>
        <v>#NAME?</v>
      </c>
      <c r="DV20" s="14" t="e">
        <f ca="1">_xll.BDH($B20,DV$3,DV$2,DV$2)</f>
        <v>#NAME?</v>
      </c>
      <c r="DW20" s="14" t="e">
        <f ca="1">_xll.BDH($B20,DW$3,DW$2,DW$2)</f>
        <v>#NAME?</v>
      </c>
      <c r="DX20" s="14" t="e">
        <f ca="1">_xll.BDH($B20,DX$3,DX$2,DX$2)</f>
        <v>#NAME?</v>
      </c>
      <c r="DY20" s="14" t="e">
        <f ca="1">_xll.BDH($B20,DY$3,DY$2,DY$2)</f>
        <v>#NAME?</v>
      </c>
      <c r="DZ20" s="14" t="e">
        <f ca="1">_xll.BDH($B20,DZ$3,DZ$2,DZ$2)</f>
        <v>#NAME?</v>
      </c>
      <c r="EA20" s="14" t="e">
        <f ca="1">_xll.BDH($B20,EA$3,EA$2,EA$2)</f>
        <v>#NAME?</v>
      </c>
      <c r="EB20" s="14" t="e">
        <f ca="1">_xll.BDH($B20,EB$3,EB$2,EB$2)</f>
        <v>#NAME?</v>
      </c>
      <c r="EC20" s="14" t="e">
        <f ca="1">_xll.BDH($B20,EC$3,EC$2,EC$2)</f>
        <v>#NAME?</v>
      </c>
      <c r="ED20" s="14" t="e">
        <f ca="1">_xll.BDH($B20,ED$3,ED$2,ED$2)</f>
        <v>#NAME?</v>
      </c>
      <c r="EE20" s="14" t="e">
        <f ca="1">_xll.BDH($B20,EE$3,EE$2,EE$2)</f>
        <v>#NAME?</v>
      </c>
      <c r="EF20" s="3"/>
      <c r="EG20" s="14" t="e">
        <f ca="1">_xll.BDH($B20,EG$3,EG$2,EG$2)</f>
        <v>#NAME?</v>
      </c>
      <c r="EH20" s="14" t="e">
        <f ca="1">_xll.BDH($B20,EH$3,EH$2,EH$2)</f>
        <v>#NAME?</v>
      </c>
      <c r="EI20" s="14" t="e">
        <f ca="1">_xll.BDH($B20,EI$3,EI$2,EI$2)</f>
        <v>#NAME?</v>
      </c>
      <c r="EJ20" s="14" t="e">
        <f ca="1">_xll.BDH($B20,EJ$3,EJ$2,EJ$2)</f>
        <v>#NAME?</v>
      </c>
      <c r="EK20" s="14" t="e">
        <f ca="1">_xll.BDH($B20,EK$3,EK$2,EK$2)</f>
        <v>#NAME?</v>
      </c>
      <c r="EL20" s="14" t="e">
        <f ca="1">_xll.BDH($B20,EL$3,EL$2,EL$2)</f>
        <v>#NAME?</v>
      </c>
      <c r="EM20" s="14" t="e">
        <f ca="1">_xll.BDH($B20,EM$3,EM$2,EM$2)</f>
        <v>#NAME?</v>
      </c>
      <c r="EN20" s="14" t="e">
        <f ca="1">_xll.BDH($B20,EN$3,EN$2,EN$2)</f>
        <v>#NAME?</v>
      </c>
      <c r="EO20" s="14" t="e">
        <f ca="1">_xll.BDH($B20,EO$3,EO$2,EO$2)</f>
        <v>#NAME?</v>
      </c>
      <c r="EP20" s="14" t="e">
        <f ca="1">_xll.BDH($B20,EP$3,EP$2,EP$2)</f>
        <v>#NAME?</v>
      </c>
      <c r="EQ20" s="14" t="e">
        <f ca="1">_xll.BDH($B20,EQ$3,EQ$2,EQ$2)</f>
        <v>#NAME?</v>
      </c>
      <c r="ER20" s="14" t="e">
        <f ca="1">_xll.BDH($B20,ER$3,ER$2,ER$2)</f>
        <v>#NAME?</v>
      </c>
      <c r="ES20" s="14" t="e">
        <f ca="1">_xll.BDH($B20,ES$3,ES$2,ES$2)</f>
        <v>#NAME?</v>
      </c>
      <c r="ET20" s="14" t="e">
        <f ca="1">_xll.BDH($B20,ET$3,ET$2,ET$2)</f>
        <v>#NAME?</v>
      </c>
      <c r="EU20" s="14" t="e">
        <f ca="1">_xll.BDH($B20,EU$3,EU$2,EU$2)</f>
        <v>#NAME?</v>
      </c>
      <c r="EV20" s="14" t="e">
        <f ca="1">_xll.BDH($B20,EV$3,EV$2,EV$2)</f>
        <v>#NAME?</v>
      </c>
      <c r="EW20" s="14" t="e">
        <f ca="1">_xll.BDH($B20,EW$3,EW$2,EW$2)</f>
        <v>#NAME?</v>
      </c>
      <c r="EX20" s="14" t="e">
        <f ca="1">_xll.BDH($B20,EX$3,EX$2,EX$2)</f>
        <v>#NAME?</v>
      </c>
      <c r="EY20" s="14" t="e">
        <f ca="1">_xll.BDH($B20,EY$3,EY$2,EY$2)</f>
        <v>#NAME?</v>
      </c>
      <c r="EZ20" s="14" t="e">
        <f ca="1">_xll.BDH($B20,EZ$3,EZ$2,EZ$2)</f>
        <v>#NAME?</v>
      </c>
      <c r="FA20" s="14" t="e">
        <f ca="1">_xll.BDH($B20,FA$3,FA$2,FA$2)</f>
        <v>#NAME?</v>
      </c>
      <c r="FB20" s="3"/>
      <c r="FC20" s="14" t="e">
        <f ca="1">_xll.BDH($B20,FC$3,FC$2,FC$2)</f>
        <v>#NAME?</v>
      </c>
      <c r="FD20" s="14" t="e">
        <f ca="1">_xll.BDH($B20,FD$3,FD$2,FD$2)</f>
        <v>#NAME?</v>
      </c>
      <c r="FE20" s="14" t="e">
        <f ca="1">_xll.BDH($B20,FE$3,FE$2,FE$2)</f>
        <v>#NAME?</v>
      </c>
      <c r="FF20" s="14" t="e">
        <f ca="1">_xll.BDH($B20,FF$3,FF$2,FF$2)</f>
        <v>#NAME?</v>
      </c>
      <c r="FG20" s="14" t="e">
        <f ca="1">_xll.BDH($B20,FG$3,FG$2,FG$2)</f>
        <v>#NAME?</v>
      </c>
      <c r="FH20" s="14" t="e">
        <f ca="1">_xll.BDH($B20,FH$3,FH$2,FH$2)</f>
        <v>#NAME?</v>
      </c>
      <c r="FI20" s="14" t="e">
        <f ca="1">_xll.BDH($B20,FI$3,FI$2,FI$2)</f>
        <v>#NAME?</v>
      </c>
      <c r="FJ20" s="14" t="e">
        <f ca="1">_xll.BDH($B20,FJ$3,FJ$2,FJ$2)</f>
        <v>#NAME?</v>
      </c>
      <c r="FK20" s="14" t="e">
        <f ca="1">_xll.BDH($B20,FK$3,FK$2,FK$2)</f>
        <v>#NAME?</v>
      </c>
      <c r="FL20" s="14" t="e">
        <f ca="1">_xll.BDH($B20,FL$3,FL$2,FL$2)</f>
        <v>#NAME?</v>
      </c>
      <c r="FM20" s="14" t="e">
        <f ca="1">_xll.BDH($B20,FM$3,FM$2,FM$2)</f>
        <v>#NAME?</v>
      </c>
      <c r="FN20" s="14" t="e">
        <f ca="1">_xll.BDH($B20,FN$3,FN$2,FN$2)</f>
        <v>#NAME?</v>
      </c>
      <c r="FO20" s="14" t="e">
        <f ca="1">_xll.BDH($B20,FO$3,FO$2,FO$2)</f>
        <v>#NAME?</v>
      </c>
      <c r="FP20" s="14" t="e">
        <f ca="1">_xll.BDH($B20,FP$3,FP$2,FP$2)</f>
        <v>#NAME?</v>
      </c>
      <c r="FQ20" s="14" t="e">
        <f ca="1">_xll.BDH($B20,FQ$3,FQ$2,FQ$2)</f>
        <v>#NAME?</v>
      </c>
      <c r="FR20" s="14" t="e">
        <f ca="1">_xll.BDH($B20,FR$3,FR$2,FR$2)</f>
        <v>#NAME?</v>
      </c>
      <c r="FS20" s="14" t="e">
        <f ca="1">_xll.BDH($B20,FS$3,FS$2,FS$2)</f>
        <v>#NAME?</v>
      </c>
      <c r="FT20" s="14" t="e">
        <f ca="1">_xll.BDH($B20,FT$3,FT$2,FT$2)</f>
        <v>#NAME?</v>
      </c>
      <c r="FU20" s="14" t="e">
        <f ca="1">_xll.BDH($B20,FU$3,FU$2,FU$2)</f>
        <v>#NAME?</v>
      </c>
      <c r="FV20" s="14" t="e">
        <f ca="1">_xll.BDH($B20,FV$3,FV$2,FV$2)</f>
        <v>#NAME?</v>
      </c>
      <c r="FW20" s="14" t="e">
        <f ca="1">_xll.BDH($B20,FW$3,FW$2,FW$2)</f>
        <v>#NAME?</v>
      </c>
      <c r="FX20" s="3"/>
      <c r="FY20" s="14" t="e">
        <f ca="1">_xll.BDH($B20,FY$3,FY$2,FY$2)</f>
        <v>#NAME?</v>
      </c>
      <c r="FZ20" s="14" t="e">
        <f ca="1">_xll.BDH($B20,FZ$3,FZ$2,FZ$2)</f>
        <v>#NAME?</v>
      </c>
      <c r="GA20" s="14" t="e">
        <f ca="1">_xll.BDH($B20,GA$3,GA$2,GA$2)</f>
        <v>#NAME?</v>
      </c>
      <c r="GB20" s="14" t="e">
        <f ca="1">_xll.BDH($B20,GB$3,GB$2,GB$2)</f>
        <v>#NAME?</v>
      </c>
      <c r="GC20" s="14" t="e">
        <f ca="1">_xll.BDH($B20,GC$3,GC$2,GC$2)</f>
        <v>#NAME?</v>
      </c>
      <c r="GD20" s="14" t="e">
        <f ca="1">_xll.BDH($B20,GD$3,GD$2,GD$2)</f>
        <v>#NAME?</v>
      </c>
      <c r="GE20" s="14" t="e">
        <f ca="1">_xll.BDH($B20,GE$3,GE$2,GE$2)</f>
        <v>#NAME?</v>
      </c>
      <c r="GF20" s="14" t="e">
        <f ca="1">_xll.BDH($B20,GF$3,GF$2,GF$2)</f>
        <v>#NAME?</v>
      </c>
      <c r="GG20" s="14" t="e">
        <f ca="1">_xll.BDH($B20,GG$3,GG$2,GG$2)</f>
        <v>#NAME?</v>
      </c>
      <c r="GH20" s="14" t="e">
        <f ca="1">_xll.BDH($B20,GH$3,GH$2,GH$2)</f>
        <v>#NAME?</v>
      </c>
      <c r="GI20" s="14" t="e">
        <f ca="1">_xll.BDH($B20,GI$3,GI$2,GI$2)</f>
        <v>#NAME?</v>
      </c>
      <c r="GJ20" s="14" t="e">
        <f ca="1">_xll.BDH($B20,GJ$3,GJ$2,GJ$2)</f>
        <v>#NAME?</v>
      </c>
      <c r="GK20" s="14" t="e">
        <f ca="1">_xll.BDH($B20,GK$3,GK$2,GK$2)</f>
        <v>#NAME?</v>
      </c>
      <c r="GL20" s="14" t="e">
        <f ca="1">_xll.BDH($B20,GL$3,GL$2,GL$2)</f>
        <v>#NAME?</v>
      </c>
      <c r="GM20" s="14" t="e">
        <f ca="1">_xll.BDH($B20,GM$3,GM$2,GM$2)</f>
        <v>#NAME?</v>
      </c>
      <c r="GN20" s="14" t="e">
        <f ca="1">_xll.BDH($B20,GN$3,GN$2,GN$2)</f>
        <v>#NAME?</v>
      </c>
      <c r="GO20" s="14" t="e">
        <f ca="1">_xll.BDH($B20,GO$3,GO$2,GO$2)</f>
        <v>#NAME?</v>
      </c>
      <c r="GP20" s="14" t="e">
        <f ca="1">_xll.BDH($B20,GP$3,GP$2,GP$2)</f>
        <v>#NAME?</v>
      </c>
      <c r="GQ20" s="14" t="e">
        <f ca="1">_xll.BDH($B20,GQ$3,GQ$2,GQ$2)</f>
        <v>#NAME?</v>
      </c>
      <c r="GR20" s="14" t="e">
        <f ca="1">_xll.BDH($B20,GR$3,GR$2,GR$2)</f>
        <v>#NAME?</v>
      </c>
      <c r="GS20" s="14" t="e">
        <f ca="1">_xll.BDH($B20,GS$3,GS$2,GS$2)</f>
        <v>#NAME?</v>
      </c>
      <c r="GT20" s="3"/>
      <c r="GU20" s="13" t="e">
        <f ca="1">_xll.BDH($B20,GU$3,GU$2,GU$2)</f>
        <v>#NAME?</v>
      </c>
      <c r="GV20" s="13" t="e">
        <f ca="1">_xll.BDH($B20,GV$3,GV$2,GV$2)</f>
        <v>#NAME?</v>
      </c>
      <c r="GW20" s="13" t="e">
        <f ca="1">_xll.BDH($B20,GW$3,GW$2,GW$2)</f>
        <v>#NAME?</v>
      </c>
      <c r="GX20" s="13" t="e">
        <f ca="1">_xll.BDH($B20,GX$3,GX$2,GX$2)</f>
        <v>#NAME?</v>
      </c>
      <c r="GY20" s="13" t="e">
        <f ca="1">_xll.BDH($B20,GY$3,GY$2,GY$2)</f>
        <v>#NAME?</v>
      </c>
      <c r="GZ20" s="13" t="e">
        <f ca="1">_xll.BDH($B20,GZ$3,GZ$2,GZ$2)</f>
        <v>#NAME?</v>
      </c>
      <c r="HA20" s="13" t="e">
        <f ca="1">_xll.BDH($B20,HA$3,HA$2,HA$2)</f>
        <v>#NAME?</v>
      </c>
      <c r="HB20" s="13" t="e">
        <f ca="1">_xll.BDH($B20,HB$3,HB$2,HB$2)</f>
        <v>#NAME?</v>
      </c>
      <c r="HC20" s="13" t="e">
        <f ca="1">_xll.BDH($B20,HC$3,HC$2,HC$2)</f>
        <v>#NAME?</v>
      </c>
      <c r="HD20" s="13" t="e">
        <f ca="1">_xll.BDH($B20,HD$3,HD$2,HD$2)</f>
        <v>#NAME?</v>
      </c>
      <c r="HE20" s="13" t="e">
        <f ca="1">_xll.BDH($B20,HE$3,HE$2,HE$2)</f>
        <v>#NAME?</v>
      </c>
      <c r="HF20" s="13" t="e">
        <f ca="1">_xll.BDH($B20,HF$3,HF$2,HF$2)</f>
        <v>#NAME?</v>
      </c>
      <c r="HG20" s="13" t="e">
        <f ca="1">_xll.BDH($B20,HG$3,HG$2,HG$2)</f>
        <v>#NAME?</v>
      </c>
      <c r="HH20" s="13" t="e">
        <f ca="1">_xll.BDH($B20,HH$3,HH$2,HH$2)</f>
        <v>#NAME?</v>
      </c>
      <c r="HI20" s="13" t="e">
        <f ca="1">_xll.BDH($B20,HI$3,HI$2,HI$2)</f>
        <v>#NAME?</v>
      </c>
      <c r="HJ20" s="13" t="e">
        <f ca="1">_xll.BDH($B20,HJ$3,HJ$2,HJ$2)</f>
        <v>#NAME?</v>
      </c>
      <c r="HK20" s="13" t="e">
        <f ca="1">_xll.BDH($B20,HK$3,HK$2,HK$2)</f>
        <v>#NAME?</v>
      </c>
      <c r="HL20" s="13" t="e">
        <f ca="1">_xll.BDH($B20,HL$3,HL$2,HL$2)</f>
        <v>#NAME?</v>
      </c>
      <c r="HM20" s="13" t="e">
        <f ca="1">_xll.BDH($B20,HM$3,HM$2,HM$2)</f>
        <v>#NAME?</v>
      </c>
      <c r="HN20" s="13" t="e">
        <f ca="1">_xll.BDH($B20,HN$3,HN$2,HN$2)</f>
        <v>#NAME?</v>
      </c>
      <c r="HO20" s="13" t="e">
        <f ca="1">_xll.BDH($B20,HO$3,HO$2,HO$2)</f>
        <v>#NAME?</v>
      </c>
      <c r="HP20" s="3"/>
      <c r="HQ20" s="13" t="e">
        <f ca="1">_xll.BDH($B20,HQ$3,HQ$2,HQ$2)</f>
        <v>#NAME?</v>
      </c>
      <c r="HR20" s="13" t="e">
        <f ca="1">_xll.BDH($B20,HR$3,HR$2,HR$2)</f>
        <v>#NAME?</v>
      </c>
      <c r="HS20" s="13" t="e">
        <f ca="1">_xll.BDH($B20,HS$3,HS$2,HS$2)</f>
        <v>#NAME?</v>
      </c>
      <c r="HT20" s="13" t="e">
        <f ca="1">_xll.BDH($B20,HT$3,HT$2,HT$2)</f>
        <v>#NAME?</v>
      </c>
      <c r="HU20" s="13" t="e">
        <f ca="1">_xll.BDH($B20,HU$3,HU$2,HU$2)</f>
        <v>#NAME?</v>
      </c>
      <c r="HV20" s="13" t="e">
        <f ca="1">_xll.BDH($B20,HV$3,HV$2,HV$2)</f>
        <v>#NAME?</v>
      </c>
      <c r="HW20" s="13" t="e">
        <f ca="1">_xll.BDH($B20,HW$3,HW$2,HW$2)</f>
        <v>#NAME?</v>
      </c>
      <c r="HX20" s="13" t="e">
        <f ca="1">_xll.BDH($B20,HX$3,HX$2,HX$2)</f>
        <v>#NAME?</v>
      </c>
      <c r="HY20" s="13" t="e">
        <f ca="1">_xll.BDH($B20,HY$3,HY$2,HY$2)</f>
        <v>#NAME?</v>
      </c>
      <c r="HZ20" s="13" t="e">
        <f ca="1">_xll.BDH($B20,HZ$3,HZ$2,HZ$2)</f>
        <v>#NAME?</v>
      </c>
      <c r="IA20" s="13" t="e">
        <f ca="1">_xll.BDH($B20,IA$3,IA$2,IA$2)</f>
        <v>#NAME?</v>
      </c>
      <c r="IB20" s="13" t="e">
        <f ca="1">_xll.BDH($B20,IB$3,IB$2,IB$2)</f>
        <v>#NAME?</v>
      </c>
      <c r="IC20" s="13" t="e">
        <f ca="1">_xll.BDH($B20,IC$3,IC$2,IC$2)</f>
        <v>#NAME?</v>
      </c>
      <c r="ID20" s="13" t="e">
        <f ca="1">_xll.BDH($B20,ID$3,ID$2,ID$2)</f>
        <v>#NAME?</v>
      </c>
      <c r="IE20" s="13" t="e">
        <f ca="1">_xll.BDH($B20,IE$3,IE$2,IE$2)</f>
        <v>#NAME?</v>
      </c>
      <c r="IF20" s="13" t="e">
        <f ca="1">_xll.BDH($B20,IF$3,IF$2,IF$2)</f>
        <v>#NAME?</v>
      </c>
      <c r="IG20" s="13" t="e">
        <f ca="1">_xll.BDH($B20,IG$3,IG$2,IG$2)</f>
        <v>#NAME?</v>
      </c>
      <c r="IH20" s="13" t="e">
        <f ca="1">_xll.BDH($B20,IH$3,IH$2,IH$2)</f>
        <v>#NAME?</v>
      </c>
      <c r="II20" s="13" t="e">
        <f ca="1">_xll.BDH($B20,II$3,II$2,II$2)</f>
        <v>#NAME?</v>
      </c>
      <c r="IJ20" s="13" t="e">
        <f ca="1">_xll.BDH($B20,IJ$3,IJ$2,IJ$2)</f>
        <v>#NAME?</v>
      </c>
      <c r="IK20" s="13" t="e">
        <f ca="1">_xll.BDH($B20,IK$3,IK$2,IK$2)</f>
        <v>#NAME?</v>
      </c>
      <c r="IL20" s="3"/>
      <c r="IM20" s="13" t="e">
        <f ca="1">_xll.BDH($B20,IM$3,IM$2,IM$2)</f>
        <v>#NAME?</v>
      </c>
      <c r="IN20" s="13" t="e">
        <f ca="1">_xll.BDH($B20,IN$3,IN$2,IN$2)</f>
        <v>#NAME?</v>
      </c>
      <c r="IO20" s="13" t="e">
        <f ca="1">_xll.BDH($B20,IO$3,IO$2,IO$2)</f>
        <v>#NAME?</v>
      </c>
      <c r="IP20" s="13" t="e">
        <f ca="1">_xll.BDH($B20,IP$3,IP$2,IP$2)</f>
        <v>#NAME?</v>
      </c>
      <c r="IQ20" s="13" t="e">
        <f ca="1">_xll.BDH($B20,IQ$3,IQ$2,IQ$2)</f>
        <v>#NAME?</v>
      </c>
      <c r="IR20" s="13" t="e">
        <f ca="1">_xll.BDH($B20,IR$3,IR$2,IR$2)</f>
        <v>#NAME?</v>
      </c>
      <c r="IS20" s="13" t="e">
        <f ca="1">_xll.BDH($B20,IS$3,IS$2,IS$2)</f>
        <v>#NAME?</v>
      </c>
      <c r="IT20" s="13" t="e">
        <f ca="1">_xll.BDH($B20,IT$3,IT$2,IT$2)</f>
        <v>#NAME?</v>
      </c>
      <c r="IU20" s="13" t="e">
        <f ca="1">_xll.BDH($B20,IU$3,IU$2,IU$2)</f>
        <v>#NAME?</v>
      </c>
      <c r="IV20" s="13" t="e">
        <f ca="1">_xll.BDH($B20,IV$3,IV$2,IV$2)</f>
        <v>#NAME?</v>
      </c>
      <c r="IW20" s="13" t="e">
        <f ca="1">_xll.BDH($B20,IW$3,IW$2,IW$2)</f>
        <v>#NAME?</v>
      </c>
      <c r="IX20" s="13" t="e">
        <f ca="1">_xll.BDH($B20,IX$3,IX$2,IX$2)</f>
        <v>#NAME?</v>
      </c>
      <c r="IY20" s="13" t="e">
        <f ca="1">_xll.BDH($B20,IY$3,IY$2,IY$2)</f>
        <v>#NAME?</v>
      </c>
      <c r="IZ20" s="13" t="e">
        <f ca="1">_xll.BDH($B20,IZ$3,IZ$2,IZ$2)</f>
        <v>#NAME?</v>
      </c>
      <c r="JA20" s="13" t="e">
        <f ca="1">_xll.BDH($B20,JA$3,JA$2,JA$2)</f>
        <v>#NAME?</v>
      </c>
      <c r="JB20" s="13" t="e">
        <f ca="1">_xll.BDH($B20,JB$3,JB$2,JB$2)</f>
        <v>#NAME?</v>
      </c>
      <c r="JC20" s="13" t="e">
        <f ca="1">_xll.BDH($B20,JC$3,JC$2,JC$2)</f>
        <v>#NAME?</v>
      </c>
      <c r="JD20" s="13" t="e">
        <f ca="1">_xll.BDH($B20,JD$3,JD$2,JD$2)</f>
        <v>#NAME?</v>
      </c>
      <c r="JE20" s="13" t="e">
        <f ca="1">_xll.BDH($B20,JE$3,JE$2,JE$2)</f>
        <v>#NAME?</v>
      </c>
      <c r="JF20" s="13" t="e">
        <f ca="1">_xll.BDH($B20,JF$3,JF$2,JF$2)</f>
        <v>#NAME?</v>
      </c>
      <c r="JG20" s="13" t="e">
        <f ca="1">_xll.BDH($B20,JG$3,JG$2,JG$2)</f>
        <v>#NAME?</v>
      </c>
      <c r="JH20" s="3"/>
      <c r="JI20" s="14" t="e">
        <f ca="1">_xll.BDH($B20,JI$3,JI$2,JI$2)</f>
        <v>#NAME?</v>
      </c>
      <c r="JJ20" s="14" t="e">
        <f ca="1">_xll.BDH($B20,JJ$3,JJ$2,JJ$2)</f>
        <v>#NAME?</v>
      </c>
      <c r="JK20" s="14" t="e">
        <f ca="1">_xll.BDH($B20,JK$3,JK$2,JK$2)</f>
        <v>#NAME?</v>
      </c>
      <c r="JL20" s="14" t="e">
        <f ca="1">_xll.BDH($B20,JL$3,JL$2,JL$2)</f>
        <v>#NAME?</v>
      </c>
      <c r="JM20" s="14" t="e">
        <f ca="1">_xll.BDH($B20,JM$3,JM$2,JM$2)</f>
        <v>#NAME?</v>
      </c>
      <c r="JN20" s="14" t="e">
        <f ca="1">_xll.BDH($B20,JN$3,JN$2,JN$2)</f>
        <v>#NAME?</v>
      </c>
      <c r="JO20" s="14" t="e">
        <f ca="1">_xll.BDH($B20,JO$3,JO$2,JO$2)</f>
        <v>#NAME?</v>
      </c>
      <c r="JP20" s="14" t="e">
        <f ca="1">_xll.BDH($B20,JP$3,JP$2,JP$2)</f>
        <v>#NAME?</v>
      </c>
      <c r="JQ20" s="14" t="e">
        <f ca="1">_xll.BDH($B20,JQ$3,JQ$2,JQ$2)</f>
        <v>#NAME?</v>
      </c>
      <c r="JR20" s="14" t="e">
        <f ca="1">_xll.BDH($B20,JR$3,JR$2,JR$2)</f>
        <v>#NAME?</v>
      </c>
      <c r="JS20" s="14" t="e">
        <f ca="1">_xll.BDH($B20,JS$3,JS$2,JS$2)</f>
        <v>#NAME?</v>
      </c>
      <c r="JT20" s="14" t="e">
        <f ca="1">_xll.BDH($B20,JT$3,JT$2,JT$2)</f>
        <v>#NAME?</v>
      </c>
      <c r="JU20" s="14" t="e">
        <f ca="1">_xll.BDH($B20,JU$3,JU$2,JU$2)</f>
        <v>#NAME?</v>
      </c>
      <c r="JV20" s="14" t="e">
        <f ca="1">_xll.BDH($B20,JV$3,JV$2,JV$2)</f>
        <v>#NAME?</v>
      </c>
      <c r="JW20" s="14" t="e">
        <f ca="1">_xll.BDH($B20,JW$3,JW$2,JW$2)</f>
        <v>#NAME?</v>
      </c>
      <c r="JX20" s="14" t="e">
        <f ca="1">_xll.BDH($B20,JX$3,JX$2,JX$2)</f>
        <v>#NAME?</v>
      </c>
      <c r="JY20" s="14" t="e">
        <f ca="1">_xll.BDH($B20,JY$3,JY$2,JY$2)</f>
        <v>#NAME?</v>
      </c>
      <c r="JZ20" s="14" t="e">
        <f ca="1">_xll.BDH($B20,JZ$3,JZ$2,JZ$2)</f>
        <v>#NAME?</v>
      </c>
      <c r="KA20" s="14" t="e">
        <f ca="1">_xll.BDH($B20,KA$3,KA$2,KA$2)</f>
        <v>#NAME?</v>
      </c>
      <c r="KB20" s="14" t="e">
        <f ca="1">_xll.BDH($B20,KB$3,KB$2,KB$2)</f>
        <v>#NAME?</v>
      </c>
      <c r="KC20" s="14" t="e">
        <f ca="1">_xll.BDH($B20,KC$3,KC$2,KC$2)</f>
        <v>#NAME?</v>
      </c>
      <c r="KD20" s="3"/>
      <c r="KE20" s="21"/>
    </row>
    <row r="21" spans="1:291" s="20" customFormat="1">
      <c r="A21" s="4" t="s">
        <v>68</v>
      </c>
      <c r="B21" s="4" t="s">
        <v>5</v>
      </c>
      <c r="C21" s="15"/>
      <c r="D21" s="3"/>
      <c r="E21" s="13" t="e">
        <f ca="1">_xll.BDH($B21,E$3,E$2,E$2)</f>
        <v>#NAME?</v>
      </c>
      <c r="F21" s="13" t="e">
        <f ca="1">_xll.BDH($B21,F$3,F$2,F$2)</f>
        <v>#NAME?</v>
      </c>
      <c r="G21" s="13" t="e">
        <f ca="1">_xll.BDH($B21,G$3,G$2,G$2)</f>
        <v>#NAME?</v>
      </c>
      <c r="H21" s="13" t="e">
        <f ca="1">_xll.BDH($B21,H$3,H$2,H$2)</f>
        <v>#NAME?</v>
      </c>
      <c r="I21" s="13" t="e">
        <f ca="1">_xll.BDH($B21,I$3,I$2,I$2)</f>
        <v>#NAME?</v>
      </c>
      <c r="J21" s="13" t="e">
        <f ca="1">_xll.BDH($B21,J$3,J$2,J$2)</f>
        <v>#NAME?</v>
      </c>
      <c r="K21" s="13" t="e">
        <f ca="1">_xll.BDH($B21,K$3,K$2,K$2)</f>
        <v>#NAME?</v>
      </c>
      <c r="L21" s="13" t="e">
        <f ca="1">_xll.BDH($B21,L$3,L$2,L$2)</f>
        <v>#NAME?</v>
      </c>
      <c r="M21" s="13" t="e">
        <f ca="1">_xll.BDH($B21,M$3,M$2,M$2)</f>
        <v>#NAME?</v>
      </c>
      <c r="N21" s="13" t="e">
        <f ca="1">_xll.BDH($B21,N$3,N$2,N$2)</f>
        <v>#NAME?</v>
      </c>
      <c r="O21" s="13" t="e">
        <f ca="1">_xll.BDH($B21,O$3,O$2,O$2)</f>
        <v>#NAME?</v>
      </c>
      <c r="P21" s="13" t="e">
        <f ca="1">_xll.BDH($B21,P$3,P$2,P$2)</f>
        <v>#NAME?</v>
      </c>
      <c r="Q21" s="13" t="e">
        <f ca="1">_xll.BDH($B21,Q$3,Q$2,Q$2)</f>
        <v>#NAME?</v>
      </c>
      <c r="R21" s="13" t="e">
        <f ca="1">_xll.BDH($B21,R$3,R$2,R$2)</f>
        <v>#NAME?</v>
      </c>
      <c r="S21" s="13" t="e">
        <f ca="1">_xll.BDH($B21,S$3,S$2,S$2)</f>
        <v>#NAME?</v>
      </c>
      <c r="T21" s="13" t="e">
        <f ca="1">_xll.BDH($B21,T$3,T$2,T$2)</f>
        <v>#NAME?</v>
      </c>
      <c r="U21" s="13" t="e">
        <f ca="1">_xll.BDH($B21,U$3,U$2,U$2)</f>
        <v>#NAME?</v>
      </c>
      <c r="V21" s="13" t="e">
        <f ca="1">_xll.BDH($B21,V$3,V$2,V$2)</f>
        <v>#NAME?</v>
      </c>
      <c r="W21" s="13" t="e">
        <f ca="1">_xll.BDH($B21,W$3,W$2,W$2)</f>
        <v>#NAME?</v>
      </c>
      <c r="X21" s="13" t="e">
        <f ca="1">_xll.BDH($B21,X$3,X$2,X$2)</f>
        <v>#NAME?</v>
      </c>
      <c r="Y21" s="13" t="e">
        <f ca="1">_xll.BDH($B21,Y$3,Y$2,Y$2)</f>
        <v>#NAME?</v>
      </c>
      <c r="Z21" s="66"/>
      <c r="AA21" s="13" t="e">
        <f ca="1">_xll.BDH($B21,AA$3,AA$2,AA$2)</f>
        <v>#NAME?</v>
      </c>
      <c r="AB21" s="13" t="e">
        <f ca="1">_xll.BDH($B21,AB$3,AB$2,AB$2)</f>
        <v>#NAME?</v>
      </c>
      <c r="AC21" s="13" t="e">
        <f ca="1">_xll.BDH($B21,AC$3,AC$2,AC$2)</f>
        <v>#NAME?</v>
      </c>
      <c r="AD21" s="13" t="e">
        <f ca="1">_xll.BDH($B21,AD$3,AD$2,AD$2)</f>
        <v>#NAME?</v>
      </c>
      <c r="AE21" s="13" t="e">
        <f ca="1">_xll.BDH($B21,AE$3,AE$2,AE$2)</f>
        <v>#NAME?</v>
      </c>
      <c r="AF21" s="13" t="e">
        <f ca="1">_xll.BDH($B21,AF$3,AF$2,AF$2)</f>
        <v>#NAME?</v>
      </c>
      <c r="AG21" s="13" t="e">
        <f ca="1">_xll.BDH($B21,AG$3,AG$2,AG$2)</f>
        <v>#NAME?</v>
      </c>
      <c r="AH21" s="13" t="e">
        <f ca="1">_xll.BDH($B21,AH$3,AH$2,AH$2)</f>
        <v>#NAME?</v>
      </c>
      <c r="AI21" s="13" t="e">
        <f ca="1">_xll.BDH($B21,AI$3,AI$2,AI$2)</f>
        <v>#NAME?</v>
      </c>
      <c r="AJ21" s="13" t="e">
        <f ca="1">_xll.BDH($B21,AJ$3,AJ$2,AJ$2)</f>
        <v>#NAME?</v>
      </c>
      <c r="AK21" s="13" t="e">
        <f ca="1">_xll.BDH($B21,AK$3,AK$2,AK$2)</f>
        <v>#NAME?</v>
      </c>
      <c r="AL21" s="13" t="e">
        <f ca="1">_xll.BDH($B21,AL$3,AL$2,AL$2)</f>
        <v>#NAME?</v>
      </c>
      <c r="AM21" s="13" t="e">
        <f ca="1">_xll.BDH($B21,AM$3,AM$2,AM$2)</f>
        <v>#NAME?</v>
      </c>
      <c r="AN21" s="13" t="e">
        <f ca="1">_xll.BDH($B21,AN$3,AN$2,AN$2)</f>
        <v>#NAME?</v>
      </c>
      <c r="AO21" s="13" t="e">
        <f ca="1">_xll.BDH($B21,AO$3,AO$2,AO$2)</f>
        <v>#NAME?</v>
      </c>
      <c r="AP21" s="13" t="e">
        <f ca="1">_xll.BDH($B21,AP$3,AP$2,AP$2)</f>
        <v>#NAME?</v>
      </c>
      <c r="AQ21" s="13" t="e">
        <f ca="1">_xll.BDH($B21,AQ$3,AQ$2,AQ$2)</f>
        <v>#NAME?</v>
      </c>
      <c r="AR21" s="13" t="e">
        <f ca="1">_xll.BDH($B21,AR$3,AR$2,AR$2)</f>
        <v>#NAME?</v>
      </c>
      <c r="AS21" s="13" t="e">
        <f ca="1">_xll.BDH($B21,AS$3,AS$2,AS$2)</f>
        <v>#NAME?</v>
      </c>
      <c r="AT21" s="13" t="e">
        <f ca="1">_xll.BDH($B21,AT$3,AT$2,AT$2)</f>
        <v>#NAME?</v>
      </c>
      <c r="AU21" s="13" t="e">
        <f ca="1">_xll.BDH($B21,AU$3,AU$2,AU$2)</f>
        <v>#NAME?</v>
      </c>
      <c r="AV21" s="66"/>
      <c r="AW21" s="13" t="e">
        <f ca="1">_xll.BDH($B21,AW$3,AW$2,AW$2)</f>
        <v>#NAME?</v>
      </c>
      <c r="AX21" s="13" t="e">
        <f ca="1">_xll.BDH($B21,AX$3,AX$2,AX$2)</f>
        <v>#NAME?</v>
      </c>
      <c r="AY21" s="13" t="e">
        <f ca="1">_xll.BDH($B21,AY$3,AY$2,AY$2)</f>
        <v>#NAME?</v>
      </c>
      <c r="AZ21" s="13" t="e">
        <f ca="1">_xll.BDH($B21,AZ$3,AZ$2,AZ$2)</f>
        <v>#NAME?</v>
      </c>
      <c r="BA21" s="13" t="e">
        <f ca="1">_xll.BDH($B21,BA$3,BA$2,BA$2)</f>
        <v>#NAME?</v>
      </c>
      <c r="BB21" s="13" t="e">
        <f ca="1">_xll.BDH($B21,BB$3,BB$2,BB$2)</f>
        <v>#NAME?</v>
      </c>
      <c r="BC21" s="13" t="e">
        <f ca="1">_xll.BDH($B21,BC$3,BC$2,BC$2)</f>
        <v>#NAME?</v>
      </c>
      <c r="BD21" s="13" t="e">
        <f ca="1">_xll.BDH($B21,BD$3,BD$2,BD$2)</f>
        <v>#NAME?</v>
      </c>
      <c r="BE21" s="13" t="e">
        <f ca="1">_xll.BDH($B21,BE$3,BE$2,BE$2)</f>
        <v>#NAME?</v>
      </c>
      <c r="BF21" s="13" t="e">
        <f ca="1">_xll.BDH($B21,BF$3,BF$2,BF$2)</f>
        <v>#NAME?</v>
      </c>
      <c r="BG21" s="13" t="e">
        <f ca="1">_xll.BDH($B21,BG$3,BG$2,BG$2)</f>
        <v>#NAME?</v>
      </c>
      <c r="BH21" s="13" t="e">
        <f ca="1">_xll.BDH($B21,BH$3,BH$2,BH$2)</f>
        <v>#NAME?</v>
      </c>
      <c r="BI21" s="13" t="e">
        <f ca="1">_xll.BDH($B21,BI$3,BI$2,BI$2)</f>
        <v>#NAME?</v>
      </c>
      <c r="BJ21" s="13" t="e">
        <f ca="1">_xll.BDH($B21,BJ$3,BJ$2,BJ$2)</f>
        <v>#NAME?</v>
      </c>
      <c r="BK21" s="13" t="e">
        <f ca="1">_xll.BDH($B21,BK$3,BK$2,BK$2)</f>
        <v>#NAME?</v>
      </c>
      <c r="BL21" s="13" t="e">
        <f ca="1">_xll.BDH($B21,BL$3,BL$2,BL$2)</f>
        <v>#NAME?</v>
      </c>
      <c r="BM21" s="13" t="e">
        <f ca="1">_xll.BDH($B21,BM$3,BM$2,BM$2)</f>
        <v>#NAME?</v>
      </c>
      <c r="BN21" s="13" t="e">
        <f ca="1">_xll.BDH($B21,BN$3,BN$2,BN$2)</f>
        <v>#NAME?</v>
      </c>
      <c r="BO21" s="13" t="e">
        <f ca="1">_xll.BDH($B21,BO$3,BO$2,BO$2)</f>
        <v>#NAME?</v>
      </c>
      <c r="BP21" s="13" t="e">
        <f ca="1">_xll.BDH($B21,BP$3,BP$2,BP$2)</f>
        <v>#NAME?</v>
      </c>
      <c r="BQ21" s="13" t="e">
        <f ca="1">_xll.BDH($B21,BQ$3,BQ$2,BQ$2)</f>
        <v>#NAME?</v>
      </c>
      <c r="BR21" s="3"/>
      <c r="BS21" s="14" t="e">
        <f ca="1">_xll.BDH($B21,BS$3,BS$2,BS$2)</f>
        <v>#NAME?</v>
      </c>
      <c r="BT21" s="14" t="e">
        <f ca="1">_xll.BDH($B21,BT$3,BT$2,BT$2)</f>
        <v>#NAME?</v>
      </c>
      <c r="BU21" s="14" t="e">
        <f ca="1">_xll.BDH($B21,BU$3,BU$2,BU$2)</f>
        <v>#NAME?</v>
      </c>
      <c r="BV21" s="14" t="e">
        <f ca="1">_xll.BDH($B21,BV$3,BV$2,BV$2)</f>
        <v>#NAME?</v>
      </c>
      <c r="BW21" s="14" t="e">
        <f ca="1">_xll.BDH($B21,BW$3,BW$2,BW$2)</f>
        <v>#NAME?</v>
      </c>
      <c r="BX21" s="14" t="e">
        <f ca="1">_xll.BDH($B21,BX$3,BX$2,BX$2)</f>
        <v>#NAME?</v>
      </c>
      <c r="BY21" s="14" t="e">
        <f ca="1">_xll.BDH($B21,BY$3,BY$2,BY$2)</f>
        <v>#NAME?</v>
      </c>
      <c r="BZ21" s="14" t="e">
        <f ca="1">_xll.BDH($B21,BZ$3,BZ$2,BZ$2)</f>
        <v>#NAME?</v>
      </c>
      <c r="CA21" s="14" t="e">
        <f ca="1">_xll.BDH($B21,CA$3,CA$2,CA$2)</f>
        <v>#NAME?</v>
      </c>
      <c r="CB21" s="14" t="e">
        <f ca="1">_xll.BDH($B21,CB$3,CB$2,CB$2)</f>
        <v>#NAME?</v>
      </c>
      <c r="CC21" s="14" t="e">
        <f ca="1">_xll.BDH($B21,CC$3,CC$2,CC$2)</f>
        <v>#NAME?</v>
      </c>
      <c r="CD21" s="14" t="e">
        <f ca="1">_xll.BDH($B21,CD$3,CD$2,CD$2)</f>
        <v>#NAME?</v>
      </c>
      <c r="CE21" s="14" t="e">
        <f ca="1">_xll.BDH($B21,CE$3,CE$2,CE$2)</f>
        <v>#NAME?</v>
      </c>
      <c r="CF21" s="14" t="e">
        <f ca="1">_xll.BDH($B21,CF$3,CF$2,CF$2)</f>
        <v>#NAME?</v>
      </c>
      <c r="CG21" s="14" t="e">
        <f ca="1">_xll.BDH($B21,CG$3,CG$2,CG$2)</f>
        <v>#NAME?</v>
      </c>
      <c r="CH21" s="14" t="e">
        <f ca="1">_xll.BDH($B21,CH$3,CH$2,CH$2)</f>
        <v>#NAME?</v>
      </c>
      <c r="CI21" s="14" t="e">
        <f ca="1">_xll.BDH($B21,CI$3,CI$2,CI$2)</f>
        <v>#NAME?</v>
      </c>
      <c r="CJ21" s="14" t="e">
        <f ca="1">_xll.BDH($B21,CJ$3,CJ$2,CJ$2)</f>
        <v>#NAME?</v>
      </c>
      <c r="CK21" s="14" t="e">
        <f ca="1">_xll.BDH($B21,CK$3,CK$2,CK$2)</f>
        <v>#NAME?</v>
      </c>
      <c r="CL21" s="14" t="e">
        <f ca="1">_xll.BDH($B21,CL$3,CL$2,CL$2)</f>
        <v>#NAME?</v>
      </c>
      <c r="CM21" s="14" t="e">
        <f ca="1">_xll.BDH($B21,CM$3,CM$2,CM$2)</f>
        <v>#NAME?</v>
      </c>
      <c r="CN21"/>
      <c r="CO21" s="13" t="e">
        <f ca="1">_xll.BDH($B21,CO$3,CO$2,CO$2)</f>
        <v>#NAME?</v>
      </c>
      <c r="CP21" s="13" t="e">
        <f ca="1">_xll.BDH($B21,CP$3,CP$2,CP$2)</f>
        <v>#NAME?</v>
      </c>
      <c r="CQ21" s="13" t="e">
        <f ca="1">_xll.BDH($B21,CQ$3,CQ$2,CQ$2)</f>
        <v>#NAME?</v>
      </c>
      <c r="CR21" s="13" t="e">
        <f ca="1">_xll.BDH($B21,CR$3,CR$2,CR$2)</f>
        <v>#NAME?</v>
      </c>
      <c r="CS21" s="13" t="e">
        <f ca="1">_xll.BDH($B21,CS$3,CS$2,CS$2)</f>
        <v>#NAME?</v>
      </c>
      <c r="CT21" s="13" t="e">
        <f ca="1">_xll.BDH($B21,CT$3,CT$2,CT$2)</f>
        <v>#NAME?</v>
      </c>
      <c r="CU21" s="13" t="e">
        <f ca="1">_xll.BDH($B21,CU$3,CU$2,CU$2)</f>
        <v>#NAME?</v>
      </c>
      <c r="CV21" s="13" t="e">
        <f ca="1">_xll.BDH($B21,CV$3,CV$2,CV$2)</f>
        <v>#NAME?</v>
      </c>
      <c r="CW21" s="13" t="e">
        <f ca="1">_xll.BDH($B21,CW$3,CW$2,CW$2)</f>
        <v>#NAME?</v>
      </c>
      <c r="CX21" s="13" t="e">
        <f ca="1">_xll.BDH($B21,CX$3,CX$2,CX$2)</f>
        <v>#NAME?</v>
      </c>
      <c r="CY21" s="13" t="e">
        <f ca="1">_xll.BDH($B21,CY$3,CY$2,CY$2)</f>
        <v>#NAME?</v>
      </c>
      <c r="CZ21" s="13" t="e">
        <f ca="1">_xll.BDH($B21,CZ$3,CZ$2,CZ$2)</f>
        <v>#NAME?</v>
      </c>
      <c r="DA21" s="13" t="e">
        <f ca="1">_xll.BDH($B21,DA$3,DA$2,DA$2)</f>
        <v>#NAME?</v>
      </c>
      <c r="DB21" s="13" t="e">
        <f ca="1">_xll.BDH($B21,DB$3,DB$2,DB$2)</f>
        <v>#NAME?</v>
      </c>
      <c r="DC21" s="13" t="e">
        <f ca="1">_xll.BDH($B21,DC$3,DC$2,DC$2)</f>
        <v>#NAME?</v>
      </c>
      <c r="DD21" s="13" t="e">
        <f ca="1">_xll.BDH($B21,DD$3,DD$2,DD$2)</f>
        <v>#NAME?</v>
      </c>
      <c r="DE21" s="13" t="e">
        <f ca="1">_xll.BDH($B21,DE$3,DE$2,DE$2)</f>
        <v>#NAME?</v>
      </c>
      <c r="DF21" s="13" t="e">
        <f ca="1">_xll.BDH($B21,DF$3,DF$2,DF$2)</f>
        <v>#NAME?</v>
      </c>
      <c r="DG21" s="13" t="e">
        <f ca="1">_xll.BDH($B21,DG$3,DG$2,DG$2)</f>
        <v>#NAME?</v>
      </c>
      <c r="DH21" s="13" t="e">
        <f ca="1">_xll.BDH($B21,DH$3,DH$2,DH$2)</f>
        <v>#NAME?</v>
      </c>
      <c r="DI21" s="13" t="e">
        <f ca="1">_xll.BDH($B21,DI$3,DI$2,DI$2)</f>
        <v>#NAME?</v>
      </c>
      <c r="DJ21" s="3"/>
      <c r="DK21" s="14" t="e">
        <f ca="1">_xll.BDH($B21,DK$3,DK$2,DK$2)</f>
        <v>#NAME?</v>
      </c>
      <c r="DL21" s="14" t="e">
        <f ca="1">_xll.BDH($B21,DL$3,DL$2,DL$2)</f>
        <v>#NAME?</v>
      </c>
      <c r="DM21" s="14" t="e">
        <f ca="1">_xll.BDH($B21,DM$3,DM$2,DM$2)</f>
        <v>#NAME?</v>
      </c>
      <c r="DN21" s="14" t="e">
        <f ca="1">_xll.BDH($B21,DN$3,DN$2,DN$2)</f>
        <v>#NAME?</v>
      </c>
      <c r="DO21" s="14" t="e">
        <f ca="1">_xll.BDH($B21,DO$3,DO$2,DO$2)</f>
        <v>#NAME?</v>
      </c>
      <c r="DP21" s="14" t="e">
        <f ca="1">_xll.BDH($B21,DP$3,DP$2,DP$2)</f>
        <v>#NAME?</v>
      </c>
      <c r="DQ21" s="14" t="e">
        <f ca="1">_xll.BDH($B21,DQ$3,DQ$2,DQ$2)</f>
        <v>#NAME?</v>
      </c>
      <c r="DR21" s="14" t="e">
        <f ca="1">_xll.BDH($B21,DR$3,DR$2,DR$2)</f>
        <v>#NAME?</v>
      </c>
      <c r="DS21" s="14" t="e">
        <f ca="1">_xll.BDH($B21,DS$3,DS$2,DS$2)</f>
        <v>#NAME?</v>
      </c>
      <c r="DT21" s="14" t="e">
        <f ca="1">_xll.BDH($B21,DT$3,DT$2,DT$2)</f>
        <v>#NAME?</v>
      </c>
      <c r="DU21" s="14" t="e">
        <f ca="1">_xll.BDH($B21,DU$3,DU$2,DU$2)</f>
        <v>#NAME?</v>
      </c>
      <c r="DV21" s="14" t="e">
        <f ca="1">_xll.BDH($B21,DV$3,DV$2,DV$2)</f>
        <v>#NAME?</v>
      </c>
      <c r="DW21" s="14" t="e">
        <f ca="1">_xll.BDH($B21,DW$3,DW$2,DW$2)</f>
        <v>#NAME?</v>
      </c>
      <c r="DX21" s="14" t="e">
        <f ca="1">_xll.BDH($B21,DX$3,DX$2,DX$2)</f>
        <v>#NAME?</v>
      </c>
      <c r="DY21" s="14" t="e">
        <f ca="1">_xll.BDH($B21,DY$3,DY$2,DY$2)</f>
        <v>#NAME?</v>
      </c>
      <c r="DZ21" s="14" t="e">
        <f ca="1">_xll.BDH($B21,DZ$3,DZ$2,DZ$2)</f>
        <v>#NAME?</v>
      </c>
      <c r="EA21" s="14" t="e">
        <f ca="1">_xll.BDH($B21,EA$3,EA$2,EA$2)</f>
        <v>#NAME?</v>
      </c>
      <c r="EB21" s="14" t="e">
        <f ca="1">_xll.BDH($B21,EB$3,EB$2,EB$2)</f>
        <v>#NAME?</v>
      </c>
      <c r="EC21" s="14" t="e">
        <f ca="1">_xll.BDH($B21,EC$3,EC$2,EC$2)</f>
        <v>#NAME?</v>
      </c>
      <c r="ED21" s="14" t="e">
        <f ca="1">_xll.BDH($B21,ED$3,ED$2,ED$2)</f>
        <v>#NAME?</v>
      </c>
      <c r="EE21" s="14" t="e">
        <f ca="1">_xll.BDH($B21,EE$3,EE$2,EE$2)</f>
        <v>#NAME?</v>
      </c>
      <c r="EF21" s="3"/>
      <c r="EG21" s="14" t="e">
        <f ca="1">_xll.BDH($B21,EG$3,EG$2,EG$2)</f>
        <v>#NAME?</v>
      </c>
      <c r="EH21" s="14" t="e">
        <f ca="1">_xll.BDH($B21,EH$3,EH$2,EH$2)</f>
        <v>#NAME?</v>
      </c>
      <c r="EI21" s="14" t="e">
        <f ca="1">_xll.BDH($B21,EI$3,EI$2,EI$2)</f>
        <v>#NAME?</v>
      </c>
      <c r="EJ21" s="14" t="e">
        <f ca="1">_xll.BDH($B21,EJ$3,EJ$2,EJ$2)</f>
        <v>#NAME?</v>
      </c>
      <c r="EK21" s="14" t="e">
        <f ca="1">_xll.BDH($B21,EK$3,EK$2,EK$2)</f>
        <v>#NAME?</v>
      </c>
      <c r="EL21" s="14" t="e">
        <f ca="1">_xll.BDH($B21,EL$3,EL$2,EL$2)</f>
        <v>#NAME?</v>
      </c>
      <c r="EM21" s="14" t="e">
        <f ca="1">_xll.BDH($B21,EM$3,EM$2,EM$2)</f>
        <v>#NAME?</v>
      </c>
      <c r="EN21" s="14" t="e">
        <f ca="1">_xll.BDH($B21,EN$3,EN$2,EN$2)</f>
        <v>#NAME?</v>
      </c>
      <c r="EO21" s="14" t="e">
        <f ca="1">_xll.BDH($B21,EO$3,EO$2,EO$2)</f>
        <v>#NAME?</v>
      </c>
      <c r="EP21" s="14" t="e">
        <f ca="1">_xll.BDH($B21,EP$3,EP$2,EP$2)</f>
        <v>#NAME?</v>
      </c>
      <c r="EQ21" s="14" t="e">
        <f ca="1">_xll.BDH($B21,EQ$3,EQ$2,EQ$2)</f>
        <v>#NAME?</v>
      </c>
      <c r="ER21" s="14" t="e">
        <f ca="1">_xll.BDH($B21,ER$3,ER$2,ER$2)</f>
        <v>#NAME?</v>
      </c>
      <c r="ES21" s="14" t="e">
        <f ca="1">_xll.BDH($B21,ES$3,ES$2,ES$2)</f>
        <v>#NAME?</v>
      </c>
      <c r="ET21" s="14" t="e">
        <f ca="1">_xll.BDH($B21,ET$3,ET$2,ET$2)</f>
        <v>#NAME?</v>
      </c>
      <c r="EU21" s="14" t="e">
        <f ca="1">_xll.BDH($B21,EU$3,EU$2,EU$2)</f>
        <v>#NAME?</v>
      </c>
      <c r="EV21" s="14" t="e">
        <f ca="1">_xll.BDH($B21,EV$3,EV$2,EV$2)</f>
        <v>#NAME?</v>
      </c>
      <c r="EW21" s="14" t="e">
        <f ca="1">_xll.BDH($B21,EW$3,EW$2,EW$2)</f>
        <v>#NAME?</v>
      </c>
      <c r="EX21" s="14" t="e">
        <f ca="1">_xll.BDH($B21,EX$3,EX$2,EX$2)</f>
        <v>#NAME?</v>
      </c>
      <c r="EY21" s="14" t="e">
        <f ca="1">_xll.BDH($B21,EY$3,EY$2,EY$2)</f>
        <v>#NAME?</v>
      </c>
      <c r="EZ21" s="14" t="e">
        <f ca="1">_xll.BDH($B21,EZ$3,EZ$2,EZ$2)</f>
        <v>#NAME?</v>
      </c>
      <c r="FA21" s="14" t="e">
        <f ca="1">_xll.BDH($B21,FA$3,FA$2,FA$2)</f>
        <v>#NAME?</v>
      </c>
      <c r="FB21" s="3"/>
      <c r="FC21" s="14" t="e">
        <f ca="1">_xll.BDH($B21,FC$3,FC$2,FC$2)</f>
        <v>#NAME?</v>
      </c>
      <c r="FD21" s="14" t="e">
        <f ca="1">_xll.BDH($B21,FD$3,FD$2,FD$2)</f>
        <v>#NAME?</v>
      </c>
      <c r="FE21" s="14" t="e">
        <f ca="1">_xll.BDH($B21,FE$3,FE$2,FE$2)</f>
        <v>#NAME?</v>
      </c>
      <c r="FF21" s="14" t="e">
        <f ca="1">_xll.BDH($B21,FF$3,FF$2,FF$2)</f>
        <v>#NAME?</v>
      </c>
      <c r="FG21" s="14" t="e">
        <f ca="1">_xll.BDH($B21,FG$3,FG$2,FG$2)</f>
        <v>#NAME?</v>
      </c>
      <c r="FH21" s="14" t="e">
        <f ca="1">_xll.BDH($B21,FH$3,FH$2,FH$2)</f>
        <v>#NAME?</v>
      </c>
      <c r="FI21" s="14" t="e">
        <f ca="1">_xll.BDH($B21,FI$3,FI$2,FI$2)</f>
        <v>#NAME?</v>
      </c>
      <c r="FJ21" s="14" t="e">
        <f ca="1">_xll.BDH($B21,FJ$3,FJ$2,FJ$2)</f>
        <v>#NAME?</v>
      </c>
      <c r="FK21" s="14" t="e">
        <f ca="1">_xll.BDH($B21,FK$3,FK$2,FK$2)</f>
        <v>#NAME?</v>
      </c>
      <c r="FL21" s="14" t="e">
        <f ca="1">_xll.BDH($B21,FL$3,FL$2,FL$2)</f>
        <v>#NAME?</v>
      </c>
      <c r="FM21" s="14" t="e">
        <f ca="1">_xll.BDH($B21,FM$3,FM$2,FM$2)</f>
        <v>#NAME?</v>
      </c>
      <c r="FN21" s="14" t="e">
        <f ca="1">_xll.BDH($B21,FN$3,FN$2,FN$2)</f>
        <v>#NAME?</v>
      </c>
      <c r="FO21" s="14" t="e">
        <f ca="1">_xll.BDH($B21,FO$3,FO$2,FO$2)</f>
        <v>#NAME?</v>
      </c>
      <c r="FP21" s="14" t="e">
        <f ca="1">_xll.BDH($B21,FP$3,FP$2,FP$2)</f>
        <v>#NAME?</v>
      </c>
      <c r="FQ21" s="14" t="e">
        <f ca="1">_xll.BDH($B21,FQ$3,FQ$2,FQ$2)</f>
        <v>#NAME?</v>
      </c>
      <c r="FR21" s="14" t="e">
        <f ca="1">_xll.BDH($B21,FR$3,FR$2,FR$2)</f>
        <v>#NAME?</v>
      </c>
      <c r="FS21" s="14" t="e">
        <f ca="1">_xll.BDH($B21,FS$3,FS$2,FS$2)</f>
        <v>#NAME?</v>
      </c>
      <c r="FT21" s="14" t="e">
        <f ca="1">_xll.BDH($B21,FT$3,FT$2,FT$2)</f>
        <v>#NAME?</v>
      </c>
      <c r="FU21" s="14" t="e">
        <f ca="1">_xll.BDH($B21,FU$3,FU$2,FU$2)</f>
        <v>#NAME?</v>
      </c>
      <c r="FV21" s="14" t="e">
        <f ca="1">_xll.BDH($B21,FV$3,FV$2,FV$2)</f>
        <v>#NAME?</v>
      </c>
      <c r="FW21" s="14" t="e">
        <f ca="1">_xll.BDH($B21,FW$3,FW$2,FW$2)</f>
        <v>#NAME?</v>
      </c>
      <c r="FX21" s="3"/>
      <c r="FY21" s="14" t="e">
        <f ca="1">_xll.BDH($B21,FY$3,FY$2,FY$2)</f>
        <v>#NAME?</v>
      </c>
      <c r="FZ21" s="14" t="e">
        <f ca="1">_xll.BDH($B21,FZ$3,FZ$2,FZ$2)</f>
        <v>#NAME?</v>
      </c>
      <c r="GA21" s="14" t="e">
        <f ca="1">_xll.BDH($B21,GA$3,GA$2,GA$2)</f>
        <v>#NAME?</v>
      </c>
      <c r="GB21" s="14" t="e">
        <f ca="1">_xll.BDH($B21,GB$3,GB$2,GB$2)</f>
        <v>#NAME?</v>
      </c>
      <c r="GC21" s="14" t="e">
        <f ca="1">_xll.BDH($B21,GC$3,GC$2,GC$2)</f>
        <v>#NAME?</v>
      </c>
      <c r="GD21" s="14" t="e">
        <f ca="1">_xll.BDH($B21,GD$3,GD$2,GD$2)</f>
        <v>#NAME?</v>
      </c>
      <c r="GE21" s="14" t="e">
        <f ca="1">_xll.BDH($B21,GE$3,GE$2,GE$2)</f>
        <v>#NAME?</v>
      </c>
      <c r="GF21" s="14" t="e">
        <f ca="1">_xll.BDH($B21,GF$3,GF$2,GF$2)</f>
        <v>#NAME?</v>
      </c>
      <c r="GG21" s="14" t="e">
        <f ca="1">_xll.BDH($B21,GG$3,GG$2,GG$2)</f>
        <v>#NAME?</v>
      </c>
      <c r="GH21" s="14" t="e">
        <f ca="1">_xll.BDH($B21,GH$3,GH$2,GH$2)</f>
        <v>#NAME?</v>
      </c>
      <c r="GI21" s="14" t="e">
        <f ca="1">_xll.BDH($B21,GI$3,GI$2,GI$2)</f>
        <v>#NAME?</v>
      </c>
      <c r="GJ21" s="14" t="e">
        <f ca="1">_xll.BDH($B21,GJ$3,GJ$2,GJ$2)</f>
        <v>#NAME?</v>
      </c>
      <c r="GK21" s="14" t="e">
        <f ca="1">_xll.BDH($B21,GK$3,GK$2,GK$2)</f>
        <v>#NAME?</v>
      </c>
      <c r="GL21" s="14" t="e">
        <f ca="1">_xll.BDH($B21,GL$3,GL$2,GL$2)</f>
        <v>#NAME?</v>
      </c>
      <c r="GM21" s="14" t="e">
        <f ca="1">_xll.BDH($B21,GM$3,GM$2,GM$2)</f>
        <v>#NAME?</v>
      </c>
      <c r="GN21" s="14" t="e">
        <f ca="1">_xll.BDH($B21,GN$3,GN$2,GN$2)</f>
        <v>#NAME?</v>
      </c>
      <c r="GO21" s="14" t="e">
        <f ca="1">_xll.BDH($B21,GO$3,GO$2,GO$2)</f>
        <v>#NAME?</v>
      </c>
      <c r="GP21" s="14" t="e">
        <f ca="1">_xll.BDH($B21,GP$3,GP$2,GP$2)</f>
        <v>#NAME?</v>
      </c>
      <c r="GQ21" s="14" t="e">
        <f ca="1">_xll.BDH($B21,GQ$3,GQ$2,GQ$2)</f>
        <v>#NAME?</v>
      </c>
      <c r="GR21" s="14" t="e">
        <f ca="1">_xll.BDH($B21,GR$3,GR$2,GR$2)</f>
        <v>#NAME?</v>
      </c>
      <c r="GS21" s="14" t="e">
        <f ca="1">_xll.BDH($B21,GS$3,GS$2,GS$2)</f>
        <v>#NAME?</v>
      </c>
      <c r="GT21" s="3"/>
      <c r="GU21" s="13" t="e">
        <f ca="1">_xll.BDH($B21,GU$3,GU$2,GU$2)</f>
        <v>#NAME?</v>
      </c>
      <c r="GV21" s="13" t="e">
        <f ca="1">_xll.BDH($B21,GV$3,GV$2,GV$2)</f>
        <v>#NAME?</v>
      </c>
      <c r="GW21" s="13" t="e">
        <f ca="1">_xll.BDH($B21,GW$3,GW$2,GW$2)</f>
        <v>#NAME?</v>
      </c>
      <c r="GX21" s="13" t="e">
        <f ca="1">_xll.BDH($B21,GX$3,GX$2,GX$2)</f>
        <v>#NAME?</v>
      </c>
      <c r="GY21" s="13" t="e">
        <f ca="1">_xll.BDH($B21,GY$3,GY$2,GY$2)</f>
        <v>#NAME?</v>
      </c>
      <c r="GZ21" s="13" t="e">
        <f ca="1">_xll.BDH($B21,GZ$3,GZ$2,GZ$2)</f>
        <v>#NAME?</v>
      </c>
      <c r="HA21" s="13" t="e">
        <f ca="1">_xll.BDH($B21,HA$3,HA$2,HA$2)</f>
        <v>#NAME?</v>
      </c>
      <c r="HB21" s="13" t="e">
        <f ca="1">_xll.BDH($B21,HB$3,HB$2,HB$2)</f>
        <v>#NAME?</v>
      </c>
      <c r="HC21" s="13" t="e">
        <f ca="1">_xll.BDH($B21,HC$3,HC$2,HC$2)</f>
        <v>#NAME?</v>
      </c>
      <c r="HD21" s="13" t="e">
        <f ca="1">_xll.BDH($B21,HD$3,HD$2,HD$2)</f>
        <v>#NAME?</v>
      </c>
      <c r="HE21" s="13" t="e">
        <f ca="1">_xll.BDH($B21,HE$3,HE$2,HE$2)</f>
        <v>#NAME?</v>
      </c>
      <c r="HF21" s="13" t="e">
        <f ca="1">_xll.BDH($B21,HF$3,HF$2,HF$2)</f>
        <v>#NAME?</v>
      </c>
      <c r="HG21" s="13" t="e">
        <f ca="1">_xll.BDH($B21,HG$3,HG$2,HG$2)</f>
        <v>#NAME?</v>
      </c>
      <c r="HH21" s="13" t="e">
        <f ca="1">_xll.BDH($B21,HH$3,HH$2,HH$2)</f>
        <v>#NAME?</v>
      </c>
      <c r="HI21" s="13" t="e">
        <f ca="1">_xll.BDH($B21,HI$3,HI$2,HI$2)</f>
        <v>#NAME?</v>
      </c>
      <c r="HJ21" s="13" t="e">
        <f ca="1">_xll.BDH($B21,HJ$3,HJ$2,HJ$2)</f>
        <v>#NAME?</v>
      </c>
      <c r="HK21" s="13" t="e">
        <f ca="1">_xll.BDH($B21,HK$3,HK$2,HK$2)</f>
        <v>#NAME?</v>
      </c>
      <c r="HL21" s="13" t="e">
        <f ca="1">_xll.BDH($B21,HL$3,HL$2,HL$2)</f>
        <v>#NAME?</v>
      </c>
      <c r="HM21" s="13" t="e">
        <f ca="1">_xll.BDH($B21,HM$3,HM$2,HM$2)</f>
        <v>#NAME?</v>
      </c>
      <c r="HN21" s="13" t="e">
        <f ca="1">_xll.BDH($B21,HN$3,HN$2,HN$2)</f>
        <v>#NAME?</v>
      </c>
      <c r="HO21" s="13" t="e">
        <f ca="1">_xll.BDH($B21,HO$3,HO$2,HO$2)</f>
        <v>#NAME?</v>
      </c>
      <c r="HP21" s="3"/>
      <c r="HQ21" s="13" t="e">
        <f ca="1">_xll.BDH($B21,HQ$3,HQ$2,HQ$2)</f>
        <v>#NAME?</v>
      </c>
      <c r="HR21" s="13" t="e">
        <f ca="1">_xll.BDH($B21,HR$3,HR$2,HR$2)</f>
        <v>#NAME?</v>
      </c>
      <c r="HS21" s="13" t="e">
        <f ca="1">_xll.BDH($B21,HS$3,HS$2,HS$2)</f>
        <v>#NAME?</v>
      </c>
      <c r="HT21" s="13" t="e">
        <f ca="1">_xll.BDH($B21,HT$3,HT$2,HT$2)</f>
        <v>#NAME?</v>
      </c>
      <c r="HU21" s="13" t="e">
        <f ca="1">_xll.BDH($B21,HU$3,HU$2,HU$2)</f>
        <v>#NAME?</v>
      </c>
      <c r="HV21" s="13" t="e">
        <f ca="1">_xll.BDH($B21,HV$3,HV$2,HV$2)</f>
        <v>#NAME?</v>
      </c>
      <c r="HW21" s="13" t="e">
        <f ca="1">_xll.BDH($B21,HW$3,HW$2,HW$2)</f>
        <v>#NAME?</v>
      </c>
      <c r="HX21" s="13" t="e">
        <f ca="1">_xll.BDH($B21,HX$3,HX$2,HX$2)</f>
        <v>#NAME?</v>
      </c>
      <c r="HY21" s="13" t="e">
        <f ca="1">_xll.BDH($B21,HY$3,HY$2,HY$2)</f>
        <v>#NAME?</v>
      </c>
      <c r="HZ21" s="13" t="e">
        <f ca="1">_xll.BDH($B21,HZ$3,HZ$2,HZ$2)</f>
        <v>#NAME?</v>
      </c>
      <c r="IA21" s="13" t="e">
        <f ca="1">_xll.BDH($B21,IA$3,IA$2,IA$2)</f>
        <v>#NAME?</v>
      </c>
      <c r="IB21" s="13" t="e">
        <f ca="1">_xll.BDH($B21,IB$3,IB$2,IB$2)</f>
        <v>#NAME?</v>
      </c>
      <c r="IC21" s="13" t="e">
        <f ca="1">_xll.BDH($B21,IC$3,IC$2,IC$2)</f>
        <v>#NAME?</v>
      </c>
      <c r="ID21" s="13" t="e">
        <f ca="1">_xll.BDH($B21,ID$3,ID$2,ID$2)</f>
        <v>#NAME?</v>
      </c>
      <c r="IE21" s="13" t="e">
        <f ca="1">_xll.BDH($B21,IE$3,IE$2,IE$2)</f>
        <v>#NAME?</v>
      </c>
      <c r="IF21" s="13" t="e">
        <f ca="1">_xll.BDH($B21,IF$3,IF$2,IF$2)</f>
        <v>#NAME?</v>
      </c>
      <c r="IG21" s="13" t="e">
        <f ca="1">_xll.BDH($B21,IG$3,IG$2,IG$2)</f>
        <v>#NAME?</v>
      </c>
      <c r="IH21" s="13" t="e">
        <f ca="1">_xll.BDH($B21,IH$3,IH$2,IH$2)</f>
        <v>#NAME?</v>
      </c>
      <c r="II21" s="13" t="e">
        <f ca="1">_xll.BDH($B21,II$3,II$2,II$2)</f>
        <v>#NAME?</v>
      </c>
      <c r="IJ21" s="13" t="e">
        <f ca="1">_xll.BDH($B21,IJ$3,IJ$2,IJ$2)</f>
        <v>#NAME?</v>
      </c>
      <c r="IK21" s="13" t="e">
        <f ca="1">_xll.BDH($B21,IK$3,IK$2,IK$2)</f>
        <v>#NAME?</v>
      </c>
      <c r="IL21" s="3"/>
      <c r="IM21" s="13" t="e">
        <f ca="1">_xll.BDH($B21,IM$3,IM$2,IM$2)</f>
        <v>#NAME?</v>
      </c>
      <c r="IN21" s="13" t="e">
        <f ca="1">_xll.BDH($B21,IN$3,IN$2,IN$2)</f>
        <v>#NAME?</v>
      </c>
      <c r="IO21" s="13" t="e">
        <f ca="1">_xll.BDH($B21,IO$3,IO$2,IO$2)</f>
        <v>#NAME?</v>
      </c>
      <c r="IP21" s="13" t="e">
        <f ca="1">_xll.BDH($B21,IP$3,IP$2,IP$2)</f>
        <v>#NAME?</v>
      </c>
      <c r="IQ21" s="13" t="e">
        <f ca="1">_xll.BDH($B21,IQ$3,IQ$2,IQ$2)</f>
        <v>#NAME?</v>
      </c>
      <c r="IR21" s="13" t="e">
        <f ca="1">_xll.BDH($B21,IR$3,IR$2,IR$2)</f>
        <v>#NAME?</v>
      </c>
      <c r="IS21" s="13" t="e">
        <f ca="1">_xll.BDH($B21,IS$3,IS$2,IS$2)</f>
        <v>#NAME?</v>
      </c>
      <c r="IT21" s="13" t="e">
        <f ca="1">_xll.BDH($B21,IT$3,IT$2,IT$2)</f>
        <v>#NAME?</v>
      </c>
      <c r="IU21" s="13" t="e">
        <f ca="1">_xll.BDH($B21,IU$3,IU$2,IU$2)</f>
        <v>#NAME?</v>
      </c>
      <c r="IV21" s="13" t="e">
        <f ca="1">_xll.BDH($B21,IV$3,IV$2,IV$2)</f>
        <v>#NAME?</v>
      </c>
      <c r="IW21" s="13" t="e">
        <f ca="1">_xll.BDH($B21,IW$3,IW$2,IW$2)</f>
        <v>#NAME?</v>
      </c>
      <c r="IX21" s="13" t="e">
        <f ca="1">_xll.BDH($B21,IX$3,IX$2,IX$2)</f>
        <v>#NAME?</v>
      </c>
      <c r="IY21" s="13" t="e">
        <f ca="1">_xll.BDH($B21,IY$3,IY$2,IY$2)</f>
        <v>#NAME?</v>
      </c>
      <c r="IZ21" s="13" t="e">
        <f ca="1">_xll.BDH($B21,IZ$3,IZ$2,IZ$2)</f>
        <v>#NAME?</v>
      </c>
      <c r="JA21" s="13" t="e">
        <f ca="1">_xll.BDH($B21,JA$3,JA$2,JA$2)</f>
        <v>#NAME?</v>
      </c>
      <c r="JB21" s="13" t="e">
        <f ca="1">_xll.BDH($B21,JB$3,JB$2,JB$2)</f>
        <v>#NAME?</v>
      </c>
      <c r="JC21" s="13" t="e">
        <f ca="1">_xll.BDH($B21,JC$3,JC$2,JC$2)</f>
        <v>#NAME?</v>
      </c>
      <c r="JD21" s="13" t="e">
        <f ca="1">_xll.BDH($B21,JD$3,JD$2,JD$2)</f>
        <v>#NAME?</v>
      </c>
      <c r="JE21" s="13" t="e">
        <f ca="1">_xll.BDH($B21,JE$3,JE$2,JE$2)</f>
        <v>#NAME?</v>
      </c>
      <c r="JF21" s="13" t="e">
        <f ca="1">_xll.BDH($B21,JF$3,JF$2,JF$2)</f>
        <v>#NAME?</v>
      </c>
      <c r="JG21" s="13" t="e">
        <f ca="1">_xll.BDH($B21,JG$3,JG$2,JG$2)</f>
        <v>#NAME?</v>
      </c>
      <c r="JH21" s="3"/>
      <c r="JI21" s="14" t="e">
        <f ca="1">_xll.BDH($B21,JI$3,JI$2,JI$2)</f>
        <v>#NAME?</v>
      </c>
      <c r="JJ21" s="14" t="e">
        <f ca="1">_xll.BDH($B21,JJ$3,JJ$2,JJ$2)</f>
        <v>#NAME?</v>
      </c>
      <c r="JK21" s="14" t="e">
        <f ca="1">_xll.BDH($B21,JK$3,JK$2,JK$2)</f>
        <v>#NAME?</v>
      </c>
      <c r="JL21" s="14" t="e">
        <f ca="1">_xll.BDH($B21,JL$3,JL$2,JL$2)</f>
        <v>#NAME?</v>
      </c>
      <c r="JM21" s="14" t="e">
        <f ca="1">_xll.BDH($B21,JM$3,JM$2,JM$2)</f>
        <v>#NAME?</v>
      </c>
      <c r="JN21" s="14" t="e">
        <f ca="1">_xll.BDH($B21,JN$3,JN$2,JN$2)</f>
        <v>#NAME?</v>
      </c>
      <c r="JO21" s="14" t="e">
        <f ca="1">_xll.BDH($B21,JO$3,JO$2,JO$2)</f>
        <v>#NAME?</v>
      </c>
      <c r="JP21" s="14" t="e">
        <f ca="1">_xll.BDH($B21,JP$3,JP$2,JP$2)</f>
        <v>#NAME?</v>
      </c>
      <c r="JQ21" s="14" t="e">
        <f ca="1">_xll.BDH($B21,JQ$3,JQ$2,JQ$2)</f>
        <v>#NAME?</v>
      </c>
      <c r="JR21" s="14" t="e">
        <f ca="1">_xll.BDH($B21,JR$3,JR$2,JR$2)</f>
        <v>#NAME?</v>
      </c>
      <c r="JS21" s="14" t="e">
        <f ca="1">_xll.BDH($B21,JS$3,JS$2,JS$2)</f>
        <v>#NAME?</v>
      </c>
      <c r="JT21" s="14" t="e">
        <f ca="1">_xll.BDH($B21,JT$3,JT$2,JT$2)</f>
        <v>#NAME?</v>
      </c>
      <c r="JU21" s="14" t="e">
        <f ca="1">_xll.BDH($B21,JU$3,JU$2,JU$2)</f>
        <v>#NAME?</v>
      </c>
      <c r="JV21" s="14" t="e">
        <f ca="1">_xll.BDH($B21,JV$3,JV$2,JV$2)</f>
        <v>#NAME?</v>
      </c>
      <c r="JW21" s="14" t="e">
        <f ca="1">_xll.BDH($B21,JW$3,JW$2,JW$2)</f>
        <v>#NAME?</v>
      </c>
      <c r="JX21" s="14" t="e">
        <f ca="1">_xll.BDH($B21,JX$3,JX$2,JX$2)</f>
        <v>#NAME?</v>
      </c>
      <c r="JY21" s="14" t="e">
        <f ca="1">_xll.BDH($B21,JY$3,JY$2,JY$2)</f>
        <v>#NAME?</v>
      </c>
      <c r="JZ21" s="14" t="e">
        <f ca="1">_xll.BDH($B21,JZ$3,JZ$2,JZ$2)</f>
        <v>#NAME?</v>
      </c>
      <c r="KA21" s="14" t="e">
        <f ca="1">_xll.BDH($B21,KA$3,KA$2,KA$2)</f>
        <v>#NAME?</v>
      </c>
      <c r="KB21" s="14" t="e">
        <f ca="1">_xll.BDH($B21,KB$3,KB$2,KB$2)</f>
        <v>#NAME?</v>
      </c>
      <c r="KC21" s="14" t="e">
        <f ca="1">_xll.BDH($B21,KC$3,KC$2,KC$2)</f>
        <v>#NAME?</v>
      </c>
      <c r="KD21" s="3"/>
      <c r="KE21" s="21"/>
    </row>
    <row r="22" spans="1:291" s="20" customFormat="1">
      <c r="A22" s="4" t="s">
        <v>70</v>
      </c>
      <c r="B22" s="4" t="s">
        <v>79</v>
      </c>
      <c r="C22" s="15" t="s">
        <v>126</v>
      </c>
      <c r="D22" s="4" t="s">
        <v>78</v>
      </c>
      <c r="E22" s="13" t="e">
        <f ca="1">_xll.BDH($B22,E$3,E$2,E$2)</f>
        <v>#NAME?</v>
      </c>
      <c r="F22" s="13" t="e">
        <f ca="1">_xll.BDH($B22,F$3,F$2,F$2)</f>
        <v>#NAME?</v>
      </c>
      <c r="G22" s="13" t="e">
        <f ca="1">_xll.BDH($B22,G$3,G$2,G$2)</f>
        <v>#NAME?</v>
      </c>
      <c r="H22" s="13" t="e">
        <f ca="1">_xll.BDH($B22,H$3,H$2,H$2)</f>
        <v>#NAME?</v>
      </c>
      <c r="I22" s="13" t="e">
        <f ca="1">_xll.BDH($B22,I$3,I$2,I$2)</f>
        <v>#NAME?</v>
      </c>
      <c r="J22" s="13" t="e">
        <f ca="1">_xll.BDH($B22,J$3,J$2,J$2)</f>
        <v>#NAME?</v>
      </c>
      <c r="K22" s="13" t="e">
        <f ca="1">_xll.BDH($B22,K$3,K$2,K$2)</f>
        <v>#NAME?</v>
      </c>
      <c r="L22" s="13" t="e">
        <f ca="1">_xll.BDH($B22,L$3,L$2,L$2)</f>
        <v>#NAME?</v>
      </c>
      <c r="M22" s="13" t="e">
        <f ca="1">_xll.BDH($B22,M$3,M$2,M$2)</f>
        <v>#NAME?</v>
      </c>
      <c r="N22" s="13" t="e">
        <f ca="1">_xll.BDH($B22,N$3,N$2,N$2)</f>
        <v>#NAME?</v>
      </c>
      <c r="O22" s="13" t="e">
        <f ca="1">_xll.BDH($B22,O$3,O$2,O$2)</f>
        <v>#NAME?</v>
      </c>
      <c r="P22" s="13" t="e">
        <f ca="1">_xll.BDH($B22,P$3,P$2,P$2)</f>
        <v>#NAME?</v>
      </c>
      <c r="Q22" s="13" t="e">
        <f ca="1">_xll.BDH($B22,Q$3,Q$2,Q$2)</f>
        <v>#NAME?</v>
      </c>
      <c r="R22" s="13" t="e">
        <f ca="1">_xll.BDH($B22,R$3,R$2,R$2)</f>
        <v>#NAME?</v>
      </c>
      <c r="S22" s="13" t="e">
        <f ca="1">_xll.BDH($B22,S$3,S$2,S$2)</f>
        <v>#NAME?</v>
      </c>
      <c r="T22" s="13" t="e">
        <f ca="1">_xll.BDH($B22,T$3,T$2,T$2)</f>
        <v>#NAME?</v>
      </c>
      <c r="U22" s="13" t="e">
        <f ca="1">_xll.BDH($B22,U$3,U$2,U$2)</f>
        <v>#NAME?</v>
      </c>
      <c r="V22" s="13" t="e">
        <f ca="1">_xll.BDH($B22,V$3,V$2,V$2)</f>
        <v>#NAME?</v>
      </c>
      <c r="W22" s="13" t="e">
        <f ca="1">_xll.BDH($B22,W$3,W$2,W$2)</f>
        <v>#NAME?</v>
      </c>
      <c r="X22" s="13" t="e">
        <f ca="1">_xll.BDH($B22,X$3,X$2,X$2)</f>
        <v>#NAME?</v>
      </c>
      <c r="Y22" s="13" t="e">
        <f ca="1">_xll.BDH($B22,Y$3,Y$2,Y$2)</f>
        <v>#NAME?</v>
      </c>
      <c r="Z22" s="66"/>
      <c r="AA22" s="13" t="e">
        <f ca="1">_xll.BDH($B22,AA$3,AA$2,AA$2)</f>
        <v>#NAME?</v>
      </c>
      <c r="AB22" s="13" t="e">
        <f ca="1">_xll.BDH($B22,AB$3,AB$2,AB$2)</f>
        <v>#NAME?</v>
      </c>
      <c r="AC22" s="13" t="e">
        <f ca="1">_xll.BDH($B22,AC$3,AC$2,AC$2)</f>
        <v>#NAME?</v>
      </c>
      <c r="AD22" s="13" t="e">
        <f ca="1">_xll.BDH($B22,AD$3,AD$2,AD$2)</f>
        <v>#NAME?</v>
      </c>
      <c r="AE22" s="13" t="e">
        <f ca="1">_xll.BDH($B22,AE$3,AE$2,AE$2)</f>
        <v>#NAME?</v>
      </c>
      <c r="AF22" s="13" t="e">
        <f ca="1">_xll.BDH($B22,AF$3,AF$2,AF$2)</f>
        <v>#NAME?</v>
      </c>
      <c r="AG22" s="13" t="e">
        <f ca="1">_xll.BDH($B22,AG$3,AG$2,AG$2)</f>
        <v>#NAME?</v>
      </c>
      <c r="AH22" s="13" t="e">
        <f ca="1">_xll.BDH($B22,AH$3,AH$2,AH$2)</f>
        <v>#NAME?</v>
      </c>
      <c r="AI22" s="13" t="e">
        <f ca="1">_xll.BDH($B22,AI$3,AI$2,AI$2)</f>
        <v>#NAME?</v>
      </c>
      <c r="AJ22" s="13" t="e">
        <f ca="1">_xll.BDH($B22,AJ$3,AJ$2,AJ$2)</f>
        <v>#NAME?</v>
      </c>
      <c r="AK22" s="13" t="e">
        <f ca="1">_xll.BDH($B22,AK$3,AK$2,AK$2)</f>
        <v>#NAME?</v>
      </c>
      <c r="AL22" s="13" t="e">
        <f ca="1">_xll.BDH($B22,AL$3,AL$2,AL$2)</f>
        <v>#NAME?</v>
      </c>
      <c r="AM22" s="13" t="e">
        <f ca="1">_xll.BDH($B22,AM$3,AM$2,AM$2)</f>
        <v>#NAME?</v>
      </c>
      <c r="AN22" s="13" t="e">
        <f ca="1">_xll.BDH($B22,AN$3,AN$2,AN$2)</f>
        <v>#NAME?</v>
      </c>
      <c r="AO22" s="13" t="e">
        <f ca="1">_xll.BDH($B22,AO$3,AO$2,AO$2)</f>
        <v>#NAME?</v>
      </c>
      <c r="AP22" s="13" t="e">
        <f ca="1">_xll.BDH($B22,AP$3,AP$2,AP$2)</f>
        <v>#NAME?</v>
      </c>
      <c r="AQ22" s="13" t="e">
        <f ca="1">_xll.BDH($B22,AQ$3,AQ$2,AQ$2)</f>
        <v>#NAME?</v>
      </c>
      <c r="AR22" s="13" t="e">
        <f ca="1">_xll.BDH($B22,AR$3,AR$2,AR$2)</f>
        <v>#NAME?</v>
      </c>
      <c r="AS22" s="13" t="e">
        <f ca="1">_xll.BDH($B22,AS$3,AS$2,AS$2)</f>
        <v>#NAME?</v>
      </c>
      <c r="AT22" s="13" t="e">
        <f ca="1">_xll.BDH($B22,AT$3,AT$2,AT$2)</f>
        <v>#NAME?</v>
      </c>
      <c r="AU22" s="13" t="e">
        <f ca="1">_xll.BDH($B22,AU$3,AU$2,AU$2)</f>
        <v>#NAME?</v>
      </c>
      <c r="AV22" s="66"/>
      <c r="AW22" s="13" t="e">
        <f ca="1">_xll.BDH($B22,AW$3,AW$2,AW$2)</f>
        <v>#NAME?</v>
      </c>
      <c r="AX22" s="13" t="e">
        <f ca="1">_xll.BDH($B22,AX$3,AX$2,AX$2)</f>
        <v>#NAME?</v>
      </c>
      <c r="AY22" s="13" t="e">
        <f ca="1">_xll.BDH($B22,AY$3,AY$2,AY$2)</f>
        <v>#NAME?</v>
      </c>
      <c r="AZ22" s="13" t="e">
        <f ca="1">_xll.BDH($B22,AZ$3,AZ$2,AZ$2)</f>
        <v>#NAME?</v>
      </c>
      <c r="BA22" s="13" t="e">
        <f ca="1">_xll.BDH($B22,BA$3,BA$2,BA$2)</f>
        <v>#NAME?</v>
      </c>
      <c r="BB22" s="13" t="e">
        <f ca="1">_xll.BDH($B22,BB$3,BB$2,BB$2)</f>
        <v>#NAME?</v>
      </c>
      <c r="BC22" s="13" t="e">
        <f ca="1">_xll.BDH($B22,BC$3,BC$2,BC$2)</f>
        <v>#NAME?</v>
      </c>
      <c r="BD22" s="13" t="e">
        <f ca="1">_xll.BDH($B22,BD$3,BD$2,BD$2)</f>
        <v>#NAME?</v>
      </c>
      <c r="BE22" s="13" t="e">
        <f ca="1">_xll.BDH($B22,BE$3,BE$2,BE$2)</f>
        <v>#NAME?</v>
      </c>
      <c r="BF22" s="13" t="e">
        <f ca="1">_xll.BDH($B22,BF$3,BF$2,BF$2)</f>
        <v>#NAME?</v>
      </c>
      <c r="BG22" s="13" t="e">
        <f ca="1">_xll.BDH($B22,BG$3,BG$2,BG$2)</f>
        <v>#NAME?</v>
      </c>
      <c r="BH22" s="13" t="e">
        <f ca="1">_xll.BDH($B22,BH$3,BH$2,BH$2)</f>
        <v>#NAME?</v>
      </c>
      <c r="BI22" s="13" t="e">
        <f ca="1">_xll.BDH($B22,BI$3,BI$2,BI$2)</f>
        <v>#NAME?</v>
      </c>
      <c r="BJ22" s="13" t="e">
        <f ca="1">_xll.BDH($B22,BJ$3,BJ$2,BJ$2)</f>
        <v>#NAME?</v>
      </c>
      <c r="BK22" s="13" t="e">
        <f ca="1">_xll.BDH($B22,BK$3,BK$2,BK$2)</f>
        <v>#NAME?</v>
      </c>
      <c r="BL22" s="13" t="e">
        <f ca="1">_xll.BDH($B22,BL$3,BL$2,BL$2)</f>
        <v>#NAME?</v>
      </c>
      <c r="BM22" s="13" t="e">
        <f ca="1">_xll.BDH($B22,BM$3,BM$2,BM$2)</f>
        <v>#NAME?</v>
      </c>
      <c r="BN22" s="13" t="e">
        <f ca="1">_xll.BDH($B22,BN$3,BN$2,BN$2)</f>
        <v>#NAME?</v>
      </c>
      <c r="BO22" s="13" t="e">
        <f ca="1">_xll.BDH($B22,BO$3,BO$2,BO$2)</f>
        <v>#NAME?</v>
      </c>
      <c r="BP22" s="13" t="e">
        <f ca="1">_xll.BDH($B22,BP$3,BP$2,BP$2)</f>
        <v>#NAME?</v>
      </c>
      <c r="BQ22" s="13" t="e">
        <f ca="1">_xll.BDH($B22,BQ$3,BQ$2,BQ$2)</f>
        <v>#NAME?</v>
      </c>
      <c r="BR22" s="3"/>
      <c r="BS22" s="14" t="e">
        <f ca="1">_xll.BDH($B22,BS$3,BS$2,BS$2)</f>
        <v>#NAME?</v>
      </c>
      <c r="BT22" s="14" t="e">
        <f ca="1">_xll.BDH($B22,BT$3,BT$2,BT$2)</f>
        <v>#NAME?</v>
      </c>
      <c r="BU22" s="14" t="e">
        <f ca="1">_xll.BDH($B22,BU$3,BU$2,BU$2)</f>
        <v>#NAME?</v>
      </c>
      <c r="BV22" s="14" t="e">
        <f ca="1">_xll.BDH($B22,BV$3,BV$2,BV$2)</f>
        <v>#NAME?</v>
      </c>
      <c r="BW22" s="14" t="e">
        <f ca="1">_xll.BDH($B22,BW$3,BW$2,BW$2)</f>
        <v>#NAME?</v>
      </c>
      <c r="BX22" s="14" t="e">
        <f ca="1">_xll.BDH($B22,BX$3,BX$2,BX$2)</f>
        <v>#NAME?</v>
      </c>
      <c r="BY22" s="14" t="e">
        <f ca="1">_xll.BDH($B22,BY$3,BY$2,BY$2)</f>
        <v>#NAME?</v>
      </c>
      <c r="BZ22" s="14" t="e">
        <f ca="1">_xll.BDH($B22,BZ$3,BZ$2,BZ$2)</f>
        <v>#NAME?</v>
      </c>
      <c r="CA22" s="14" t="e">
        <f ca="1">_xll.BDH($B22,CA$3,CA$2,CA$2)</f>
        <v>#NAME?</v>
      </c>
      <c r="CB22" s="14" t="e">
        <f ca="1">_xll.BDH($B22,CB$3,CB$2,CB$2)</f>
        <v>#NAME?</v>
      </c>
      <c r="CC22" s="14" t="e">
        <f ca="1">_xll.BDH($B22,CC$3,CC$2,CC$2)</f>
        <v>#NAME?</v>
      </c>
      <c r="CD22" s="14" t="e">
        <f ca="1">_xll.BDH($B22,CD$3,CD$2,CD$2)</f>
        <v>#NAME?</v>
      </c>
      <c r="CE22" s="14" t="e">
        <f ca="1">_xll.BDH($B22,CE$3,CE$2,CE$2)</f>
        <v>#NAME?</v>
      </c>
      <c r="CF22" s="14" t="e">
        <f ca="1">_xll.BDH($B22,CF$3,CF$2,CF$2)</f>
        <v>#NAME?</v>
      </c>
      <c r="CG22" s="14" t="e">
        <f ca="1">_xll.BDH($B22,CG$3,CG$2,CG$2)</f>
        <v>#NAME?</v>
      </c>
      <c r="CH22" s="14" t="e">
        <f ca="1">_xll.BDH($B22,CH$3,CH$2,CH$2)</f>
        <v>#NAME?</v>
      </c>
      <c r="CI22" s="14" t="e">
        <f ca="1">_xll.BDH($B22,CI$3,CI$2,CI$2)</f>
        <v>#NAME?</v>
      </c>
      <c r="CJ22" s="14" t="e">
        <f ca="1">_xll.BDH($B22,CJ$3,CJ$2,CJ$2)</f>
        <v>#NAME?</v>
      </c>
      <c r="CK22" s="14" t="e">
        <f ca="1">_xll.BDH($B22,CK$3,CK$2,CK$2)</f>
        <v>#NAME?</v>
      </c>
      <c r="CL22" s="14" t="e">
        <f ca="1">_xll.BDH($B22,CL$3,CL$2,CL$2)</f>
        <v>#NAME?</v>
      </c>
      <c r="CM22" s="14" t="e">
        <f ca="1">_xll.BDH($B22,CM$3,CM$2,CM$2)</f>
        <v>#NAME?</v>
      </c>
      <c r="CN22"/>
      <c r="CO22" s="13" t="e">
        <f ca="1">_xll.BDH($B22,CO$3,CO$2,CO$2)</f>
        <v>#NAME?</v>
      </c>
      <c r="CP22" s="13" t="e">
        <f ca="1">_xll.BDH($B22,CP$3,CP$2,CP$2)</f>
        <v>#NAME?</v>
      </c>
      <c r="CQ22" s="13" t="e">
        <f ca="1">_xll.BDH($B22,CQ$3,CQ$2,CQ$2)</f>
        <v>#NAME?</v>
      </c>
      <c r="CR22" s="13" t="e">
        <f ca="1">_xll.BDH($B22,CR$3,CR$2,CR$2)</f>
        <v>#NAME?</v>
      </c>
      <c r="CS22" s="13" t="e">
        <f ca="1">_xll.BDH($B22,CS$3,CS$2,CS$2)</f>
        <v>#NAME?</v>
      </c>
      <c r="CT22" s="13" t="e">
        <f ca="1">_xll.BDH($B22,CT$3,CT$2,CT$2)</f>
        <v>#NAME?</v>
      </c>
      <c r="CU22" s="13" t="e">
        <f ca="1">_xll.BDH($B22,CU$3,CU$2,CU$2)</f>
        <v>#NAME?</v>
      </c>
      <c r="CV22" s="13" t="e">
        <f ca="1">_xll.BDH($B22,CV$3,CV$2,CV$2)</f>
        <v>#NAME?</v>
      </c>
      <c r="CW22" s="13" t="e">
        <f ca="1">_xll.BDH($B22,CW$3,CW$2,CW$2)</f>
        <v>#NAME?</v>
      </c>
      <c r="CX22" s="13" t="e">
        <f ca="1">_xll.BDH($B22,CX$3,CX$2,CX$2)</f>
        <v>#NAME?</v>
      </c>
      <c r="CY22" s="13" t="e">
        <f ca="1">_xll.BDH($B22,CY$3,CY$2,CY$2)</f>
        <v>#NAME?</v>
      </c>
      <c r="CZ22" s="13" t="e">
        <f ca="1">_xll.BDH($B22,CZ$3,CZ$2,CZ$2)</f>
        <v>#NAME?</v>
      </c>
      <c r="DA22" s="13" t="e">
        <f ca="1">_xll.BDH($B22,DA$3,DA$2,DA$2)</f>
        <v>#NAME?</v>
      </c>
      <c r="DB22" s="13" t="e">
        <f ca="1">_xll.BDH($B22,DB$3,DB$2,DB$2)</f>
        <v>#NAME?</v>
      </c>
      <c r="DC22" s="13" t="e">
        <f ca="1">_xll.BDH($B22,DC$3,DC$2,DC$2)</f>
        <v>#NAME?</v>
      </c>
      <c r="DD22" s="13" t="e">
        <f ca="1">_xll.BDH($B22,DD$3,DD$2,DD$2)</f>
        <v>#NAME?</v>
      </c>
      <c r="DE22" s="13" t="e">
        <f ca="1">_xll.BDH($B22,DE$3,DE$2,DE$2)</f>
        <v>#NAME?</v>
      </c>
      <c r="DF22" s="13" t="e">
        <f ca="1">_xll.BDH($B22,DF$3,DF$2,DF$2)</f>
        <v>#NAME?</v>
      </c>
      <c r="DG22" s="13" t="e">
        <f ca="1">_xll.BDH($B22,DG$3,DG$2,DG$2)</f>
        <v>#NAME?</v>
      </c>
      <c r="DH22" s="13" t="e">
        <f ca="1">_xll.BDH($B22,DH$3,DH$2,DH$2)</f>
        <v>#NAME?</v>
      </c>
      <c r="DI22" s="13" t="e">
        <f ca="1">_xll.BDH($B22,DI$3,DI$2,DI$2)</f>
        <v>#NAME?</v>
      </c>
      <c r="DJ22" s="3"/>
      <c r="DK22" s="14" t="e">
        <f ca="1">_xll.BDH($B22,DK$3,DK$2,DK$2)</f>
        <v>#NAME?</v>
      </c>
      <c r="DL22" s="14" t="e">
        <f ca="1">_xll.BDH($B22,DL$3,DL$2,DL$2)</f>
        <v>#NAME?</v>
      </c>
      <c r="DM22" s="14" t="e">
        <f ca="1">_xll.BDH($B22,DM$3,DM$2,DM$2)</f>
        <v>#NAME?</v>
      </c>
      <c r="DN22" s="14" t="e">
        <f ca="1">_xll.BDH($B22,DN$3,DN$2,DN$2)</f>
        <v>#NAME?</v>
      </c>
      <c r="DO22" s="14" t="e">
        <f ca="1">_xll.BDH($B22,DO$3,DO$2,DO$2)</f>
        <v>#NAME?</v>
      </c>
      <c r="DP22" s="14" t="e">
        <f ca="1">_xll.BDH($B22,DP$3,DP$2,DP$2)</f>
        <v>#NAME?</v>
      </c>
      <c r="DQ22" s="14" t="e">
        <f ca="1">_xll.BDH($B22,DQ$3,DQ$2,DQ$2)</f>
        <v>#NAME?</v>
      </c>
      <c r="DR22" s="14" t="e">
        <f ca="1">_xll.BDH($B22,DR$3,DR$2,DR$2)</f>
        <v>#NAME?</v>
      </c>
      <c r="DS22" s="14" t="e">
        <f ca="1">_xll.BDH($B22,DS$3,DS$2,DS$2)</f>
        <v>#NAME?</v>
      </c>
      <c r="DT22" s="14" t="e">
        <f ca="1">_xll.BDH($B22,DT$3,DT$2,DT$2)</f>
        <v>#NAME?</v>
      </c>
      <c r="DU22" s="14" t="e">
        <f ca="1">_xll.BDH($B22,DU$3,DU$2,DU$2)</f>
        <v>#NAME?</v>
      </c>
      <c r="DV22" s="14" t="e">
        <f ca="1">_xll.BDH($B22,DV$3,DV$2,DV$2)</f>
        <v>#NAME?</v>
      </c>
      <c r="DW22" s="14" t="e">
        <f ca="1">_xll.BDH($B22,DW$3,DW$2,DW$2)</f>
        <v>#NAME?</v>
      </c>
      <c r="DX22" s="14" t="e">
        <f ca="1">_xll.BDH($B22,DX$3,DX$2,DX$2)</f>
        <v>#NAME?</v>
      </c>
      <c r="DY22" s="14" t="e">
        <f ca="1">_xll.BDH($B22,DY$3,DY$2,DY$2)</f>
        <v>#NAME?</v>
      </c>
      <c r="DZ22" s="14" t="e">
        <f ca="1">_xll.BDH($B22,DZ$3,DZ$2,DZ$2)</f>
        <v>#NAME?</v>
      </c>
      <c r="EA22" s="14" t="e">
        <f ca="1">_xll.BDH($B22,EA$3,EA$2,EA$2)</f>
        <v>#NAME?</v>
      </c>
      <c r="EB22" s="14" t="e">
        <f ca="1">_xll.BDH($B22,EB$3,EB$2,EB$2)</f>
        <v>#NAME?</v>
      </c>
      <c r="EC22" s="14" t="e">
        <f ca="1">_xll.BDH($B22,EC$3,EC$2,EC$2)</f>
        <v>#NAME?</v>
      </c>
      <c r="ED22" s="14" t="e">
        <f ca="1">_xll.BDH($B22,ED$3,ED$2,ED$2)</f>
        <v>#NAME?</v>
      </c>
      <c r="EE22" s="14" t="e">
        <f ca="1">_xll.BDH($B22,EE$3,EE$2,EE$2)</f>
        <v>#NAME?</v>
      </c>
      <c r="EF22" s="3"/>
      <c r="EG22" s="14" t="e">
        <f ca="1">_xll.BDH($B22,EG$3,EG$2,EG$2)</f>
        <v>#NAME?</v>
      </c>
      <c r="EH22" s="14" t="e">
        <f ca="1">_xll.BDH($B22,EH$3,EH$2,EH$2)</f>
        <v>#NAME?</v>
      </c>
      <c r="EI22" s="14" t="e">
        <f ca="1">_xll.BDH($B22,EI$3,EI$2,EI$2)</f>
        <v>#NAME?</v>
      </c>
      <c r="EJ22" s="14" t="e">
        <f ca="1">_xll.BDH($B22,EJ$3,EJ$2,EJ$2)</f>
        <v>#NAME?</v>
      </c>
      <c r="EK22" s="14" t="e">
        <f ca="1">_xll.BDH($B22,EK$3,EK$2,EK$2)</f>
        <v>#NAME?</v>
      </c>
      <c r="EL22" s="14" t="e">
        <f ca="1">_xll.BDH($B22,EL$3,EL$2,EL$2)</f>
        <v>#NAME?</v>
      </c>
      <c r="EM22" s="14" t="e">
        <f ca="1">_xll.BDH($B22,EM$3,EM$2,EM$2)</f>
        <v>#NAME?</v>
      </c>
      <c r="EN22" s="14" t="e">
        <f ca="1">_xll.BDH($B22,EN$3,EN$2,EN$2)</f>
        <v>#NAME?</v>
      </c>
      <c r="EO22" s="14" t="e">
        <f ca="1">_xll.BDH($B22,EO$3,EO$2,EO$2)</f>
        <v>#NAME?</v>
      </c>
      <c r="EP22" s="14" t="e">
        <f ca="1">_xll.BDH($B22,EP$3,EP$2,EP$2)</f>
        <v>#NAME?</v>
      </c>
      <c r="EQ22" s="14" t="e">
        <f ca="1">_xll.BDH($B22,EQ$3,EQ$2,EQ$2)</f>
        <v>#NAME?</v>
      </c>
      <c r="ER22" s="14" t="e">
        <f ca="1">_xll.BDH($B22,ER$3,ER$2,ER$2)</f>
        <v>#NAME?</v>
      </c>
      <c r="ES22" s="14" t="e">
        <f ca="1">_xll.BDH($B22,ES$3,ES$2,ES$2)</f>
        <v>#NAME?</v>
      </c>
      <c r="ET22" s="14" t="e">
        <f ca="1">_xll.BDH($B22,ET$3,ET$2,ET$2)</f>
        <v>#NAME?</v>
      </c>
      <c r="EU22" s="14" t="e">
        <f ca="1">_xll.BDH($B22,EU$3,EU$2,EU$2)</f>
        <v>#NAME?</v>
      </c>
      <c r="EV22" s="14" t="e">
        <f ca="1">_xll.BDH($B22,EV$3,EV$2,EV$2)</f>
        <v>#NAME?</v>
      </c>
      <c r="EW22" s="14" t="e">
        <f ca="1">_xll.BDH($B22,EW$3,EW$2,EW$2)</f>
        <v>#NAME?</v>
      </c>
      <c r="EX22" s="14" t="e">
        <f ca="1">_xll.BDH($B22,EX$3,EX$2,EX$2)</f>
        <v>#NAME?</v>
      </c>
      <c r="EY22" s="14" t="e">
        <f ca="1">_xll.BDH($B22,EY$3,EY$2,EY$2)</f>
        <v>#NAME?</v>
      </c>
      <c r="EZ22" s="14" t="e">
        <f ca="1">_xll.BDH($B22,EZ$3,EZ$2,EZ$2)</f>
        <v>#NAME?</v>
      </c>
      <c r="FA22" s="14" t="e">
        <f ca="1">_xll.BDH($B22,FA$3,FA$2,FA$2)</f>
        <v>#NAME?</v>
      </c>
      <c r="FB22" s="3"/>
      <c r="FC22" s="14" t="e">
        <f ca="1">_xll.BDH($B22,FC$3,FC$2,FC$2)</f>
        <v>#NAME?</v>
      </c>
      <c r="FD22" s="14" t="e">
        <f ca="1">_xll.BDH($B22,FD$3,FD$2,FD$2)</f>
        <v>#NAME?</v>
      </c>
      <c r="FE22" s="14" t="e">
        <f ca="1">_xll.BDH($B22,FE$3,FE$2,FE$2)</f>
        <v>#NAME?</v>
      </c>
      <c r="FF22" s="14" t="e">
        <f ca="1">_xll.BDH($B22,FF$3,FF$2,FF$2)</f>
        <v>#NAME?</v>
      </c>
      <c r="FG22" s="14" t="e">
        <f ca="1">_xll.BDH($B22,FG$3,FG$2,FG$2)</f>
        <v>#NAME?</v>
      </c>
      <c r="FH22" s="14" t="e">
        <f ca="1">_xll.BDH($B22,FH$3,FH$2,FH$2)</f>
        <v>#NAME?</v>
      </c>
      <c r="FI22" s="14" t="e">
        <f ca="1">_xll.BDH($B22,FI$3,FI$2,FI$2)</f>
        <v>#NAME?</v>
      </c>
      <c r="FJ22" s="14" t="e">
        <f ca="1">_xll.BDH($B22,FJ$3,FJ$2,FJ$2)</f>
        <v>#NAME?</v>
      </c>
      <c r="FK22" s="14" t="e">
        <f ca="1">_xll.BDH($B22,FK$3,FK$2,FK$2)</f>
        <v>#NAME?</v>
      </c>
      <c r="FL22" s="14" t="e">
        <f ca="1">_xll.BDH($B22,FL$3,FL$2,FL$2)</f>
        <v>#NAME?</v>
      </c>
      <c r="FM22" s="14" t="e">
        <f ca="1">_xll.BDH($B22,FM$3,FM$2,FM$2)</f>
        <v>#NAME?</v>
      </c>
      <c r="FN22" s="14" t="e">
        <f ca="1">_xll.BDH($B22,FN$3,FN$2,FN$2)</f>
        <v>#NAME?</v>
      </c>
      <c r="FO22" s="14" t="e">
        <f ca="1">_xll.BDH($B22,FO$3,FO$2,FO$2)</f>
        <v>#NAME?</v>
      </c>
      <c r="FP22" s="14" t="e">
        <f ca="1">_xll.BDH($B22,FP$3,FP$2,FP$2)</f>
        <v>#NAME?</v>
      </c>
      <c r="FQ22" s="14" t="e">
        <f ca="1">_xll.BDH($B22,FQ$3,FQ$2,FQ$2)</f>
        <v>#NAME?</v>
      </c>
      <c r="FR22" s="14" t="e">
        <f ca="1">_xll.BDH($B22,FR$3,FR$2,FR$2)</f>
        <v>#NAME?</v>
      </c>
      <c r="FS22" s="14" t="e">
        <f ca="1">_xll.BDH($B22,FS$3,FS$2,FS$2)</f>
        <v>#NAME?</v>
      </c>
      <c r="FT22" s="14" t="e">
        <f ca="1">_xll.BDH($B22,FT$3,FT$2,FT$2)</f>
        <v>#NAME?</v>
      </c>
      <c r="FU22" s="14" t="e">
        <f ca="1">_xll.BDH($B22,FU$3,FU$2,FU$2)</f>
        <v>#NAME?</v>
      </c>
      <c r="FV22" s="14" t="e">
        <f ca="1">_xll.BDH($B22,FV$3,FV$2,FV$2)</f>
        <v>#NAME?</v>
      </c>
      <c r="FW22" s="14" t="e">
        <f ca="1">_xll.BDH($B22,FW$3,FW$2,FW$2)</f>
        <v>#NAME?</v>
      </c>
      <c r="FX22" s="3"/>
      <c r="FY22" s="14" t="e">
        <f ca="1">_xll.BDH($B22,FY$3,FY$2,FY$2)</f>
        <v>#NAME?</v>
      </c>
      <c r="FZ22" s="14" t="e">
        <f ca="1">_xll.BDH($B22,FZ$3,FZ$2,FZ$2)</f>
        <v>#NAME?</v>
      </c>
      <c r="GA22" s="14" t="e">
        <f ca="1">_xll.BDH($B22,GA$3,GA$2,GA$2)</f>
        <v>#NAME?</v>
      </c>
      <c r="GB22" s="14" t="e">
        <f ca="1">_xll.BDH($B22,GB$3,GB$2,GB$2)</f>
        <v>#NAME?</v>
      </c>
      <c r="GC22" s="14" t="e">
        <f ca="1">_xll.BDH($B22,GC$3,GC$2,GC$2)</f>
        <v>#NAME?</v>
      </c>
      <c r="GD22" s="14" t="e">
        <f ca="1">_xll.BDH($B22,GD$3,GD$2,GD$2)</f>
        <v>#NAME?</v>
      </c>
      <c r="GE22" s="14" t="e">
        <f ca="1">_xll.BDH($B22,GE$3,GE$2,GE$2)</f>
        <v>#NAME?</v>
      </c>
      <c r="GF22" s="14" t="e">
        <f ca="1">_xll.BDH($B22,GF$3,GF$2,GF$2)</f>
        <v>#NAME?</v>
      </c>
      <c r="GG22" s="14" t="e">
        <f ca="1">_xll.BDH($B22,GG$3,GG$2,GG$2)</f>
        <v>#NAME?</v>
      </c>
      <c r="GH22" s="14" t="e">
        <f ca="1">_xll.BDH($B22,GH$3,GH$2,GH$2)</f>
        <v>#NAME?</v>
      </c>
      <c r="GI22" s="14" t="e">
        <f ca="1">_xll.BDH($B22,GI$3,GI$2,GI$2)</f>
        <v>#NAME?</v>
      </c>
      <c r="GJ22" s="14" t="e">
        <f ca="1">_xll.BDH($B22,GJ$3,GJ$2,GJ$2)</f>
        <v>#NAME?</v>
      </c>
      <c r="GK22" s="14" t="e">
        <f ca="1">_xll.BDH($B22,GK$3,GK$2,GK$2)</f>
        <v>#NAME?</v>
      </c>
      <c r="GL22" s="14" t="e">
        <f ca="1">_xll.BDH($B22,GL$3,GL$2,GL$2)</f>
        <v>#NAME?</v>
      </c>
      <c r="GM22" s="14" t="e">
        <f ca="1">_xll.BDH($B22,GM$3,GM$2,GM$2)</f>
        <v>#NAME?</v>
      </c>
      <c r="GN22" s="14" t="e">
        <f ca="1">_xll.BDH($B22,GN$3,GN$2,GN$2)</f>
        <v>#NAME?</v>
      </c>
      <c r="GO22" s="14" t="e">
        <f ca="1">_xll.BDH($B22,GO$3,GO$2,GO$2)</f>
        <v>#NAME?</v>
      </c>
      <c r="GP22" s="14" t="e">
        <f ca="1">_xll.BDH($B22,GP$3,GP$2,GP$2)</f>
        <v>#NAME?</v>
      </c>
      <c r="GQ22" s="14" t="e">
        <f ca="1">_xll.BDH($B22,GQ$3,GQ$2,GQ$2)</f>
        <v>#NAME?</v>
      </c>
      <c r="GR22" s="14" t="e">
        <f ca="1">_xll.BDH($B22,GR$3,GR$2,GR$2)</f>
        <v>#NAME?</v>
      </c>
      <c r="GS22" s="14" t="e">
        <f ca="1">_xll.BDH($B22,GS$3,GS$2,GS$2)</f>
        <v>#NAME?</v>
      </c>
      <c r="GT22" s="3"/>
      <c r="GU22" s="13" t="e">
        <f ca="1">_xll.BDH($B22,GU$3,GU$2,GU$2)</f>
        <v>#NAME?</v>
      </c>
      <c r="GV22" s="13" t="e">
        <f ca="1">_xll.BDH($B22,GV$3,GV$2,GV$2)</f>
        <v>#NAME?</v>
      </c>
      <c r="GW22" s="13" t="e">
        <f ca="1">_xll.BDH($B22,GW$3,GW$2,GW$2)</f>
        <v>#NAME?</v>
      </c>
      <c r="GX22" s="13" t="e">
        <f ca="1">_xll.BDH($B22,GX$3,GX$2,GX$2)</f>
        <v>#NAME?</v>
      </c>
      <c r="GY22" s="13" t="e">
        <f ca="1">_xll.BDH($B22,GY$3,GY$2,GY$2)</f>
        <v>#NAME?</v>
      </c>
      <c r="GZ22" s="13" t="e">
        <f ca="1">_xll.BDH($B22,GZ$3,GZ$2,GZ$2)</f>
        <v>#NAME?</v>
      </c>
      <c r="HA22" s="13" t="e">
        <f ca="1">_xll.BDH($B22,HA$3,HA$2,HA$2)</f>
        <v>#NAME?</v>
      </c>
      <c r="HB22" s="13" t="e">
        <f ca="1">_xll.BDH($B22,HB$3,HB$2,HB$2)</f>
        <v>#NAME?</v>
      </c>
      <c r="HC22" s="13" t="e">
        <f ca="1">_xll.BDH($B22,HC$3,HC$2,HC$2)</f>
        <v>#NAME?</v>
      </c>
      <c r="HD22" s="13" t="e">
        <f ca="1">_xll.BDH($B22,HD$3,HD$2,HD$2)</f>
        <v>#NAME?</v>
      </c>
      <c r="HE22" s="13" t="e">
        <f ca="1">_xll.BDH($B22,HE$3,HE$2,HE$2)</f>
        <v>#NAME?</v>
      </c>
      <c r="HF22" s="13" t="e">
        <f ca="1">_xll.BDH($B22,HF$3,HF$2,HF$2)</f>
        <v>#NAME?</v>
      </c>
      <c r="HG22" s="13" t="e">
        <f ca="1">_xll.BDH($B22,HG$3,HG$2,HG$2)</f>
        <v>#NAME?</v>
      </c>
      <c r="HH22" s="13" t="e">
        <f ca="1">_xll.BDH($B22,HH$3,HH$2,HH$2)</f>
        <v>#NAME?</v>
      </c>
      <c r="HI22" s="13" t="e">
        <f ca="1">_xll.BDH($B22,HI$3,HI$2,HI$2)</f>
        <v>#NAME?</v>
      </c>
      <c r="HJ22" s="13" t="e">
        <f ca="1">_xll.BDH($B22,HJ$3,HJ$2,HJ$2)</f>
        <v>#NAME?</v>
      </c>
      <c r="HK22" s="13" t="e">
        <f ca="1">_xll.BDH($B22,HK$3,HK$2,HK$2)</f>
        <v>#NAME?</v>
      </c>
      <c r="HL22" s="13" t="e">
        <f ca="1">_xll.BDH($B22,HL$3,HL$2,HL$2)</f>
        <v>#NAME?</v>
      </c>
      <c r="HM22" s="13" t="e">
        <f ca="1">_xll.BDH($B22,HM$3,HM$2,HM$2)</f>
        <v>#NAME?</v>
      </c>
      <c r="HN22" s="13" t="e">
        <f ca="1">_xll.BDH($B22,HN$3,HN$2,HN$2)</f>
        <v>#NAME?</v>
      </c>
      <c r="HO22" s="13" t="e">
        <f ca="1">_xll.BDH($B22,HO$3,HO$2,HO$2)</f>
        <v>#NAME?</v>
      </c>
      <c r="HP22" s="3"/>
      <c r="HQ22" s="13" t="e">
        <f ca="1">_xll.BDH($B22,HQ$3,HQ$2,HQ$2)</f>
        <v>#NAME?</v>
      </c>
      <c r="HR22" s="13" t="e">
        <f ca="1">_xll.BDH($B22,HR$3,HR$2,HR$2)</f>
        <v>#NAME?</v>
      </c>
      <c r="HS22" s="13" t="e">
        <f ca="1">_xll.BDH($B22,HS$3,HS$2,HS$2)</f>
        <v>#NAME?</v>
      </c>
      <c r="HT22" s="13" t="e">
        <f ca="1">_xll.BDH($B22,HT$3,HT$2,HT$2)</f>
        <v>#NAME?</v>
      </c>
      <c r="HU22" s="13" t="e">
        <f ca="1">_xll.BDH($B22,HU$3,HU$2,HU$2)</f>
        <v>#NAME?</v>
      </c>
      <c r="HV22" s="13" t="e">
        <f ca="1">_xll.BDH($B22,HV$3,HV$2,HV$2)</f>
        <v>#NAME?</v>
      </c>
      <c r="HW22" s="13" t="e">
        <f ca="1">_xll.BDH($B22,HW$3,HW$2,HW$2)</f>
        <v>#NAME?</v>
      </c>
      <c r="HX22" s="13" t="e">
        <f ca="1">_xll.BDH($B22,HX$3,HX$2,HX$2)</f>
        <v>#NAME?</v>
      </c>
      <c r="HY22" s="13" t="e">
        <f ca="1">_xll.BDH($B22,HY$3,HY$2,HY$2)</f>
        <v>#NAME?</v>
      </c>
      <c r="HZ22" s="13" t="e">
        <f ca="1">_xll.BDH($B22,HZ$3,HZ$2,HZ$2)</f>
        <v>#NAME?</v>
      </c>
      <c r="IA22" s="13" t="e">
        <f ca="1">_xll.BDH($B22,IA$3,IA$2,IA$2)</f>
        <v>#NAME?</v>
      </c>
      <c r="IB22" s="13" t="e">
        <f ca="1">_xll.BDH($B22,IB$3,IB$2,IB$2)</f>
        <v>#NAME?</v>
      </c>
      <c r="IC22" s="13" t="e">
        <f ca="1">_xll.BDH($B22,IC$3,IC$2,IC$2)</f>
        <v>#NAME?</v>
      </c>
      <c r="ID22" s="13" t="e">
        <f ca="1">_xll.BDH($B22,ID$3,ID$2,ID$2)</f>
        <v>#NAME?</v>
      </c>
      <c r="IE22" s="13" t="e">
        <f ca="1">_xll.BDH($B22,IE$3,IE$2,IE$2)</f>
        <v>#NAME?</v>
      </c>
      <c r="IF22" s="13" t="e">
        <f ca="1">_xll.BDH($B22,IF$3,IF$2,IF$2)</f>
        <v>#NAME?</v>
      </c>
      <c r="IG22" s="13" t="e">
        <f ca="1">_xll.BDH($B22,IG$3,IG$2,IG$2)</f>
        <v>#NAME?</v>
      </c>
      <c r="IH22" s="13" t="e">
        <f ca="1">_xll.BDH($B22,IH$3,IH$2,IH$2)</f>
        <v>#NAME?</v>
      </c>
      <c r="II22" s="13" t="e">
        <f ca="1">_xll.BDH($B22,II$3,II$2,II$2)</f>
        <v>#NAME?</v>
      </c>
      <c r="IJ22" s="13" t="e">
        <f ca="1">_xll.BDH($B22,IJ$3,IJ$2,IJ$2)</f>
        <v>#NAME?</v>
      </c>
      <c r="IK22" s="13" t="e">
        <f ca="1">_xll.BDH($B22,IK$3,IK$2,IK$2)</f>
        <v>#NAME?</v>
      </c>
      <c r="IL22" s="3"/>
      <c r="IM22" s="13" t="e">
        <f ca="1">_xll.BDH($B22,IM$3,IM$2,IM$2)</f>
        <v>#NAME?</v>
      </c>
      <c r="IN22" s="13" t="e">
        <f ca="1">_xll.BDH($B22,IN$3,IN$2,IN$2)</f>
        <v>#NAME?</v>
      </c>
      <c r="IO22" s="13" t="e">
        <f ca="1">_xll.BDH($B22,IO$3,IO$2,IO$2)</f>
        <v>#NAME?</v>
      </c>
      <c r="IP22" s="13" t="e">
        <f ca="1">_xll.BDH($B22,IP$3,IP$2,IP$2)</f>
        <v>#NAME?</v>
      </c>
      <c r="IQ22" s="13" t="e">
        <f ca="1">_xll.BDH($B22,IQ$3,IQ$2,IQ$2)</f>
        <v>#NAME?</v>
      </c>
      <c r="IR22" s="13" t="e">
        <f ca="1">_xll.BDH($B22,IR$3,IR$2,IR$2)</f>
        <v>#NAME?</v>
      </c>
      <c r="IS22" s="13" t="e">
        <f ca="1">_xll.BDH($B22,IS$3,IS$2,IS$2)</f>
        <v>#NAME?</v>
      </c>
      <c r="IT22" s="13" t="e">
        <f ca="1">_xll.BDH($B22,IT$3,IT$2,IT$2)</f>
        <v>#NAME?</v>
      </c>
      <c r="IU22" s="13" t="e">
        <f ca="1">_xll.BDH($B22,IU$3,IU$2,IU$2)</f>
        <v>#NAME?</v>
      </c>
      <c r="IV22" s="13" t="e">
        <f ca="1">_xll.BDH($B22,IV$3,IV$2,IV$2)</f>
        <v>#NAME?</v>
      </c>
      <c r="IW22" s="13" t="e">
        <f ca="1">_xll.BDH($B22,IW$3,IW$2,IW$2)</f>
        <v>#NAME?</v>
      </c>
      <c r="IX22" s="13" t="e">
        <f ca="1">_xll.BDH($B22,IX$3,IX$2,IX$2)</f>
        <v>#NAME?</v>
      </c>
      <c r="IY22" s="13" t="e">
        <f ca="1">_xll.BDH($B22,IY$3,IY$2,IY$2)</f>
        <v>#NAME?</v>
      </c>
      <c r="IZ22" s="13" t="e">
        <f ca="1">_xll.BDH($B22,IZ$3,IZ$2,IZ$2)</f>
        <v>#NAME?</v>
      </c>
      <c r="JA22" s="13" t="e">
        <f ca="1">_xll.BDH($B22,JA$3,JA$2,JA$2)</f>
        <v>#NAME?</v>
      </c>
      <c r="JB22" s="13" t="e">
        <f ca="1">_xll.BDH($B22,JB$3,JB$2,JB$2)</f>
        <v>#NAME?</v>
      </c>
      <c r="JC22" s="13" t="e">
        <f ca="1">_xll.BDH($B22,JC$3,JC$2,JC$2)</f>
        <v>#NAME?</v>
      </c>
      <c r="JD22" s="13" t="e">
        <f ca="1">_xll.BDH($B22,JD$3,JD$2,JD$2)</f>
        <v>#NAME?</v>
      </c>
      <c r="JE22" s="13" t="e">
        <f ca="1">_xll.BDH($B22,JE$3,JE$2,JE$2)</f>
        <v>#NAME?</v>
      </c>
      <c r="JF22" s="13" t="e">
        <f ca="1">_xll.BDH($B22,JF$3,JF$2,JF$2)</f>
        <v>#NAME?</v>
      </c>
      <c r="JG22" s="13" t="e">
        <f ca="1">_xll.BDH($B22,JG$3,JG$2,JG$2)</f>
        <v>#NAME?</v>
      </c>
      <c r="JH22" s="3"/>
      <c r="JI22" s="14" t="e">
        <f ca="1">_xll.BDH($B22,JI$3,JI$2,JI$2)</f>
        <v>#NAME?</v>
      </c>
      <c r="JJ22" s="14" t="e">
        <f ca="1">_xll.BDH($B22,JJ$3,JJ$2,JJ$2)</f>
        <v>#NAME?</v>
      </c>
      <c r="JK22" s="14" t="e">
        <f ca="1">_xll.BDH($B22,JK$3,JK$2,JK$2)</f>
        <v>#NAME?</v>
      </c>
      <c r="JL22" s="14" t="e">
        <f ca="1">_xll.BDH($B22,JL$3,JL$2,JL$2)</f>
        <v>#NAME?</v>
      </c>
      <c r="JM22" s="14" t="e">
        <f ca="1">_xll.BDH($B22,JM$3,JM$2,JM$2)</f>
        <v>#NAME?</v>
      </c>
      <c r="JN22" s="14" t="e">
        <f ca="1">_xll.BDH($B22,JN$3,JN$2,JN$2)</f>
        <v>#NAME?</v>
      </c>
      <c r="JO22" s="14" t="e">
        <f ca="1">_xll.BDH($B22,JO$3,JO$2,JO$2)</f>
        <v>#NAME?</v>
      </c>
      <c r="JP22" s="14" t="e">
        <f ca="1">_xll.BDH($B22,JP$3,JP$2,JP$2)</f>
        <v>#NAME?</v>
      </c>
      <c r="JQ22" s="14" t="e">
        <f ca="1">_xll.BDH($B22,JQ$3,JQ$2,JQ$2)</f>
        <v>#NAME?</v>
      </c>
      <c r="JR22" s="14" t="e">
        <f ca="1">_xll.BDH($B22,JR$3,JR$2,JR$2)</f>
        <v>#NAME?</v>
      </c>
      <c r="JS22" s="14" t="e">
        <f ca="1">_xll.BDH($B22,JS$3,JS$2,JS$2)</f>
        <v>#NAME?</v>
      </c>
      <c r="JT22" s="14" t="e">
        <f ca="1">_xll.BDH($B22,JT$3,JT$2,JT$2)</f>
        <v>#NAME?</v>
      </c>
      <c r="JU22" s="14" t="e">
        <f ca="1">_xll.BDH($B22,JU$3,JU$2,JU$2)</f>
        <v>#NAME?</v>
      </c>
      <c r="JV22" s="14" t="e">
        <f ca="1">_xll.BDH($B22,JV$3,JV$2,JV$2)</f>
        <v>#NAME?</v>
      </c>
      <c r="JW22" s="14" t="e">
        <f ca="1">_xll.BDH($B22,JW$3,JW$2,JW$2)</f>
        <v>#NAME?</v>
      </c>
      <c r="JX22" s="14" t="e">
        <f ca="1">_xll.BDH($B22,JX$3,JX$2,JX$2)</f>
        <v>#NAME?</v>
      </c>
      <c r="JY22" s="14" t="e">
        <f ca="1">_xll.BDH($B22,JY$3,JY$2,JY$2)</f>
        <v>#NAME?</v>
      </c>
      <c r="JZ22" s="14" t="e">
        <f ca="1">_xll.BDH($B22,JZ$3,JZ$2,JZ$2)</f>
        <v>#NAME?</v>
      </c>
      <c r="KA22" s="14" t="e">
        <f ca="1">_xll.BDH($B22,KA$3,KA$2,KA$2)</f>
        <v>#NAME?</v>
      </c>
      <c r="KB22" s="14" t="e">
        <f ca="1">_xll.BDH($B22,KB$3,KB$2,KB$2)</f>
        <v>#NAME?</v>
      </c>
      <c r="KC22" s="14" t="e">
        <f ca="1">_xll.BDH($B22,KC$3,KC$2,KC$2)</f>
        <v>#NAME?</v>
      </c>
      <c r="KD22" s="3"/>
      <c r="KE22" s="21"/>
    </row>
    <row r="23" spans="1:291" s="20" customFormat="1">
      <c r="A23" s="4" t="s">
        <v>70</v>
      </c>
      <c r="B23" s="4" t="s">
        <v>334</v>
      </c>
      <c r="C23" s="15"/>
      <c r="D23" s="3"/>
      <c r="E23" s="13" t="e">
        <f ca="1">_xll.BDH($B23,E$3,E$2,E$2)</f>
        <v>#NAME?</v>
      </c>
      <c r="F23" s="13" t="e">
        <f ca="1">_xll.BDH($B23,F$3,F$2,F$2)</f>
        <v>#NAME?</v>
      </c>
      <c r="G23" s="13" t="e">
        <f ca="1">_xll.BDH($B23,G$3,G$2,G$2)</f>
        <v>#NAME?</v>
      </c>
      <c r="H23" s="13" t="e">
        <f ca="1">_xll.BDH($B23,H$3,H$2,H$2)</f>
        <v>#NAME?</v>
      </c>
      <c r="I23" s="13" t="e">
        <f ca="1">_xll.BDH($B23,I$3,I$2,I$2)</f>
        <v>#NAME?</v>
      </c>
      <c r="J23" s="13" t="e">
        <f ca="1">_xll.BDH($B23,J$3,J$2,J$2)</f>
        <v>#NAME?</v>
      </c>
      <c r="K23" s="13" t="e">
        <f ca="1">_xll.BDH($B23,K$3,K$2,K$2)</f>
        <v>#NAME?</v>
      </c>
      <c r="L23" s="13" t="e">
        <f ca="1">_xll.BDH($B23,L$3,L$2,L$2)</f>
        <v>#NAME?</v>
      </c>
      <c r="M23" s="13" t="e">
        <f ca="1">_xll.BDH($B23,M$3,M$2,M$2)</f>
        <v>#NAME?</v>
      </c>
      <c r="N23" s="13" t="e">
        <f ca="1">_xll.BDH($B23,N$3,N$2,N$2)</f>
        <v>#NAME?</v>
      </c>
      <c r="O23" s="13" t="e">
        <f ca="1">_xll.BDH($B23,O$3,O$2,O$2)</f>
        <v>#NAME?</v>
      </c>
      <c r="P23" s="13" t="e">
        <f ca="1">_xll.BDH($B23,P$3,P$2,P$2)</f>
        <v>#NAME?</v>
      </c>
      <c r="Q23" s="13" t="e">
        <f ca="1">_xll.BDH($B23,Q$3,Q$2,Q$2)</f>
        <v>#NAME?</v>
      </c>
      <c r="R23" s="13" t="e">
        <f ca="1">_xll.BDH($B23,R$3,R$2,R$2)</f>
        <v>#NAME?</v>
      </c>
      <c r="S23" s="13" t="e">
        <f ca="1">_xll.BDH($B23,S$3,S$2,S$2)</f>
        <v>#NAME?</v>
      </c>
      <c r="T23" s="13" t="e">
        <f ca="1">_xll.BDH($B23,T$3,T$2,T$2)</f>
        <v>#NAME?</v>
      </c>
      <c r="U23" s="13" t="e">
        <f ca="1">_xll.BDH($B23,U$3,U$2,U$2)</f>
        <v>#NAME?</v>
      </c>
      <c r="V23" s="13" t="e">
        <f ca="1">_xll.BDH($B23,V$3,V$2,V$2)</f>
        <v>#NAME?</v>
      </c>
      <c r="W23" s="13" t="e">
        <f ca="1">_xll.BDH($B23,W$3,W$2,W$2)</f>
        <v>#NAME?</v>
      </c>
      <c r="X23" s="13" t="e">
        <f ca="1">_xll.BDH($B23,X$3,X$2,X$2)</f>
        <v>#NAME?</v>
      </c>
      <c r="Y23" s="13" t="e">
        <f ca="1">_xll.BDH($B23,Y$3,Y$2,Y$2)</f>
        <v>#NAME?</v>
      </c>
      <c r="Z23" s="66"/>
      <c r="AA23" s="13" t="e">
        <f ca="1">_xll.BDH($B23,AA$3,AA$2,AA$2)</f>
        <v>#NAME?</v>
      </c>
      <c r="AB23" s="13" t="e">
        <f ca="1">_xll.BDH($B23,AB$3,AB$2,AB$2)</f>
        <v>#NAME?</v>
      </c>
      <c r="AC23" s="13" t="e">
        <f ca="1">_xll.BDH($B23,AC$3,AC$2,AC$2)</f>
        <v>#NAME?</v>
      </c>
      <c r="AD23" s="13" t="e">
        <f ca="1">_xll.BDH($B23,AD$3,AD$2,AD$2)</f>
        <v>#NAME?</v>
      </c>
      <c r="AE23" s="13" t="e">
        <f ca="1">_xll.BDH($B23,AE$3,AE$2,AE$2)</f>
        <v>#NAME?</v>
      </c>
      <c r="AF23" s="13" t="e">
        <f ca="1">_xll.BDH($B23,AF$3,AF$2,AF$2)</f>
        <v>#NAME?</v>
      </c>
      <c r="AG23" s="13" t="e">
        <f ca="1">_xll.BDH($B23,AG$3,AG$2,AG$2)</f>
        <v>#NAME?</v>
      </c>
      <c r="AH23" s="13" t="e">
        <f ca="1">_xll.BDH($B23,AH$3,AH$2,AH$2)</f>
        <v>#NAME?</v>
      </c>
      <c r="AI23" s="13" t="e">
        <f ca="1">_xll.BDH($B23,AI$3,AI$2,AI$2)</f>
        <v>#NAME?</v>
      </c>
      <c r="AJ23" s="13" t="e">
        <f ca="1">_xll.BDH($B23,AJ$3,AJ$2,AJ$2)</f>
        <v>#NAME?</v>
      </c>
      <c r="AK23" s="13" t="e">
        <f ca="1">_xll.BDH($B23,AK$3,AK$2,AK$2)</f>
        <v>#NAME?</v>
      </c>
      <c r="AL23" s="13" t="e">
        <f ca="1">_xll.BDH($B23,AL$3,AL$2,AL$2)</f>
        <v>#NAME?</v>
      </c>
      <c r="AM23" s="13" t="e">
        <f ca="1">_xll.BDH($B23,AM$3,AM$2,AM$2)</f>
        <v>#NAME?</v>
      </c>
      <c r="AN23" s="13" t="e">
        <f ca="1">_xll.BDH($B23,AN$3,AN$2,AN$2)</f>
        <v>#NAME?</v>
      </c>
      <c r="AO23" s="13" t="e">
        <f ca="1">_xll.BDH($B23,AO$3,AO$2,AO$2)</f>
        <v>#NAME?</v>
      </c>
      <c r="AP23" s="13" t="e">
        <f ca="1">_xll.BDH($B23,AP$3,AP$2,AP$2)</f>
        <v>#NAME?</v>
      </c>
      <c r="AQ23" s="13" t="e">
        <f ca="1">_xll.BDH($B23,AQ$3,AQ$2,AQ$2)</f>
        <v>#NAME?</v>
      </c>
      <c r="AR23" s="13" t="e">
        <f ca="1">_xll.BDH($B23,AR$3,AR$2,AR$2)</f>
        <v>#NAME?</v>
      </c>
      <c r="AS23" s="13" t="e">
        <f ca="1">_xll.BDH($B23,AS$3,AS$2,AS$2)</f>
        <v>#NAME?</v>
      </c>
      <c r="AT23" s="13" t="e">
        <f ca="1">_xll.BDH($B23,AT$3,AT$2,AT$2)</f>
        <v>#NAME?</v>
      </c>
      <c r="AU23" s="13" t="e">
        <f ca="1">_xll.BDH($B23,AU$3,AU$2,AU$2)</f>
        <v>#NAME?</v>
      </c>
      <c r="AV23" s="66"/>
      <c r="AW23" s="13" t="e">
        <f ca="1">_xll.BDH($B23,AW$3,AW$2,AW$2)</f>
        <v>#NAME?</v>
      </c>
      <c r="AX23" s="13" t="e">
        <f ca="1">_xll.BDH($B23,AX$3,AX$2,AX$2)</f>
        <v>#NAME?</v>
      </c>
      <c r="AY23" s="13" t="e">
        <f ca="1">_xll.BDH($B23,AY$3,AY$2,AY$2)</f>
        <v>#NAME?</v>
      </c>
      <c r="AZ23" s="13" t="e">
        <f ca="1">_xll.BDH($B23,AZ$3,AZ$2,AZ$2)</f>
        <v>#NAME?</v>
      </c>
      <c r="BA23" s="13" t="e">
        <f ca="1">_xll.BDH($B23,BA$3,BA$2,BA$2)</f>
        <v>#NAME?</v>
      </c>
      <c r="BB23" s="13" t="e">
        <f ca="1">_xll.BDH($B23,BB$3,BB$2,BB$2)</f>
        <v>#NAME?</v>
      </c>
      <c r="BC23" s="13" t="e">
        <f ca="1">_xll.BDH($B23,BC$3,BC$2,BC$2)</f>
        <v>#NAME?</v>
      </c>
      <c r="BD23" s="13" t="e">
        <f ca="1">_xll.BDH($B23,BD$3,BD$2,BD$2)</f>
        <v>#NAME?</v>
      </c>
      <c r="BE23" s="13" t="e">
        <f ca="1">_xll.BDH($B23,BE$3,BE$2,BE$2)</f>
        <v>#NAME?</v>
      </c>
      <c r="BF23" s="13" t="e">
        <f ca="1">_xll.BDH($B23,BF$3,BF$2,BF$2)</f>
        <v>#NAME?</v>
      </c>
      <c r="BG23" s="13" t="e">
        <f ca="1">_xll.BDH($B23,BG$3,BG$2,BG$2)</f>
        <v>#NAME?</v>
      </c>
      <c r="BH23" s="13" t="e">
        <f ca="1">_xll.BDH($B23,BH$3,BH$2,BH$2)</f>
        <v>#NAME?</v>
      </c>
      <c r="BI23" s="13" t="e">
        <f ca="1">_xll.BDH($B23,BI$3,BI$2,BI$2)</f>
        <v>#NAME?</v>
      </c>
      <c r="BJ23" s="13" t="e">
        <f ca="1">_xll.BDH($B23,BJ$3,BJ$2,BJ$2)</f>
        <v>#NAME?</v>
      </c>
      <c r="BK23" s="13" t="e">
        <f ca="1">_xll.BDH($B23,BK$3,BK$2,BK$2)</f>
        <v>#NAME?</v>
      </c>
      <c r="BL23" s="13" t="e">
        <f ca="1">_xll.BDH($B23,BL$3,BL$2,BL$2)</f>
        <v>#NAME?</v>
      </c>
      <c r="BM23" s="13" t="e">
        <f ca="1">_xll.BDH($B23,BM$3,BM$2,BM$2)</f>
        <v>#NAME?</v>
      </c>
      <c r="BN23" s="13" t="e">
        <f ca="1">_xll.BDH($B23,BN$3,BN$2,BN$2)</f>
        <v>#NAME?</v>
      </c>
      <c r="BO23" s="13" t="e">
        <f ca="1">_xll.BDH($B23,BO$3,BO$2,BO$2)</f>
        <v>#NAME?</v>
      </c>
      <c r="BP23" s="13" t="e">
        <f ca="1">_xll.BDH($B23,BP$3,BP$2,BP$2)</f>
        <v>#NAME?</v>
      </c>
      <c r="BQ23" s="13" t="e">
        <f ca="1">_xll.BDH($B23,BQ$3,BQ$2,BQ$2)</f>
        <v>#NAME?</v>
      </c>
      <c r="BR23" s="3"/>
      <c r="BS23" s="14" t="e">
        <f ca="1">_xll.BDH($B23,BS$3,BS$2,BS$2)</f>
        <v>#NAME?</v>
      </c>
      <c r="BT23" s="14" t="e">
        <f ca="1">_xll.BDH($B23,BT$3,BT$2,BT$2)</f>
        <v>#NAME?</v>
      </c>
      <c r="BU23" s="14" t="e">
        <f ca="1">_xll.BDH($B23,BU$3,BU$2,BU$2)</f>
        <v>#NAME?</v>
      </c>
      <c r="BV23" s="14" t="e">
        <f ca="1">_xll.BDH($B23,BV$3,BV$2,BV$2)</f>
        <v>#NAME?</v>
      </c>
      <c r="BW23" s="14" t="e">
        <f ca="1">_xll.BDH($B23,BW$3,BW$2,BW$2)</f>
        <v>#NAME?</v>
      </c>
      <c r="BX23" s="14" t="e">
        <f ca="1">_xll.BDH($B23,BX$3,BX$2,BX$2)</f>
        <v>#NAME?</v>
      </c>
      <c r="BY23" s="14" t="e">
        <f ca="1">_xll.BDH($B23,BY$3,BY$2,BY$2)</f>
        <v>#NAME?</v>
      </c>
      <c r="BZ23" s="14" t="e">
        <f ca="1">_xll.BDH($B23,BZ$3,BZ$2,BZ$2)</f>
        <v>#NAME?</v>
      </c>
      <c r="CA23" s="14" t="e">
        <f ca="1">_xll.BDH($B23,CA$3,CA$2,CA$2)</f>
        <v>#NAME?</v>
      </c>
      <c r="CB23" s="14" t="e">
        <f ca="1">_xll.BDH($B23,CB$3,CB$2,CB$2)</f>
        <v>#NAME?</v>
      </c>
      <c r="CC23" s="14" t="e">
        <f ca="1">_xll.BDH($B23,CC$3,CC$2,CC$2)</f>
        <v>#NAME?</v>
      </c>
      <c r="CD23" s="14" t="e">
        <f ca="1">_xll.BDH($B23,CD$3,CD$2,CD$2)</f>
        <v>#NAME?</v>
      </c>
      <c r="CE23" s="14" t="e">
        <f ca="1">_xll.BDH($B23,CE$3,CE$2,CE$2)</f>
        <v>#NAME?</v>
      </c>
      <c r="CF23" s="14" t="e">
        <f ca="1">_xll.BDH($B23,CF$3,CF$2,CF$2)</f>
        <v>#NAME?</v>
      </c>
      <c r="CG23" s="14" t="e">
        <f ca="1">_xll.BDH($B23,CG$3,CG$2,CG$2)</f>
        <v>#NAME?</v>
      </c>
      <c r="CH23" s="14" t="e">
        <f ca="1">_xll.BDH($B23,CH$3,CH$2,CH$2)</f>
        <v>#NAME?</v>
      </c>
      <c r="CI23" s="14" t="e">
        <f ca="1">_xll.BDH($B23,CI$3,CI$2,CI$2)</f>
        <v>#NAME?</v>
      </c>
      <c r="CJ23" s="14" t="e">
        <f ca="1">_xll.BDH($B23,CJ$3,CJ$2,CJ$2)</f>
        <v>#NAME?</v>
      </c>
      <c r="CK23" s="14" t="e">
        <f ca="1">_xll.BDH($B23,CK$3,CK$2,CK$2)</f>
        <v>#NAME?</v>
      </c>
      <c r="CL23" s="14" t="e">
        <f ca="1">_xll.BDH($B23,CL$3,CL$2,CL$2)</f>
        <v>#NAME?</v>
      </c>
      <c r="CM23" s="14" t="e">
        <f ca="1">_xll.BDH($B23,CM$3,CM$2,CM$2)</f>
        <v>#NAME?</v>
      </c>
      <c r="CN23"/>
      <c r="CO23" s="13" t="e">
        <f ca="1">_xll.BDH($B23,CO$3,CO$2,CO$2)</f>
        <v>#NAME?</v>
      </c>
      <c r="CP23" s="13" t="e">
        <f ca="1">_xll.BDH($B23,CP$3,CP$2,CP$2)</f>
        <v>#NAME?</v>
      </c>
      <c r="CQ23" s="13" t="e">
        <f ca="1">_xll.BDH($B23,CQ$3,CQ$2,CQ$2)</f>
        <v>#NAME?</v>
      </c>
      <c r="CR23" s="13" t="e">
        <f ca="1">_xll.BDH($B23,CR$3,CR$2,CR$2)</f>
        <v>#NAME?</v>
      </c>
      <c r="CS23" s="13" t="e">
        <f ca="1">_xll.BDH($B23,CS$3,CS$2,CS$2)</f>
        <v>#NAME?</v>
      </c>
      <c r="CT23" s="13" t="e">
        <f ca="1">_xll.BDH($B23,CT$3,CT$2,CT$2)</f>
        <v>#NAME?</v>
      </c>
      <c r="CU23" s="13" t="e">
        <f ca="1">_xll.BDH($B23,CU$3,CU$2,CU$2)</f>
        <v>#NAME?</v>
      </c>
      <c r="CV23" s="13" t="e">
        <f ca="1">_xll.BDH($B23,CV$3,CV$2,CV$2)</f>
        <v>#NAME?</v>
      </c>
      <c r="CW23" s="13" t="e">
        <f ca="1">_xll.BDH($B23,CW$3,CW$2,CW$2)</f>
        <v>#NAME?</v>
      </c>
      <c r="CX23" s="13" t="e">
        <f ca="1">_xll.BDH($B23,CX$3,CX$2,CX$2)</f>
        <v>#NAME?</v>
      </c>
      <c r="CY23" s="13" t="e">
        <f ca="1">_xll.BDH($B23,CY$3,CY$2,CY$2)</f>
        <v>#NAME?</v>
      </c>
      <c r="CZ23" s="13" t="e">
        <f ca="1">_xll.BDH($B23,CZ$3,CZ$2,CZ$2)</f>
        <v>#NAME?</v>
      </c>
      <c r="DA23" s="13" t="e">
        <f ca="1">_xll.BDH($B23,DA$3,DA$2,DA$2)</f>
        <v>#NAME?</v>
      </c>
      <c r="DB23" s="13" t="e">
        <f ca="1">_xll.BDH($B23,DB$3,DB$2,DB$2)</f>
        <v>#NAME?</v>
      </c>
      <c r="DC23" s="13" t="e">
        <f ca="1">_xll.BDH($B23,DC$3,DC$2,DC$2)</f>
        <v>#NAME?</v>
      </c>
      <c r="DD23" s="13" t="e">
        <f ca="1">_xll.BDH($B23,DD$3,DD$2,DD$2)</f>
        <v>#NAME?</v>
      </c>
      <c r="DE23" s="13" t="e">
        <f ca="1">_xll.BDH($B23,DE$3,DE$2,DE$2)</f>
        <v>#NAME?</v>
      </c>
      <c r="DF23" s="13" t="e">
        <f ca="1">_xll.BDH($B23,DF$3,DF$2,DF$2)</f>
        <v>#NAME?</v>
      </c>
      <c r="DG23" s="13" t="e">
        <f ca="1">_xll.BDH($B23,DG$3,DG$2,DG$2)</f>
        <v>#NAME?</v>
      </c>
      <c r="DH23" s="13" t="e">
        <f ca="1">_xll.BDH($B23,DH$3,DH$2,DH$2)</f>
        <v>#NAME?</v>
      </c>
      <c r="DI23" s="13" t="e">
        <f ca="1">_xll.BDH($B23,DI$3,DI$2,DI$2)</f>
        <v>#NAME?</v>
      </c>
      <c r="DJ23" s="3"/>
      <c r="DK23" s="14" t="e">
        <f ca="1">_xll.BDH($B23,DK$3,DK$2,DK$2)</f>
        <v>#NAME?</v>
      </c>
      <c r="DL23" s="14" t="e">
        <f ca="1">_xll.BDH($B23,DL$3,DL$2,DL$2)</f>
        <v>#NAME?</v>
      </c>
      <c r="DM23" s="14" t="e">
        <f ca="1">_xll.BDH($B23,DM$3,DM$2,DM$2)</f>
        <v>#NAME?</v>
      </c>
      <c r="DN23" s="14" t="e">
        <f ca="1">_xll.BDH($B23,DN$3,DN$2,DN$2)</f>
        <v>#NAME?</v>
      </c>
      <c r="DO23" s="14" t="e">
        <f ca="1">_xll.BDH($B23,DO$3,DO$2,DO$2)</f>
        <v>#NAME?</v>
      </c>
      <c r="DP23" s="14" t="e">
        <f ca="1">_xll.BDH($B23,DP$3,DP$2,DP$2)</f>
        <v>#NAME?</v>
      </c>
      <c r="DQ23" s="14" t="e">
        <f ca="1">_xll.BDH($B23,DQ$3,DQ$2,DQ$2)</f>
        <v>#NAME?</v>
      </c>
      <c r="DR23" s="14" t="e">
        <f ca="1">_xll.BDH($B23,DR$3,DR$2,DR$2)</f>
        <v>#NAME?</v>
      </c>
      <c r="DS23" s="14" t="e">
        <f ca="1">_xll.BDH($B23,DS$3,DS$2,DS$2)</f>
        <v>#NAME?</v>
      </c>
      <c r="DT23" s="14" t="e">
        <f ca="1">_xll.BDH($B23,DT$3,DT$2,DT$2)</f>
        <v>#NAME?</v>
      </c>
      <c r="DU23" s="14" t="e">
        <f ca="1">_xll.BDH($B23,DU$3,DU$2,DU$2)</f>
        <v>#NAME?</v>
      </c>
      <c r="DV23" s="14" t="e">
        <f ca="1">_xll.BDH($B23,DV$3,DV$2,DV$2)</f>
        <v>#NAME?</v>
      </c>
      <c r="DW23" s="14" t="e">
        <f ca="1">_xll.BDH($B23,DW$3,DW$2,DW$2)</f>
        <v>#NAME?</v>
      </c>
      <c r="DX23" s="14" t="e">
        <f ca="1">_xll.BDH($B23,DX$3,DX$2,DX$2)</f>
        <v>#NAME?</v>
      </c>
      <c r="DY23" s="14" t="e">
        <f ca="1">_xll.BDH($B23,DY$3,DY$2,DY$2)</f>
        <v>#NAME?</v>
      </c>
      <c r="DZ23" s="14" t="e">
        <f ca="1">_xll.BDH($B23,DZ$3,DZ$2,DZ$2)</f>
        <v>#NAME?</v>
      </c>
      <c r="EA23" s="14" t="e">
        <f ca="1">_xll.BDH($B23,EA$3,EA$2,EA$2)</f>
        <v>#NAME?</v>
      </c>
      <c r="EB23" s="14" t="e">
        <f ca="1">_xll.BDH($B23,EB$3,EB$2,EB$2)</f>
        <v>#NAME?</v>
      </c>
      <c r="EC23" s="14" t="e">
        <f ca="1">_xll.BDH($B23,EC$3,EC$2,EC$2)</f>
        <v>#NAME?</v>
      </c>
      <c r="ED23" s="14" t="e">
        <f ca="1">_xll.BDH($B23,ED$3,ED$2,ED$2)</f>
        <v>#NAME?</v>
      </c>
      <c r="EE23" s="14" t="e">
        <f ca="1">_xll.BDH($B23,EE$3,EE$2,EE$2)</f>
        <v>#NAME?</v>
      </c>
      <c r="EF23" s="3"/>
      <c r="EG23" s="14" t="e">
        <f ca="1">_xll.BDH($B23,EG$3,EG$2,EG$2)</f>
        <v>#NAME?</v>
      </c>
      <c r="EH23" s="14" t="e">
        <f ca="1">_xll.BDH($B23,EH$3,EH$2,EH$2)</f>
        <v>#NAME?</v>
      </c>
      <c r="EI23" s="14" t="e">
        <f ca="1">_xll.BDH($B23,EI$3,EI$2,EI$2)</f>
        <v>#NAME?</v>
      </c>
      <c r="EJ23" s="14" t="e">
        <f ca="1">_xll.BDH($B23,EJ$3,EJ$2,EJ$2)</f>
        <v>#NAME?</v>
      </c>
      <c r="EK23" s="14" t="e">
        <f ca="1">_xll.BDH($B23,EK$3,EK$2,EK$2)</f>
        <v>#NAME?</v>
      </c>
      <c r="EL23" s="14" t="e">
        <f ca="1">_xll.BDH($B23,EL$3,EL$2,EL$2)</f>
        <v>#NAME?</v>
      </c>
      <c r="EM23" s="14" t="e">
        <f ca="1">_xll.BDH($B23,EM$3,EM$2,EM$2)</f>
        <v>#NAME?</v>
      </c>
      <c r="EN23" s="14" t="e">
        <f ca="1">_xll.BDH($B23,EN$3,EN$2,EN$2)</f>
        <v>#NAME?</v>
      </c>
      <c r="EO23" s="14" t="e">
        <f ca="1">_xll.BDH($B23,EO$3,EO$2,EO$2)</f>
        <v>#NAME?</v>
      </c>
      <c r="EP23" s="14" t="e">
        <f ca="1">_xll.BDH($B23,EP$3,EP$2,EP$2)</f>
        <v>#NAME?</v>
      </c>
      <c r="EQ23" s="14" t="e">
        <f ca="1">_xll.BDH($B23,EQ$3,EQ$2,EQ$2)</f>
        <v>#NAME?</v>
      </c>
      <c r="ER23" s="14" t="e">
        <f ca="1">_xll.BDH($B23,ER$3,ER$2,ER$2)</f>
        <v>#NAME?</v>
      </c>
      <c r="ES23" s="14" t="e">
        <f ca="1">_xll.BDH($B23,ES$3,ES$2,ES$2)</f>
        <v>#NAME?</v>
      </c>
      <c r="ET23" s="14" t="e">
        <f ca="1">_xll.BDH($B23,ET$3,ET$2,ET$2)</f>
        <v>#NAME?</v>
      </c>
      <c r="EU23" s="14" t="e">
        <f ca="1">_xll.BDH($B23,EU$3,EU$2,EU$2)</f>
        <v>#NAME?</v>
      </c>
      <c r="EV23" s="14" t="e">
        <f ca="1">_xll.BDH($B23,EV$3,EV$2,EV$2)</f>
        <v>#NAME?</v>
      </c>
      <c r="EW23" s="14" t="e">
        <f ca="1">_xll.BDH($B23,EW$3,EW$2,EW$2)</f>
        <v>#NAME?</v>
      </c>
      <c r="EX23" s="14" t="e">
        <f ca="1">_xll.BDH($B23,EX$3,EX$2,EX$2)</f>
        <v>#NAME?</v>
      </c>
      <c r="EY23" s="14" t="e">
        <f ca="1">_xll.BDH($B23,EY$3,EY$2,EY$2)</f>
        <v>#NAME?</v>
      </c>
      <c r="EZ23" s="14" t="e">
        <f ca="1">_xll.BDH($B23,EZ$3,EZ$2,EZ$2)</f>
        <v>#NAME?</v>
      </c>
      <c r="FA23" s="14" t="e">
        <f ca="1">_xll.BDH($B23,FA$3,FA$2,FA$2)</f>
        <v>#NAME?</v>
      </c>
      <c r="FB23" s="3"/>
      <c r="FC23" s="14" t="e">
        <f ca="1">_xll.BDH($B23,FC$3,FC$2,FC$2)</f>
        <v>#NAME?</v>
      </c>
      <c r="FD23" s="14" t="e">
        <f ca="1">_xll.BDH($B23,FD$3,FD$2,FD$2)</f>
        <v>#NAME?</v>
      </c>
      <c r="FE23" s="14" t="e">
        <f ca="1">_xll.BDH($B23,FE$3,FE$2,FE$2)</f>
        <v>#NAME?</v>
      </c>
      <c r="FF23" s="14" t="e">
        <f ca="1">_xll.BDH($B23,FF$3,FF$2,FF$2)</f>
        <v>#NAME?</v>
      </c>
      <c r="FG23" s="14" t="e">
        <f ca="1">_xll.BDH($B23,FG$3,FG$2,FG$2)</f>
        <v>#NAME?</v>
      </c>
      <c r="FH23" s="14" t="e">
        <f ca="1">_xll.BDH($B23,FH$3,FH$2,FH$2)</f>
        <v>#NAME?</v>
      </c>
      <c r="FI23" s="14" t="e">
        <f ca="1">_xll.BDH($B23,FI$3,FI$2,FI$2)</f>
        <v>#NAME?</v>
      </c>
      <c r="FJ23" s="14" t="e">
        <f ca="1">_xll.BDH($B23,FJ$3,FJ$2,FJ$2)</f>
        <v>#NAME?</v>
      </c>
      <c r="FK23" s="14" t="e">
        <f ca="1">_xll.BDH($B23,FK$3,FK$2,FK$2)</f>
        <v>#NAME?</v>
      </c>
      <c r="FL23" s="14" t="e">
        <f ca="1">_xll.BDH($B23,FL$3,FL$2,FL$2)</f>
        <v>#NAME?</v>
      </c>
      <c r="FM23" s="14" t="e">
        <f ca="1">_xll.BDH($B23,FM$3,FM$2,FM$2)</f>
        <v>#NAME?</v>
      </c>
      <c r="FN23" s="14" t="e">
        <f ca="1">_xll.BDH($B23,FN$3,FN$2,FN$2)</f>
        <v>#NAME?</v>
      </c>
      <c r="FO23" s="14" t="e">
        <f ca="1">_xll.BDH($B23,FO$3,FO$2,FO$2)</f>
        <v>#NAME?</v>
      </c>
      <c r="FP23" s="14" t="e">
        <f ca="1">_xll.BDH($B23,FP$3,FP$2,FP$2)</f>
        <v>#NAME?</v>
      </c>
      <c r="FQ23" s="14" t="e">
        <f ca="1">_xll.BDH($B23,FQ$3,FQ$2,FQ$2)</f>
        <v>#NAME?</v>
      </c>
      <c r="FR23" s="14" t="e">
        <f ca="1">_xll.BDH($B23,FR$3,FR$2,FR$2)</f>
        <v>#NAME?</v>
      </c>
      <c r="FS23" s="14" t="e">
        <f ca="1">_xll.BDH($B23,FS$3,FS$2,FS$2)</f>
        <v>#NAME?</v>
      </c>
      <c r="FT23" s="14" t="e">
        <f ca="1">_xll.BDH($B23,FT$3,FT$2,FT$2)</f>
        <v>#NAME?</v>
      </c>
      <c r="FU23" s="14" t="e">
        <f ca="1">_xll.BDH($B23,FU$3,FU$2,FU$2)</f>
        <v>#NAME?</v>
      </c>
      <c r="FV23" s="14" t="e">
        <f ca="1">_xll.BDH($B23,FV$3,FV$2,FV$2)</f>
        <v>#NAME?</v>
      </c>
      <c r="FW23" s="14" t="e">
        <f ca="1">_xll.BDH($B23,FW$3,FW$2,FW$2)</f>
        <v>#NAME?</v>
      </c>
      <c r="FX23" s="3"/>
      <c r="FY23" s="14" t="e">
        <f ca="1">_xll.BDH($B23,FY$3,FY$2,FY$2)</f>
        <v>#NAME?</v>
      </c>
      <c r="FZ23" s="14" t="e">
        <f ca="1">_xll.BDH($B23,FZ$3,FZ$2,FZ$2)</f>
        <v>#NAME?</v>
      </c>
      <c r="GA23" s="14" t="e">
        <f ca="1">_xll.BDH($B23,GA$3,GA$2,GA$2)</f>
        <v>#NAME?</v>
      </c>
      <c r="GB23" s="14" t="e">
        <f ca="1">_xll.BDH($B23,GB$3,GB$2,GB$2)</f>
        <v>#NAME?</v>
      </c>
      <c r="GC23" s="14" t="e">
        <f ca="1">_xll.BDH($B23,GC$3,GC$2,GC$2)</f>
        <v>#NAME?</v>
      </c>
      <c r="GD23" s="14" t="e">
        <f ca="1">_xll.BDH($B23,GD$3,GD$2,GD$2)</f>
        <v>#NAME?</v>
      </c>
      <c r="GE23" s="14" t="e">
        <f ca="1">_xll.BDH($B23,GE$3,GE$2,GE$2)</f>
        <v>#NAME?</v>
      </c>
      <c r="GF23" s="14" t="e">
        <f ca="1">_xll.BDH($B23,GF$3,GF$2,GF$2)</f>
        <v>#NAME?</v>
      </c>
      <c r="GG23" s="14" t="e">
        <f ca="1">_xll.BDH($B23,GG$3,GG$2,GG$2)</f>
        <v>#NAME?</v>
      </c>
      <c r="GH23" s="14" t="e">
        <f ca="1">_xll.BDH($B23,GH$3,GH$2,GH$2)</f>
        <v>#NAME?</v>
      </c>
      <c r="GI23" s="14" t="e">
        <f ca="1">_xll.BDH($B23,GI$3,GI$2,GI$2)</f>
        <v>#NAME?</v>
      </c>
      <c r="GJ23" s="14" t="e">
        <f ca="1">_xll.BDH($B23,GJ$3,GJ$2,GJ$2)</f>
        <v>#NAME?</v>
      </c>
      <c r="GK23" s="14" t="e">
        <f ca="1">_xll.BDH($B23,GK$3,GK$2,GK$2)</f>
        <v>#NAME?</v>
      </c>
      <c r="GL23" s="14" t="e">
        <f ca="1">_xll.BDH($B23,GL$3,GL$2,GL$2)</f>
        <v>#NAME?</v>
      </c>
      <c r="GM23" s="14" t="e">
        <f ca="1">_xll.BDH($B23,GM$3,GM$2,GM$2)</f>
        <v>#NAME?</v>
      </c>
      <c r="GN23" s="14" t="e">
        <f ca="1">_xll.BDH($B23,GN$3,GN$2,GN$2)</f>
        <v>#NAME?</v>
      </c>
      <c r="GO23" s="14" t="e">
        <f ca="1">_xll.BDH($B23,GO$3,GO$2,GO$2)</f>
        <v>#NAME?</v>
      </c>
      <c r="GP23" s="14" t="e">
        <f ca="1">_xll.BDH($B23,GP$3,GP$2,GP$2)</f>
        <v>#NAME?</v>
      </c>
      <c r="GQ23" s="14" t="e">
        <f ca="1">_xll.BDH($B23,GQ$3,GQ$2,GQ$2)</f>
        <v>#NAME?</v>
      </c>
      <c r="GR23" s="14" t="e">
        <f ca="1">_xll.BDH($B23,GR$3,GR$2,GR$2)</f>
        <v>#NAME?</v>
      </c>
      <c r="GS23" s="14" t="e">
        <f ca="1">_xll.BDH($B23,GS$3,GS$2,GS$2)</f>
        <v>#NAME?</v>
      </c>
      <c r="GT23" s="3"/>
      <c r="GU23" s="13" t="e">
        <f ca="1">_xll.BDH($B23,GU$3,GU$2,GU$2)</f>
        <v>#NAME?</v>
      </c>
      <c r="GV23" s="13" t="e">
        <f ca="1">_xll.BDH($B23,GV$3,GV$2,GV$2)</f>
        <v>#NAME?</v>
      </c>
      <c r="GW23" s="13" t="e">
        <f ca="1">_xll.BDH($B23,GW$3,GW$2,GW$2)</f>
        <v>#NAME?</v>
      </c>
      <c r="GX23" s="13" t="e">
        <f ca="1">_xll.BDH($B23,GX$3,GX$2,GX$2)</f>
        <v>#NAME?</v>
      </c>
      <c r="GY23" s="13" t="e">
        <f ca="1">_xll.BDH($B23,GY$3,GY$2,GY$2)</f>
        <v>#NAME?</v>
      </c>
      <c r="GZ23" s="13" t="e">
        <f ca="1">_xll.BDH($B23,GZ$3,GZ$2,GZ$2)</f>
        <v>#NAME?</v>
      </c>
      <c r="HA23" s="13" t="e">
        <f ca="1">_xll.BDH($B23,HA$3,HA$2,HA$2)</f>
        <v>#NAME?</v>
      </c>
      <c r="HB23" s="13" t="e">
        <f ca="1">_xll.BDH($B23,HB$3,HB$2,HB$2)</f>
        <v>#NAME?</v>
      </c>
      <c r="HC23" s="13" t="e">
        <f ca="1">_xll.BDH($B23,HC$3,HC$2,HC$2)</f>
        <v>#NAME?</v>
      </c>
      <c r="HD23" s="13" t="e">
        <f ca="1">_xll.BDH($B23,HD$3,HD$2,HD$2)</f>
        <v>#NAME?</v>
      </c>
      <c r="HE23" s="13" t="e">
        <f ca="1">_xll.BDH($B23,HE$3,HE$2,HE$2)</f>
        <v>#NAME?</v>
      </c>
      <c r="HF23" s="13" t="e">
        <f ca="1">_xll.BDH($B23,HF$3,HF$2,HF$2)</f>
        <v>#NAME?</v>
      </c>
      <c r="HG23" s="13" t="e">
        <f ca="1">_xll.BDH($B23,HG$3,HG$2,HG$2)</f>
        <v>#NAME?</v>
      </c>
      <c r="HH23" s="13" t="e">
        <f ca="1">_xll.BDH($B23,HH$3,HH$2,HH$2)</f>
        <v>#NAME?</v>
      </c>
      <c r="HI23" s="13" t="e">
        <f ca="1">_xll.BDH($B23,HI$3,HI$2,HI$2)</f>
        <v>#NAME?</v>
      </c>
      <c r="HJ23" s="13" t="e">
        <f ca="1">_xll.BDH($B23,HJ$3,HJ$2,HJ$2)</f>
        <v>#NAME?</v>
      </c>
      <c r="HK23" s="13" t="e">
        <f ca="1">_xll.BDH($B23,HK$3,HK$2,HK$2)</f>
        <v>#NAME?</v>
      </c>
      <c r="HL23" s="13" t="e">
        <f ca="1">_xll.BDH($B23,HL$3,HL$2,HL$2)</f>
        <v>#NAME?</v>
      </c>
      <c r="HM23" s="13" t="e">
        <f ca="1">_xll.BDH($B23,HM$3,HM$2,HM$2)</f>
        <v>#NAME?</v>
      </c>
      <c r="HN23" s="13" t="e">
        <f ca="1">_xll.BDH($B23,HN$3,HN$2,HN$2)</f>
        <v>#NAME?</v>
      </c>
      <c r="HO23" s="13" t="e">
        <f ca="1">_xll.BDH($B23,HO$3,HO$2,HO$2)</f>
        <v>#NAME?</v>
      </c>
      <c r="HP23" s="3"/>
      <c r="HQ23" s="13" t="e">
        <f ca="1">_xll.BDH($B23,HQ$3,HQ$2,HQ$2)</f>
        <v>#NAME?</v>
      </c>
      <c r="HR23" s="13" t="e">
        <f ca="1">_xll.BDH($B23,HR$3,HR$2,HR$2)</f>
        <v>#NAME?</v>
      </c>
      <c r="HS23" s="13" t="e">
        <f ca="1">_xll.BDH($B23,HS$3,HS$2,HS$2)</f>
        <v>#NAME?</v>
      </c>
      <c r="HT23" s="13" t="e">
        <f ca="1">_xll.BDH($B23,HT$3,HT$2,HT$2)</f>
        <v>#NAME?</v>
      </c>
      <c r="HU23" s="13" t="e">
        <f ca="1">_xll.BDH($B23,HU$3,HU$2,HU$2)</f>
        <v>#NAME?</v>
      </c>
      <c r="HV23" s="13" t="e">
        <f ca="1">_xll.BDH($B23,HV$3,HV$2,HV$2)</f>
        <v>#NAME?</v>
      </c>
      <c r="HW23" s="13" t="e">
        <f ca="1">_xll.BDH($B23,HW$3,HW$2,HW$2)</f>
        <v>#NAME?</v>
      </c>
      <c r="HX23" s="13" t="e">
        <f ca="1">_xll.BDH($B23,HX$3,HX$2,HX$2)</f>
        <v>#NAME?</v>
      </c>
      <c r="HY23" s="13" t="e">
        <f ca="1">_xll.BDH($B23,HY$3,HY$2,HY$2)</f>
        <v>#NAME?</v>
      </c>
      <c r="HZ23" s="13" t="e">
        <f ca="1">_xll.BDH($B23,HZ$3,HZ$2,HZ$2)</f>
        <v>#NAME?</v>
      </c>
      <c r="IA23" s="13" t="e">
        <f ca="1">_xll.BDH($B23,IA$3,IA$2,IA$2)</f>
        <v>#NAME?</v>
      </c>
      <c r="IB23" s="13" t="e">
        <f ca="1">_xll.BDH($B23,IB$3,IB$2,IB$2)</f>
        <v>#NAME?</v>
      </c>
      <c r="IC23" s="13" t="e">
        <f ca="1">_xll.BDH($B23,IC$3,IC$2,IC$2)</f>
        <v>#NAME?</v>
      </c>
      <c r="ID23" s="13" t="e">
        <f ca="1">_xll.BDH($B23,ID$3,ID$2,ID$2)</f>
        <v>#NAME?</v>
      </c>
      <c r="IE23" s="13" t="e">
        <f ca="1">_xll.BDH($B23,IE$3,IE$2,IE$2)</f>
        <v>#NAME?</v>
      </c>
      <c r="IF23" s="13" t="e">
        <f ca="1">_xll.BDH($B23,IF$3,IF$2,IF$2)</f>
        <v>#NAME?</v>
      </c>
      <c r="IG23" s="13" t="e">
        <f ca="1">_xll.BDH($B23,IG$3,IG$2,IG$2)</f>
        <v>#NAME?</v>
      </c>
      <c r="IH23" s="13" t="e">
        <f ca="1">_xll.BDH($B23,IH$3,IH$2,IH$2)</f>
        <v>#NAME?</v>
      </c>
      <c r="II23" s="13" t="e">
        <f ca="1">_xll.BDH($B23,II$3,II$2,II$2)</f>
        <v>#NAME?</v>
      </c>
      <c r="IJ23" s="13" t="e">
        <f ca="1">_xll.BDH($B23,IJ$3,IJ$2,IJ$2)</f>
        <v>#NAME?</v>
      </c>
      <c r="IK23" s="13" t="e">
        <f ca="1">_xll.BDH($B23,IK$3,IK$2,IK$2)</f>
        <v>#NAME?</v>
      </c>
      <c r="IL23" s="3"/>
      <c r="IM23" s="13" t="e">
        <f ca="1">_xll.BDH($B23,IM$3,IM$2,IM$2)</f>
        <v>#NAME?</v>
      </c>
      <c r="IN23" s="13" t="e">
        <f ca="1">_xll.BDH($B23,IN$3,IN$2,IN$2)</f>
        <v>#NAME?</v>
      </c>
      <c r="IO23" s="13" t="e">
        <f ca="1">_xll.BDH($B23,IO$3,IO$2,IO$2)</f>
        <v>#NAME?</v>
      </c>
      <c r="IP23" s="13" t="e">
        <f ca="1">_xll.BDH($B23,IP$3,IP$2,IP$2)</f>
        <v>#NAME?</v>
      </c>
      <c r="IQ23" s="13" t="e">
        <f ca="1">_xll.BDH($B23,IQ$3,IQ$2,IQ$2)</f>
        <v>#NAME?</v>
      </c>
      <c r="IR23" s="13" t="e">
        <f ca="1">_xll.BDH($B23,IR$3,IR$2,IR$2)</f>
        <v>#NAME?</v>
      </c>
      <c r="IS23" s="13" t="e">
        <f ca="1">_xll.BDH($B23,IS$3,IS$2,IS$2)</f>
        <v>#NAME?</v>
      </c>
      <c r="IT23" s="13" t="e">
        <f ca="1">_xll.BDH($B23,IT$3,IT$2,IT$2)</f>
        <v>#NAME?</v>
      </c>
      <c r="IU23" s="13" t="e">
        <f ca="1">_xll.BDH($B23,IU$3,IU$2,IU$2)</f>
        <v>#NAME?</v>
      </c>
      <c r="IV23" s="13" t="e">
        <f ca="1">_xll.BDH($B23,IV$3,IV$2,IV$2)</f>
        <v>#NAME?</v>
      </c>
      <c r="IW23" s="13" t="e">
        <f ca="1">_xll.BDH($B23,IW$3,IW$2,IW$2)</f>
        <v>#NAME?</v>
      </c>
      <c r="IX23" s="13" t="e">
        <f ca="1">_xll.BDH($B23,IX$3,IX$2,IX$2)</f>
        <v>#NAME?</v>
      </c>
      <c r="IY23" s="13" t="e">
        <f ca="1">_xll.BDH($B23,IY$3,IY$2,IY$2)</f>
        <v>#NAME?</v>
      </c>
      <c r="IZ23" s="13" t="e">
        <f ca="1">_xll.BDH($B23,IZ$3,IZ$2,IZ$2)</f>
        <v>#NAME?</v>
      </c>
      <c r="JA23" s="13" t="e">
        <f ca="1">_xll.BDH($B23,JA$3,JA$2,JA$2)</f>
        <v>#NAME?</v>
      </c>
      <c r="JB23" s="13" t="e">
        <f ca="1">_xll.BDH($B23,JB$3,JB$2,JB$2)</f>
        <v>#NAME?</v>
      </c>
      <c r="JC23" s="13" t="e">
        <f ca="1">_xll.BDH($B23,JC$3,JC$2,JC$2)</f>
        <v>#NAME?</v>
      </c>
      <c r="JD23" s="13" t="e">
        <f ca="1">_xll.BDH($B23,JD$3,JD$2,JD$2)</f>
        <v>#NAME?</v>
      </c>
      <c r="JE23" s="13" t="e">
        <f ca="1">_xll.BDH($B23,JE$3,JE$2,JE$2)</f>
        <v>#NAME?</v>
      </c>
      <c r="JF23" s="13" t="e">
        <f ca="1">_xll.BDH($B23,JF$3,JF$2,JF$2)</f>
        <v>#NAME?</v>
      </c>
      <c r="JG23" s="13" t="e">
        <f ca="1">_xll.BDH($B23,JG$3,JG$2,JG$2)</f>
        <v>#NAME?</v>
      </c>
      <c r="JH23" s="3"/>
      <c r="JI23" s="14" t="e">
        <f ca="1">_xll.BDH($B23,JI$3,JI$2,JI$2)</f>
        <v>#NAME?</v>
      </c>
      <c r="JJ23" s="14" t="e">
        <f ca="1">_xll.BDH($B23,JJ$3,JJ$2,JJ$2)</f>
        <v>#NAME?</v>
      </c>
      <c r="JK23" s="14" t="e">
        <f ca="1">_xll.BDH($B23,JK$3,JK$2,JK$2)</f>
        <v>#NAME?</v>
      </c>
      <c r="JL23" s="14" t="e">
        <f ca="1">_xll.BDH($B23,JL$3,JL$2,JL$2)</f>
        <v>#NAME?</v>
      </c>
      <c r="JM23" s="14" t="e">
        <f ca="1">_xll.BDH($B23,JM$3,JM$2,JM$2)</f>
        <v>#NAME?</v>
      </c>
      <c r="JN23" s="14" t="e">
        <f ca="1">_xll.BDH($B23,JN$3,JN$2,JN$2)</f>
        <v>#NAME?</v>
      </c>
      <c r="JO23" s="14" t="e">
        <f ca="1">_xll.BDH($B23,JO$3,JO$2,JO$2)</f>
        <v>#NAME?</v>
      </c>
      <c r="JP23" s="14" t="e">
        <f ca="1">_xll.BDH($B23,JP$3,JP$2,JP$2)</f>
        <v>#NAME?</v>
      </c>
      <c r="JQ23" s="14" t="e">
        <f ca="1">_xll.BDH($B23,JQ$3,JQ$2,JQ$2)</f>
        <v>#NAME?</v>
      </c>
      <c r="JR23" s="14" t="e">
        <f ca="1">_xll.BDH($B23,JR$3,JR$2,JR$2)</f>
        <v>#NAME?</v>
      </c>
      <c r="JS23" s="14" t="e">
        <f ca="1">_xll.BDH($B23,JS$3,JS$2,JS$2)</f>
        <v>#NAME?</v>
      </c>
      <c r="JT23" s="14" t="e">
        <f ca="1">_xll.BDH($B23,JT$3,JT$2,JT$2)</f>
        <v>#NAME?</v>
      </c>
      <c r="JU23" s="14" t="e">
        <f ca="1">_xll.BDH($B23,JU$3,JU$2,JU$2)</f>
        <v>#NAME?</v>
      </c>
      <c r="JV23" s="14" t="e">
        <f ca="1">_xll.BDH($B23,JV$3,JV$2,JV$2)</f>
        <v>#NAME?</v>
      </c>
      <c r="JW23" s="14" t="e">
        <f ca="1">_xll.BDH($B23,JW$3,JW$2,JW$2)</f>
        <v>#NAME?</v>
      </c>
      <c r="JX23" s="14" t="e">
        <f ca="1">_xll.BDH($B23,JX$3,JX$2,JX$2)</f>
        <v>#NAME?</v>
      </c>
      <c r="JY23" s="14" t="e">
        <f ca="1">_xll.BDH($B23,JY$3,JY$2,JY$2)</f>
        <v>#NAME?</v>
      </c>
      <c r="JZ23" s="14" t="e">
        <f ca="1">_xll.BDH($B23,JZ$3,JZ$2,JZ$2)</f>
        <v>#NAME?</v>
      </c>
      <c r="KA23" s="14" t="e">
        <f ca="1">_xll.BDH($B23,KA$3,KA$2,KA$2)</f>
        <v>#NAME?</v>
      </c>
      <c r="KB23" s="14" t="e">
        <f ca="1">_xll.BDH($B23,KB$3,KB$2,KB$2)</f>
        <v>#NAME?</v>
      </c>
      <c r="KC23" s="14" t="e">
        <f ca="1">_xll.BDH($B23,KC$3,KC$2,KC$2)</f>
        <v>#NAME?</v>
      </c>
      <c r="KD23" s="3"/>
      <c r="KE23" s="21"/>
    </row>
    <row r="24" spans="1:291" s="21" customFormat="1">
      <c r="A24" s="4" t="s">
        <v>69</v>
      </c>
      <c r="B24" s="4" t="s">
        <v>10</v>
      </c>
      <c r="C24" s="15"/>
      <c r="D24" s="3"/>
      <c r="E24" s="13" t="e">
        <f ca="1">_xll.BDH($B24,E$3,E$2,E$2)</f>
        <v>#NAME?</v>
      </c>
      <c r="F24" s="13" t="e">
        <f ca="1">_xll.BDH($B24,F$3,F$2,F$2)</f>
        <v>#NAME?</v>
      </c>
      <c r="G24" s="13" t="e">
        <f ca="1">_xll.BDH($B24,G$3,G$2,G$2)</f>
        <v>#NAME?</v>
      </c>
      <c r="H24" s="13" t="e">
        <f ca="1">_xll.BDH($B24,H$3,H$2,H$2)</f>
        <v>#NAME?</v>
      </c>
      <c r="I24" s="13" t="e">
        <f ca="1">_xll.BDH($B24,I$3,I$2,I$2)</f>
        <v>#NAME?</v>
      </c>
      <c r="J24" s="13" t="e">
        <f ca="1">_xll.BDH($B24,J$3,J$2,J$2)</f>
        <v>#NAME?</v>
      </c>
      <c r="K24" s="13" t="e">
        <f ca="1">_xll.BDH($B24,K$3,K$2,K$2)</f>
        <v>#NAME?</v>
      </c>
      <c r="L24" s="13" t="e">
        <f ca="1">_xll.BDH($B24,L$3,L$2,L$2)</f>
        <v>#NAME?</v>
      </c>
      <c r="M24" s="13" t="e">
        <f ca="1">_xll.BDH($B24,M$3,M$2,M$2)</f>
        <v>#NAME?</v>
      </c>
      <c r="N24" s="13" t="e">
        <f ca="1">_xll.BDH($B24,N$3,N$2,N$2)</f>
        <v>#NAME?</v>
      </c>
      <c r="O24" s="13" t="e">
        <f ca="1">_xll.BDH($B24,O$3,O$2,O$2)</f>
        <v>#NAME?</v>
      </c>
      <c r="P24" s="13" t="e">
        <f ca="1">_xll.BDH($B24,P$3,P$2,P$2)</f>
        <v>#NAME?</v>
      </c>
      <c r="Q24" s="13" t="e">
        <f ca="1">_xll.BDH($B24,Q$3,Q$2,Q$2)</f>
        <v>#NAME?</v>
      </c>
      <c r="R24" s="13" t="e">
        <f ca="1">_xll.BDH($B24,R$3,R$2,R$2)</f>
        <v>#NAME?</v>
      </c>
      <c r="S24" s="13" t="e">
        <f ca="1">_xll.BDH($B24,S$3,S$2,S$2)</f>
        <v>#NAME?</v>
      </c>
      <c r="T24" s="13" t="e">
        <f ca="1">_xll.BDH($B24,T$3,T$2,T$2)</f>
        <v>#NAME?</v>
      </c>
      <c r="U24" s="13" t="e">
        <f ca="1">_xll.BDH($B24,U$3,U$2,U$2)</f>
        <v>#NAME?</v>
      </c>
      <c r="V24" s="13" t="e">
        <f ca="1">_xll.BDH($B24,V$3,V$2,V$2)</f>
        <v>#NAME?</v>
      </c>
      <c r="W24" s="13" t="e">
        <f ca="1">_xll.BDH($B24,W$3,W$2,W$2)</f>
        <v>#NAME?</v>
      </c>
      <c r="X24" s="13" t="e">
        <f ca="1">_xll.BDH($B24,X$3,X$2,X$2)</f>
        <v>#NAME?</v>
      </c>
      <c r="Y24" s="13" t="e">
        <f ca="1">_xll.BDH($B24,Y$3,Y$2,Y$2)</f>
        <v>#NAME?</v>
      </c>
      <c r="Z24" s="66"/>
      <c r="AA24" s="13" t="e">
        <f ca="1">_xll.BDH($B24,AA$3,AA$2,AA$2)</f>
        <v>#NAME?</v>
      </c>
      <c r="AB24" s="13" t="e">
        <f ca="1">_xll.BDH($B24,AB$3,AB$2,AB$2)</f>
        <v>#NAME?</v>
      </c>
      <c r="AC24" s="13" t="e">
        <f ca="1">_xll.BDH($B24,AC$3,AC$2,AC$2)</f>
        <v>#NAME?</v>
      </c>
      <c r="AD24" s="13" t="e">
        <f ca="1">_xll.BDH($B24,AD$3,AD$2,AD$2)</f>
        <v>#NAME?</v>
      </c>
      <c r="AE24" s="13" t="e">
        <f ca="1">_xll.BDH($B24,AE$3,AE$2,AE$2)</f>
        <v>#NAME?</v>
      </c>
      <c r="AF24" s="13" t="e">
        <f ca="1">_xll.BDH($B24,AF$3,AF$2,AF$2)</f>
        <v>#NAME?</v>
      </c>
      <c r="AG24" s="13" t="e">
        <f ca="1">_xll.BDH($B24,AG$3,AG$2,AG$2)</f>
        <v>#NAME?</v>
      </c>
      <c r="AH24" s="13" t="e">
        <f ca="1">_xll.BDH($B24,AH$3,AH$2,AH$2)</f>
        <v>#NAME?</v>
      </c>
      <c r="AI24" s="13" t="e">
        <f ca="1">_xll.BDH($B24,AI$3,AI$2,AI$2)</f>
        <v>#NAME?</v>
      </c>
      <c r="AJ24" s="13" t="e">
        <f ca="1">_xll.BDH($B24,AJ$3,AJ$2,AJ$2)</f>
        <v>#NAME?</v>
      </c>
      <c r="AK24" s="13" t="e">
        <f ca="1">_xll.BDH($B24,AK$3,AK$2,AK$2)</f>
        <v>#NAME?</v>
      </c>
      <c r="AL24" s="13" t="e">
        <f ca="1">_xll.BDH($B24,AL$3,AL$2,AL$2)</f>
        <v>#NAME?</v>
      </c>
      <c r="AM24" s="13" t="e">
        <f ca="1">_xll.BDH($B24,AM$3,AM$2,AM$2)</f>
        <v>#NAME?</v>
      </c>
      <c r="AN24" s="13" t="e">
        <f ca="1">_xll.BDH($B24,AN$3,AN$2,AN$2)</f>
        <v>#NAME?</v>
      </c>
      <c r="AO24" s="13" t="e">
        <f ca="1">_xll.BDH($B24,AO$3,AO$2,AO$2)</f>
        <v>#NAME?</v>
      </c>
      <c r="AP24" s="13" t="e">
        <f ca="1">_xll.BDH($B24,AP$3,AP$2,AP$2)</f>
        <v>#NAME?</v>
      </c>
      <c r="AQ24" s="13" t="e">
        <f ca="1">_xll.BDH($B24,AQ$3,AQ$2,AQ$2)</f>
        <v>#NAME?</v>
      </c>
      <c r="AR24" s="13" t="e">
        <f ca="1">_xll.BDH($B24,AR$3,AR$2,AR$2)</f>
        <v>#NAME?</v>
      </c>
      <c r="AS24" s="13" t="e">
        <f ca="1">_xll.BDH($B24,AS$3,AS$2,AS$2)</f>
        <v>#NAME?</v>
      </c>
      <c r="AT24" s="13" t="e">
        <f ca="1">_xll.BDH($B24,AT$3,AT$2,AT$2)</f>
        <v>#NAME?</v>
      </c>
      <c r="AU24" s="13" t="e">
        <f ca="1">_xll.BDH($B24,AU$3,AU$2,AU$2)</f>
        <v>#NAME?</v>
      </c>
      <c r="AV24" s="66"/>
      <c r="AW24" s="13" t="e">
        <f ca="1">_xll.BDH($B24,AW$3,AW$2,AW$2)</f>
        <v>#NAME?</v>
      </c>
      <c r="AX24" s="13" t="e">
        <f ca="1">_xll.BDH($B24,AX$3,AX$2,AX$2)</f>
        <v>#NAME?</v>
      </c>
      <c r="AY24" s="13" t="e">
        <f ca="1">_xll.BDH($B24,AY$3,AY$2,AY$2)</f>
        <v>#NAME?</v>
      </c>
      <c r="AZ24" s="13" t="e">
        <f ca="1">_xll.BDH($B24,AZ$3,AZ$2,AZ$2)</f>
        <v>#NAME?</v>
      </c>
      <c r="BA24" s="13" t="e">
        <f ca="1">_xll.BDH($B24,BA$3,BA$2,BA$2)</f>
        <v>#NAME?</v>
      </c>
      <c r="BB24" s="13" t="e">
        <f ca="1">_xll.BDH($B24,BB$3,BB$2,BB$2)</f>
        <v>#NAME?</v>
      </c>
      <c r="BC24" s="13" t="e">
        <f ca="1">_xll.BDH($B24,BC$3,BC$2,BC$2)</f>
        <v>#NAME?</v>
      </c>
      <c r="BD24" s="13" t="e">
        <f ca="1">_xll.BDH($B24,BD$3,BD$2,BD$2)</f>
        <v>#NAME?</v>
      </c>
      <c r="BE24" s="13" t="e">
        <f ca="1">_xll.BDH($B24,BE$3,BE$2,BE$2)</f>
        <v>#NAME?</v>
      </c>
      <c r="BF24" s="13" t="e">
        <f ca="1">_xll.BDH($B24,BF$3,BF$2,BF$2)</f>
        <v>#NAME?</v>
      </c>
      <c r="BG24" s="13" t="e">
        <f ca="1">_xll.BDH($B24,BG$3,BG$2,BG$2)</f>
        <v>#NAME?</v>
      </c>
      <c r="BH24" s="13" t="e">
        <f ca="1">_xll.BDH($B24,BH$3,BH$2,BH$2)</f>
        <v>#NAME?</v>
      </c>
      <c r="BI24" s="13" t="e">
        <f ca="1">_xll.BDH($B24,BI$3,BI$2,BI$2)</f>
        <v>#NAME?</v>
      </c>
      <c r="BJ24" s="13" t="e">
        <f ca="1">_xll.BDH($B24,BJ$3,BJ$2,BJ$2)</f>
        <v>#NAME?</v>
      </c>
      <c r="BK24" s="13" t="e">
        <f ca="1">_xll.BDH($B24,BK$3,BK$2,BK$2)</f>
        <v>#NAME?</v>
      </c>
      <c r="BL24" s="13" t="e">
        <f ca="1">_xll.BDH($B24,BL$3,BL$2,BL$2)</f>
        <v>#NAME?</v>
      </c>
      <c r="BM24" s="13" t="e">
        <f ca="1">_xll.BDH($B24,BM$3,BM$2,BM$2)</f>
        <v>#NAME?</v>
      </c>
      <c r="BN24" s="13" t="e">
        <f ca="1">_xll.BDH($B24,BN$3,BN$2,BN$2)</f>
        <v>#NAME?</v>
      </c>
      <c r="BO24" s="13" t="e">
        <f ca="1">_xll.BDH($B24,BO$3,BO$2,BO$2)</f>
        <v>#NAME?</v>
      </c>
      <c r="BP24" s="13" t="e">
        <f ca="1">_xll.BDH($B24,BP$3,BP$2,BP$2)</f>
        <v>#NAME?</v>
      </c>
      <c r="BQ24" s="13" t="e">
        <f ca="1">_xll.BDH($B24,BQ$3,BQ$2,BQ$2)</f>
        <v>#NAME?</v>
      </c>
      <c r="BR24" s="3"/>
      <c r="BS24" s="14" t="e">
        <f ca="1">_xll.BDH($B24,BS$3,BS$2,BS$2)</f>
        <v>#NAME?</v>
      </c>
      <c r="BT24" s="14" t="e">
        <f ca="1">_xll.BDH($B24,BT$3,BT$2,BT$2)</f>
        <v>#NAME?</v>
      </c>
      <c r="BU24" s="14" t="e">
        <f ca="1">_xll.BDH($B24,BU$3,BU$2,BU$2)</f>
        <v>#NAME?</v>
      </c>
      <c r="BV24" s="14" t="e">
        <f ca="1">_xll.BDH($B24,BV$3,BV$2,BV$2)</f>
        <v>#NAME?</v>
      </c>
      <c r="BW24" s="14" t="e">
        <f ca="1">_xll.BDH($B24,BW$3,BW$2,BW$2)</f>
        <v>#NAME?</v>
      </c>
      <c r="BX24" s="14" t="e">
        <f ca="1">_xll.BDH($B24,BX$3,BX$2,BX$2)</f>
        <v>#NAME?</v>
      </c>
      <c r="BY24" s="14" t="e">
        <f ca="1">_xll.BDH($B24,BY$3,BY$2,BY$2)</f>
        <v>#NAME?</v>
      </c>
      <c r="BZ24" s="14" t="e">
        <f ca="1">_xll.BDH($B24,BZ$3,BZ$2,BZ$2)</f>
        <v>#NAME?</v>
      </c>
      <c r="CA24" s="14" t="e">
        <f ca="1">_xll.BDH($B24,CA$3,CA$2,CA$2)</f>
        <v>#NAME?</v>
      </c>
      <c r="CB24" s="14" t="e">
        <f ca="1">_xll.BDH($B24,CB$3,CB$2,CB$2)</f>
        <v>#NAME?</v>
      </c>
      <c r="CC24" s="14" t="e">
        <f ca="1">_xll.BDH($B24,CC$3,CC$2,CC$2)</f>
        <v>#NAME?</v>
      </c>
      <c r="CD24" s="14" t="e">
        <f ca="1">_xll.BDH($B24,CD$3,CD$2,CD$2)</f>
        <v>#NAME?</v>
      </c>
      <c r="CE24" s="14" t="e">
        <f ca="1">_xll.BDH($B24,CE$3,CE$2,CE$2)</f>
        <v>#NAME?</v>
      </c>
      <c r="CF24" s="14" t="e">
        <f ca="1">_xll.BDH($B24,CF$3,CF$2,CF$2)</f>
        <v>#NAME?</v>
      </c>
      <c r="CG24" s="14" t="e">
        <f ca="1">_xll.BDH($B24,CG$3,CG$2,CG$2)</f>
        <v>#NAME?</v>
      </c>
      <c r="CH24" s="14" t="e">
        <f ca="1">_xll.BDH($B24,CH$3,CH$2,CH$2)</f>
        <v>#NAME?</v>
      </c>
      <c r="CI24" s="14" t="e">
        <f ca="1">_xll.BDH($B24,CI$3,CI$2,CI$2)</f>
        <v>#NAME?</v>
      </c>
      <c r="CJ24" s="14" t="e">
        <f ca="1">_xll.BDH($B24,CJ$3,CJ$2,CJ$2)</f>
        <v>#NAME?</v>
      </c>
      <c r="CK24" s="14" t="e">
        <f ca="1">_xll.BDH($B24,CK$3,CK$2,CK$2)</f>
        <v>#NAME?</v>
      </c>
      <c r="CL24" s="14" t="e">
        <f ca="1">_xll.BDH($B24,CL$3,CL$2,CL$2)</f>
        <v>#NAME?</v>
      </c>
      <c r="CM24" s="14" t="e">
        <f ca="1">_xll.BDH($B24,CM$3,CM$2,CM$2)</f>
        <v>#NAME?</v>
      </c>
      <c r="CN24"/>
      <c r="CO24" s="13" t="e">
        <f ca="1">_xll.BDH($B24,CO$3,CO$2,CO$2)</f>
        <v>#NAME?</v>
      </c>
      <c r="CP24" s="13" t="e">
        <f ca="1">_xll.BDH($B24,CP$3,CP$2,CP$2)</f>
        <v>#NAME?</v>
      </c>
      <c r="CQ24" s="13" t="e">
        <f ca="1">_xll.BDH($B24,CQ$3,CQ$2,CQ$2)</f>
        <v>#NAME?</v>
      </c>
      <c r="CR24" s="13" t="e">
        <f ca="1">_xll.BDH($B24,CR$3,CR$2,CR$2)</f>
        <v>#NAME?</v>
      </c>
      <c r="CS24" s="13" t="e">
        <f ca="1">_xll.BDH($B24,CS$3,CS$2,CS$2)</f>
        <v>#NAME?</v>
      </c>
      <c r="CT24" s="13" t="e">
        <f ca="1">_xll.BDH($B24,CT$3,CT$2,CT$2)</f>
        <v>#NAME?</v>
      </c>
      <c r="CU24" s="13" t="e">
        <f ca="1">_xll.BDH($B24,CU$3,CU$2,CU$2)</f>
        <v>#NAME?</v>
      </c>
      <c r="CV24" s="13" t="e">
        <f ca="1">_xll.BDH($B24,CV$3,CV$2,CV$2)</f>
        <v>#NAME?</v>
      </c>
      <c r="CW24" s="13" t="e">
        <f ca="1">_xll.BDH($B24,CW$3,CW$2,CW$2)</f>
        <v>#NAME?</v>
      </c>
      <c r="CX24" s="13" t="e">
        <f ca="1">_xll.BDH($B24,CX$3,CX$2,CX$2)</f>
        <v>#NAME?</v>
      </c>
      <c r="CY24" s="13" t="e">
        <f ca="1">_xll.BDH($B24,CY$3,CY$2,CY$2)</f>
        <v>#NAME?</v>
      </c>
      <c r="CZ24" s="13" t="e">
        <f ca="1">_xll.BDH($B24,CZ$3,CZ$2,CZ$2)</f>
        <v>#NAME?</v>
      </c>
      <c r="DA24" s="13" t="e">
        <f ca="1">_xll.BDH($B24,DA$3,DA$2,DA$2)</f>
        <v>#NAME?</v>
      </c>
      <c r="DB24" s="13" t="e">
        <f ca="1">_xll.BDH($B24,DB$3,DB$2,DB$2)</f>
        <v>#NAME?</v>
      </c>
      <c r="DC24" s="13" t="e">
        <f ca="1">_xll.BDH($B24,DC$3,DC$2,DC$2)</f>
        <v>#NAME?</v>
      </c>
      <c r="DD24" s="13" t="e">
        <f ca="1">_xll.BDH($B24,DD$3,DD$2,DD$2)</f>
        <v>#NAME?</v>
      </c>
      <c r="DE24" s="13" t="e">
        <f ca="1">_xll.BDH($B24,DE$3,DE$2,DE$2)</f>
        <v>#NAME?</v>
      </c>
      <c r="DF24" s="13" t="e">
        <f ca="1">_xll.BDH($B24,DF$3,DF$2,DF$2)</f>
        <v>#NAME?</v>
      </c>
      <c r="DG24" s="13" t="e">
        <f ca="1">_xll.BDH($B24,DG$3,DG$2,DG$2)</f>
        <v>#NAME?</v>
      </c>
      <c r="DH24" s="13" t="e">
        <f ca="1">_xll.BDH($B24,DH$3,DH$2,DH$2)</f>
        <v>#NAME?</v>
      </c>
      <c r="DI24" s="13" t="e">
        <f ca="1">_xll.BDH($B24,DI$3,DI$2,DI$2)</f>
        <v>#NAME?</v>
      </c>
      <c r="DJ24" s="3"/>
      <c r="DK24" s="14" t="e">
        <f ca="1">_xll.BDH($B24,DK$3,DK$2,DK$2)</f>
        <v>#NAME?</v>
      </c>
      <c r="DL24" s="14" t="e">
        <f ca="1">_xll.BDH($B24,DL$3,DL$2,DL$2)</f>
        <v>#NAME?</v>
      </c>
      <c r="DM24" s="14" t="e">
        <f ca="1">_xll.BDH($B24,DM$3,DM$2,DM$2)</f>
        <v>#NAME?</v>
      </c>
      <c r="DN24" s="14" t="e">
        <f ca="1">_xll.BDH($B24,DN$3,DN$2,DN$2)</f>
        <v>#NAME?</v>
      </c>
      <c r="DO24" s="14" t="e">
        <f ca="1">_xll.BDH($B24,DO$3,DO$2,DO$2)</f>
        <v>#NAME?</v>
      </c>
      <c r="DP24" s="14" t="e">
        <f ca="1">_xll.BDH($B24,DP$3,DP$2,DP$2)</f>
        <v>#NAME?</v>
      </c>
      <c r="DQ24" s="14" t="e">
        <f ca="1">_xll.BDH($B24,DQ$3,DQ$2,DQ$2)</f>
        <v>#NAME?</v>
      </c>
      <c r="DR24" s="14" t="e">
        <f ca="1">_xll.BDH($B24,DR$3,DR$2,DR$2)</f>
        <v>#NAME?</v>
      </c>
      <c r="DS24" s="14" t="e">
        <f ca="1">_xll.BDH($B24,DS$3,DS$2,DS$2)</f>
        <v>#NAME?</v>
      </c>
      <c r="DT24" s="14" t="e">
        <f ca="1">_xll.BDH($B24,DT$3,DT$2,DT$2)</f>
        <v>#NAME?</v>
      </c>
      <c r="DU24" s="14" t="e">
        <f ca="1">_xll.BDH($B24,DU$3,DU$2,DU$2)</f>
        <v>#NAME?</v>
      </c>
      <c r="DV24" s="14" t="e">
        <f ca="1">_xll.BDH($B24,DV$3,DV$2,DV$2)</f>
        <v>#NAME?</v>
      </c>
      <c r="DW24" s="14" t="e">
        <f ca="1">_xll.BDH($B24,DW$3,DW$2,DW$2)</f>
        <v>#NAME?</v>
      </c>
      <c r="DX24" s="14" t="e">
        <f ca="1">_xll.BDH($B24,DX$3,DX$2,DX$2)</f>
        <v>#NAME?</v>
      </c>
      <c r="DY24" s="14" t="e">
        <f ca="1">_xll.BDH($B24,DY$3,DY$2,DY$2)</f>
        <v>#NAME?</v>
      </c>
      <c r="DZ24" s="14" t="e">
        <f ca="1">_xll.BDH($B24,DZ$3,DZ$2,DZ$2)</f>
        <v>#NAME?</v>
      </c>
      <c r="EA24" s="14" t="e">
        <f ca="1">_xll.BDH($B24,EA$3,EA$2,EA$2)</f>
        <v>#NAME?</v>
      </c>
      <c r="EB24" s="14" t="e">
        <f ca="1">_xll.BDH($B24,EB$3,EB$2,EB$2)</f>
        <v>#NAME?</v>
      </c>
      <c r="EC24" s="14" t="e">
        <f ca="1">_xll.BDH($B24,EC$3,EC$2,EC$2)</f>
        <v>#NAME?</v>
      </c>
      <c r="ED24" s="14" t="e">
        <f ca="1">_xll.BDH($B24,ED$3,ED$2,ED$2)</f>
        <v>#NAME?</v>
      </c>
      <c r="EE24" s="14" t="e">
        <f ca="1">_xll.BDH($B24,EE$3,EE$2,EE$2)</f>
        <v>#NAME?</v>
      </c>
      <c r="EF24" s="3"/>
      <c r="EG24" s="14" t="e">
        <f ca="1">_xll.BDH($B24,EG$3,EG$2,EG$2)</f>
        <v>#NAME?</v>
      </c>
      <c r="EH24" s="14" t="e">
        <f ca="1">_xll.BDH($B24,EH$3,EH$2,EH$2)</f>
        <v>#NAME?</v>
      </c>
      <c r="EI24" s="14" t="e">
        <f ca="1">_xll.BDH($B24,EI$3,EI$2,EI$2)</f>
        <v>#NAME?</v>
      </c>
      <c r="EJ24" s="14" t="e">
        <f ca="1">_xll.BDH($B24,EJ$3,EJ$2,EJ$2)</f>
        <v>#NAME?</v>
      </c>
      <c r="EK24" s="14" t="e">
        <f ca="1">_xll.BDH($B24,EK$3,EK$2,EK$2)</f>
        <v>#NAME?</v>
      </c>
      <c r="EL24" s="14" t="e">
        <f ca="1">_xll.BDH($B24,EL$3,EL$2,EL$2)</f>
        <v>#NAME?</v>
      </c>
      <c r="EM24" s="14" t="e">
        <f ca="1">_xll.BDH($B24,EM$3,EM$2,EM$2)</f>
        <v>#NAME?</v>
      </c>
      <c r="EN24" s="14" t="e">
        <f ca="1">_xll.BDH($B24,EN$3,EN$2,EN$2)</f>
        <v>#NAME?</v>
      </c>
      <c r="EO24" s="14" t="e">
        <f ca="1">_xll.BDH($B24,EO$3,EO$2,EO$2)</f>
        <v>#NAME?</v>
      </c>
      <c r="EP24" s="14" t="e">
        <f ca="1">_xll.BDH($B24,EP$3,EP$2,EP$2)</f>
        <v>#NAME?</v>
      </c>
      <c r="EQ24" s="14" t="e">
        <f ca="1">_xll.BDH($B24,EQ$3,EQ$2,EQ$2)</f>
        <v>#NAME?</v>
      </c>
      <c r="ER24" s="14" t="e">
        <f ca="1">_xll.BDH($B24,ER$3,ER$2,ER$2)</f>
        <v>#NAME?</v>
      </c>
      <c r="ES24" s="14" t="e">
        <f ca="1">_xll.BDH($B24,ES$3,ES$2,ES$2)</f>
        <v>#NAME?</v>
      </c>
      <c r="ET24" s="14" t="e">
        <f ca="1">_xll.BDH($B24,ET$3,ET$2,ET$2)</f>
        <v>#NAME?</v>
      </c>
      <c r="EU24" s="14" t="e">
        <f ca="1">_xll.BDH($B24,EU$3,EU$2,EU$2)</f>
        <v>#NAME?</v>
      </c>
      <c r="EV24" s="14" t="e">
        <f ca="1">_xll.BDH($B24,EV$3,EV$2,EV$2)</f>
        <v>#NAME?</v>
      </c>
      <c r="EW24" s="14" t="e">
        <f ca="1">_xll.BDH($B24,EW$3,EW$2,EW$2)</f>
        <v>#NAME?</v>
      </c>
      <c r="EX24" s="14" t="e">
        <f ca="1">_xll.BDH($B24,EX$3,EX$2,EX$2)</f>
        <v>#NAME?</v>
      </c>
      <c r="EY24" s="14" t="e">
        <f ca="1">_xll.BDH($B24,EY$3,EY$2,EY$2)</f>
        <v>#NAME?</v>
      </c>
      <c r="EZ24" s="14" t="e">
        <f ca="1">_xll.BDH($B24,EZ$3,EZ$2,EZ$2)</f>
        <v>#NAME?</v>
      </c>
      <c r="FA24" s="14" t="e">
        <f ca="1">_xll.BDH($B24,FA$3,FA$2,FA$2)</f>
        <v>#NAME?</v>
      </c>
      <c r="FB24" s="3"/>
      <c r="FC24" s="14" t="e">
        <f ca="1">_xll.BDH($B24,FC$3,FC$2,FC$2)</f>
        <v>#NAME?</v>
      </c>
      <c r="FD24" s="14" t="e">
        <f ca="1">_xll.BDH($B24,FD$3,FD$2,FD$2)</f>
        <v>#NAME?</v>
      </c>
      <c r="FE24" s="14" t="e">
        <f ca="1">_xll.BDH($B24,FE$3,FE$2,FE$2)</f>
        <v>#NAME?</v>
      </c>
      <c r="FF24" s="14" t="e">
        <f ca="1">_xll.BDH($B24,FF$3,FF$2,FF$2)</f>
        <v>#NAME?</v>
      </c>
      <c r="FG24" s="14" t="e">
        <f ca="1">_xll.BDH($B24,FG$3,FG$2,FG$2)</f>
        <v>#NAME?</v>
      </c>
      <c r="FH24" s="14" t="e">
        <f ca="1">_xll.BDH($B24,FH$3,FH$2,FH$2)</f>
        <v>#NAME?</v>
      </c>
      <c r="FI24" s="14" t="e">
        <f ca="1">_xll.BDH($B24,FI$3,FI$2,FI$2)</f>
        <v>#NAME?</v>
      </c>
      <c r="FJ24" s="14" t="e">
        <f ca="1">_xll.BDH($B24,FJ$3,FJ$2,FJ$2)</f>
        <v>#NAME?</v>
      </c>
      <c r="FK24" s="14" t="e">
        <f ca="1">_xll.BDH($B24,FK$3,FK$2,FK$2)</f>
        <v>#NAME?</v>
      </c>
      <c r="FL24" s="14" t="e">
        <f ca="1">_xll.BDH($B24,FL$3,FL$2,FL$2)</f>
        <v>#NAME?</v>
      </c>
      <c r="FM24" s="14" t="e">
        <f ca="1">_xll.BDH($B24,FM$3,FM$2,FM$2)</f>
        <v>#NAME?</v>
      </c>
      <c r="FN24" s="14" t="e">
        <f ca="1">_xll.BDH($B24,FN$3,FN$2,FN$2)</f>
        <v>#NAME?</v>
      </c>
      <c r="FO24" s="14" t="e">
        <f ca="1">_xll.BDH($B24,FO$3,FO$2,FO$2)</f>
        <v>#NAME?</v>
      </c>
      <c r="FP24" s="14" t="e">
        <f ca="1">_xll.BDH($B24,FP$3,FP$2,FP$2)</f>
        <v>#NAME?</v>
      </c>
      <c r="FQ24" s="14" t="e">
        <f ca="1">_xll.BDH($B24,FQ$3,FQ$2,FQ$2)</f>
        <v>#NAME?</v>
      </c>
      <c r="FR24" s="14" t="e">
        <f ca="1">_xll.BDH($B24,FR$3,FR$2,FR$2)</f>
        <v>#NAME?</v>
      </c>
      <c r="FS24" s="14" t="e">
        <f ca="1">_xll.BDH($B24,FS$3,FS$2,FS$2)</f>
        <v>#NAME?</v>
      </c>
      <c r="FT24" s="14" t="e">
        <f ca="1">_xll.BDH($B24,FT$3,FT$2,FT$2)</f>
        <v>#NAME?</v>
      </c>
      <c r="FU24" s="14" t="e">
        <f ca="1">_xll.BDH($B24,FU$3,FU$2,FU$2)</f>
        <v>#NAME?</v>
      </c>
      <c r="FV24" s="14" t="e">
        <f ca="1">_xll.BDH($B24,FV$3,FV$2,FV$2)</f>
        <v>#NAME?</v>
      </c>
      <c r="FW24" s="14" t="e">
        <f ca="1">_xll.BDH($B24,FW$3,FW$2,FW$2)</f>
        <v>#NAME?</v>
      </c>
      <c r="FX24" s="3"/>
      <c r="FY24" s="14" t="e">
        <f ca="1">_xll.BDH($B24,FY$3,FY$2,FY$2)</f>
        <v>#NAME?</v>
      </c>
      <c r="FZ24" s="14" t="e">
        <f ca="1">_xll.BDH($B24,FZ$3,FZ$2,FZ$2)</f>
        <v>#NAME?</v>
      </c>
      <c r="GA24" s="14" t="e">
        <f ca="1">_xll.BDH($B24,GA$3,GA$2,GA$2)</f>
        <v>#NAME?</v>
      </c>
      <c r="GB24" s="14" t="e">
        <f ca="1">_xll.BDH($B24,GB$3,GB$2,GB$2)</f>
        <v>#NAME?</v>
      </c>
      <c r="GC24" s="14" t="e">
        <f ca="1">_xll.BDH($B24,GC$3,GC$2,GC$2)</f>
        <v>#NAME?</v>
      </c>
      <c r="GD24" s="14" t="e">
        <f ca="1">_xll.BDH($B24,GD$3,GD$2,GD$2)</f>
        <v>#NAME?</v>
      </c>
      <c r="GE24" s="14" t="e">
        <f ca="1">_xll.BDH($B24,GE$3,GE$2,GE$2)</f>
        <v>#NAME?</v>
      </c>
      <c r="GF24" s="14" t="e">
        <f ca="1">_xll.BDH($B24,GF$3,GF$2,GF$2)</f>
        <v>#NAME?</v>
      </c>
      <c r="GG24" s="14" t="e">
        <f ca="1">_xll.BDH($B24,GG$3,GG$2,GG$2)</f>
        <v>#NAME?</v>
      </c>
      <c r="GH24" s="14" t="e">
        <f ca="1">_xll.BDH($B24,GH$3,GH$2,GH$2)</f>
        <v>#NAME?</v>
      </c>
      <c r="GI24" s="14" t="e">
        <f ca="1">_xll.BDH($B24,GI$3,GI$2,GI$2)</f>
        <v>#NAME?</v>
      </c>
      <c r="GJ24" s="14" t="e">
        <f ca="1">_xll.BDH($B24,GJ$3,GJ$2,GJ$2)</f>
        <v>#NAME?</v>
      </c>
      <c r="GK24" s="14" t="e">
        <f ca="1">_xll.BDH($B24,GK$3,GK$2,GK$2)</f>
        <v>#NAME?</v>
      </c>
      <c r="GL24" s="14" t="e">
        <f ca="1">_xll.BDH($B24,GL$3,GL$2,GL$2)</f>
        <v>#NAME?</v>
      </c>
      <c r="GM24" s="14" t="e">
        <f ca="1">_xll.BDH($B24,GM$3,GM$2,GM$2)</f>
        <v>#NAME?</v>
      </c>
      <c r="GN24" s="14" t="e">
        <f ca="1">_xll.BDH($B24,GN$3,GN$2,GN$2)</f>
        <v>#NAME?</v>
      </c>
      <c r="GO24" s="14" t="e">
        <f ca="1">_xll.BDH($B24,GO$3,GO$2,GO$2)</f>
        <v>#NAME?</v>
      </c>
      <c r="GP24" s="14" t="e">
        <f ca="1">_xll.BDH($B24,GP$3,GP$2,GP$2)</f>
        <v>#NAME?</v>
      </c>
      <c r="GQ24" s="14" t="e">
        <f ca="1">_xll.BDH($B24,GQ$3,GQ$2,GQ$2)</f>
        <v>#NAME?</v>
      </c>
      <c r="GR24" s="14" t="e">
        <f ca="1">_xll.BDH($B24,GR$3,GR$2,GR$2)</f>
        <v>#NAME?</v>
      </c>
      <c r="GS24" s="14" t="e">
        <f ca="1">_xll.BDH($B24,GS$3,GS$2,GS$2)</f>
        <v>#NAME?</v>
      </c>
      <c r="GT24" s="3"/>
      <c r="GU24" s="13" t="e">
        <f ca="1">_xll.BDH($B24,GU$3,GU$2,GU$2)</f>
        <v>#NAME?</v>
      </c>
      <c r="GV24" s="13" t="e">
        <f ca="1">_xll.BDH($B24,GV$3,GV$2,GV$2)</f>
        <v>#NAME?</v>
      </c>
      <c r="GW24" s="13" t="e">
        <f ca="1">_xll.BDH($B24,GW$3,GW$2,GW$2)</f>
        <v>#NAME?</v>
      </c>
      <c r="GX24" s="13" t="e">
        <f ca="1">_xll.BDH($B24,GX$3,GX$2,GX$2)</f>
        <v>#NAME?</v>
      </c>
      <c r="GY24" s="13" t="e">
        <f ca="1">_xll.BDH($B24,GY$3,GY$2,GY$2)</f>
        <v>#NAME?</v>
      </c>
      <c r="GZ24" s="13" t="e">
        <f ca="1">_xll.BDH($B24,GZ$3,GZ$2,GZ$2)</f>
        <v>#NAME?</v>
      </c>
      <c r="HA24" s="13" t="e">
        <f ca="1">_xll.BDH($B24,HA$3,HA$2,HA$2)</f>
        <v>#NAME?</v>
      </c>
      <c r="HB24" s="13" t="e">
        <f ca="1">_xll.BDH($B24,HB$3,HB$2,HB$2)</f>
        <v>#NAME?</v>
      </c>
      <c r="HC24" s="13" t="e">
        <f ca="1">_xll.BDH($B24,HC$3,HC$2,HC$2)</f>
        <v>#NAME?</v>
      </c>
      <c r="HD24" s="13" t="e">
        <f ca="1">_xll.BDH($B24,HD$3,HD$2,HD$2)</f>
        <v>#NAME?</v>
      </c>
      <c r="HE24" s="13" t="e">
        <f ca="1">_xll.BDH($B24,HE$3,HE$2,HE$2)</f>
        <v>#NAME?</v>
      </c>
      <c r="HF24" s="13" t="e">
        <f ca="1">_xll.BDH($B24,HF$3,HF$2,HF$2)</f>
        <v>#NAME?</v>
      </c>
      <c r="HG24" s="13" t="e">
        <f ca="1">_xll.BDH($B24,HG$3,HG$2,HG$2)</f>
        <v>#NAME?</v>
      </c>
      <c r="HH24" s="13" t="e">
        <f ca="1">_xll.BDH($B24,HH$3,HH$2,HH$2)</f>
        <v>#NAME?</v>
      </c>
      <c r="HI24" s="13" t="e">
        <f ca="1">_xll.BDH($B24,HI$3,HI$2,HI$2)</f>
        <v>#NAME?</v>
      </c>
      <c r="HJ24" s="13" t="e">
        <f ca="1">_xll.BDH($B24,HJ$3,HJ$2,HJ$2)</f>
        <v>#NAME?</v>
      </c>
      <c r="HK24" s="13" t="e">
        <f ca="1">_xll.BDH($B24,HK$3,HK$2,HK$2)</f>
        <v>#NAME?</v>
      </c>
      <c r="HL24" s="13" t="e">
        <f ca="1">_xll.BDH($B24,HL$3,HL$2,HL$2)</f>
        <v>#NAME?</v>
      </c>
      <c r="HM24" s="13" t="e">
        <f ca="1">_xll.BDH($B24,HM$3,HM$2,HM$2)</f>
        <v>#NAME?</v>
      </c>
      <c r="HN24" s="13" t="e">
        <f ca="1">_xll.BDH($B24,HN$3,HN$2,HN$2)</f>
        <v>#NAME?</v>
      </c>
      <c r="HO24" s="13" t="e">
        <f ca="1">_xll.BDH($B24,HO$3,HO$2,HO$2)</f>
        <v>#NAME?</v>
      </c>
      <c r="HP24" s="3"/>
      <c r="HQ24" s="13" t="e">
        <f ca="1">_xll.BDH($B24,HQ$3,HQ$2,HQ$2)</f>
        <v>#NAME?</v>
      </c>
      <c r="HR24" s="13" t="e">
        <f ca="1">_xll.BDH($B24,HR$3,HR$2,HR$2)</f>
        <v>#NAME?</v>
      </c>
      <c r="HS24" s="13" t="e">
        <f ca="1">_xll.BDH($B24,HS$3,HS$2,HS$2)</f>
        <v>#NAME?</v>
      </c>
      <c r="HT24" s="13" t="e">
        <f ca="1">_xll.BDH($B24,HT$3,HT$2,HT$2)</f>
        <v>#NAME?</v>
      </c>
      <c r="HU24" s="13" t="e">
        <f ca="1">_xll.BDH($B24,HU$3,HU$2,HU$2)</f>
        <v>#NAME?</v>
      </c>
      <c r="HV24" s="13" t="e">
        <f ca="1">_xll.BDH($B24,HV$3,HV$2,HV$2)</f>
        <v>#NAME?</v>
      </c>
      <c r="HW24" s="13" t="e">
        <f ca="1">_xll.BDH($B24,HW$3,HW$2,HW$2)</f>
        <v>#NAME?</v>
      </c>
      <c r="HX24" s="13" t="e">
        <f ca="1">_xll.BDH($B24,HX$3,HX$2,HX$2)</f>
        <v>#NAME?</v>
      </c>
      <c r="HY24" s="13" t="e">
        <f ca="1">_xll.BDH($B24,HY$3,HY$2,HY$2)</f>
        <v>#NAME?</v>
      </c>
      <c r="HZ24" s="13" t="e">
        <f ca="1">_xll.BDH($B24,HZ$3,HZ$2,HZ$2)</f>
        <v>#NAME?</v>
      </c>
      <c r="IA24" s="13" t="e">
        <f ca="1">_xll.BDH($B24,IA$3,IA$2,IA$2)</f>
        <v>#NAME?</v>
      </c>
      <c r="IB24" s="13" t="e">
        <f ca="1">_xll.BDH($B24,IB$3,IB$2,IB$2)</f>
        <v>#NAME?</v>
      </c>
      <c r="IC24" s="13" t="e">
        <f ca="1">_xll.BDH($B24,IC$3,IC$2,IC$2)</f>
        <v>#NAME?</v>
      </c>
      <c r="ID24" s="13" t="e">
        <f ca="1">_xll.BDH($B24,ID$3,ID$2,ID$2)</f>
        <v>#NAME?</v>
      </c>
      <c r="IE24" s="13" t="e">
        <f ca="1">_xll.BDH($B24,IE$3,IE$2,IE$2)</f>
        <v>#NAME?</v>
      </c>
      <c r="IF24" s="13" t="e">
        <f ca="1">_xll.BDH($B24,IF$3,IF$2,IF$2)</f>
        <v>#NAME?</v>
      </c>
      <c r="IG24" s="13" t="e">
        <f ca="1">_xll.BDH($B24,IG$3,IG$2,IG$2)</f>
        <v>#NAME?</v>
      </c>
      <c r="IH24" s="13" t="e">
        <f ca="1">_xll.BDH($B24,IH$3,IH$2,IH$2)</f>
        <v>#NAME?</v>
      </c>
      <c r="II24" s="13" t="e">
        <f ca="1">_xll.BDH($B24,II$3,II$2,II$2)</f>
        <v>#NAME?</v>
      </c>
      <c r="IJ24" s="13" t="e">
        <f ca="1">_xll.BDH($B24,IJ$3,IJ$2,IJ$2)</f>
        <v>#NAME?</v>
      </c>
      <c r="IK24" s="13" t="e">
        <f ca="1">_xll.BDH($B24,IK$3,IK$2,IK$2)</f>
        <v>#NAME?</v>
      </c>
      <c r="IL24" s="3"/>
      <c r="IM24" s="13" t="e">
        <f ca="1">_xll.BDH($B24,IM$3,IM$2,IM$2)</f>
        <v>#NAME?</v>
      </c>
      <c r="IN24" s="13" t="e">
        <f ca="1">_xll.BDH($B24,IN$3,IN$2,IN$2)</f>
        <v>#NAME?</v>
      </c>
      <c r="IO24" s="13" t="e">
        <f ca="1">_xll.BDH($B24,IO$3,IO$2,IO$2)</f>
        <v>#NAME?</v>
      </c>
      <c r="IP24" s="13" t="e">
        <f ca="1">_xll.BDH($B24,IP$3,IP$2,IP$2)</f>
        <v>#NAME?</v>
      </c>
      <c r="IQ24" s="13" t="e">
        <f ca="1">_xll.BDH($B24,IQ$3,IQ$2,IQ$2)</f>
        <v>#NAME?</v>
      </c>
      <c r="IR24" s="13" t="e">
        <f ca="1">_xll.BDH($B24,IR$3,IR$2,IR$2)</f>
        <v>#NAME?</v>
      </c>
      <c r="IS24" s="13" t="e">
        <f ca="1">_xll.BDH($B24,IS$3,IS$2,IS$2)</f>
        <v>#NAME?</v>
      </c>
      <c r="IT24" s="13" t="e">
        <f ca="1">_xll.BDH($B24,IT$3,IT$2,IT$2)</f>
        <v>#NAME?</v>
      </c>
      <c r="IU24" s="13" t="e">
        <f ca="1">_xll.BDH($B24,IU$3,IU$2,IU$2)</f>
        <v>#NAME?</v>
      </c>
      <c r="IV24" s="13" t="e">
        <f ca="1">_xll.BDH($B24,IV$3,IV$2,IV$2)</f>
        <v>#NAME?</v>
      </c>
      <c r="IW24" s="13" t="e">
        <f ca="1">_xll.BDH($B24,IW$3,IW$2,IW$2)</f>
        <v>#NAME?</v>
      </c>
      <c r="IX24" s="13" t="e">
        <f ca="1">_xll.BDH($B24,IX$3,IX$2,IX$2)</f>
        <v>#NAME?</v>
      </c>
      <c r="IY24" s="13" t="e">
        <f ca="1">_xll.BDH($B24,IY$3,IY$2,IY$2)</f>
        <v>#NAME?</v>
      </c>
      <c r="IZ24" s="13" t="e">
        <f ca="1">_xll.BDH($B24,IZ$3,IZ$2,IZ$2)</f>
        <v>#NAME?</v>
      </c>
      <c r="JA24" s="13" t="e">
        <f ca="1">_xll.BDH($B24,JA$3,JA$2,JA$2)</f>
        <v>#NAME?</v>
      </c>
      <c r="JB24" s="13" t="e">
        <f ca="1">_xll.BDH($B24,JB$3,JB$2,JB$2)</f>
        <v>#NAME?</v>
      </c>
      <c r="JC24" s="13" t="e">
        <f ca="1">_xll.BDH($B24,JC$3,JC$2,JC$2)</f>
        <v>#NAME?</v>
      </c>
      <c r="JD24" s="13" t="e">
        <f ca="1">_xll.BDH($B24,JD$3,JD$2,JD$2)</f>
        <v>#NAME?</v>
      </c>
      <c r="JE24" s="13" t="e">
        <f ca="1">_xll.BDH($B24,JE$3,JE$2,JE$2)</f>
        <v>#NAME?</v>
      </c>
      <c r="JF24" s="13" t="e">
        <f ca="1">_xll.BDH($B24,JF$3,JF$2,JF$2)</f>
        <v>#NAME?</v>
      </c>
      <c r="JG24" s="13" t="e">
        <f ca="1">_xll.BDH($B24,JG$3,JG$2,JG$2)</f>
        <v>#NAME?</v>
      </c>
      <c r="JH24" s="3"/>
      <c r="JI24" s="14" t="e">
        <f ca="1">_xll.BDH($B24,JI$3,JI$2,JI$2)</f>
        <v>#NAME?</v>
      </c>
      <c r="JJ24" s="14" t="e">
        <f ca="1">_xll.BDH($B24,JJ$3,JJ$2,JJ$2)</f>
        <v>#NAME?</v>
      </c>
      <c r="JK24" s="14" t="e">
        <f ca="1">_xll.BDH($B24,JK$3,JK$2,JK$2)</f>
        <v>#NAME?</v>
      </c>
      <c r="JL24" s="14" t="e">
        <f ca="1">_xll.BDH($B24,JL$3,JL$2,JL$2)</f>
        <v>#NAME?</v>
      </c>
      <c r="JM24" s="14" t="e">
        <f ca="1">_xll.BDH($B24,JM$3,JM$2,JM$2)</f>
        <v>#NAME?</v>
      </c>
      <c r="JN24" s="14" t="e">
        <f ca="1">_xll.BDH($B24,JN$3,JN$2,JN$2)</f>
        <v>#NAME?</v>
      </c>
      <c r="JO24" s="14" t="e">
        <f ca="1">_xll.BDH($B24,JO$3,JO$2,JO$2)</f>
        <v>#NAME?</v>
      </c>
      <c r="JP24" s="14" t="e">
        <f ca="1">_xll.BDH($B24,JP$3,JP$2,JP$2)</f>
        <v>#NAME?</v>
      </c>
      <c r="JQ24" s="14" t="e">
        <f ca="1">_xll.BDH($B24,JQ$3,JQ$2,JQ$2)</f>
        <v>#NAME?</v>
      </c>
      <c r="JR24" s="14" t="e">
        <f ca="1">_xll.BDH($B24,JR$3,JR$2,JR$2)</f>
        <v>#NAME?</v>
      </c>
      <c r="JS24" s="14" t="e">
        <f ca="1">_xll.BDH($B24,JS$3,JS$2,JS$2)</f>
        <v>#NAME?</v>
      </c>
      <c r="JT24" s="14" t="e">
        <f ca="1">_xll.BDH($B24,JT$3,JT$2,JT$2)</f>
        <v>#NAME?</v>
      </c>
      <c r="JU24" s="14" t="e">
        <f ca="1">_xll.BDH($B24,JU$3,JU$2,JU$2)</f>
        <v>#NAME?</v>
      </c>
      <c r="JV24" s="14" t="e">
        <f ca="1">_xll.BDH($B24,JV$3,JV$2,JV$2)</f>
        <v>#NAME?</v>
      </c>
      <c r="JW24" s="14" t="e">
        <f ca="1">_xll.BDH($B24,JW$3,JW$2,JW$2)</f>
        <v>#NAME?</v>
      </c>
      <c r="JX24" s="14" t="e">
        <f ca="1">_xll.BDH($B24,JX$3,JX$2,JX$2)</f>
        <v>#NAME?</v>
      </c>
      <c r="JY24" s="14" t="e">
        <f ca="1">_xll.BDH($B24,JY$3,JY$2,JY$2)</f>
        <v>#NAME?</v>
      </c>
      <c r="JZ24" s="14" t="e">
        <f ca="1">_xll.BDH($B24,JZ$3,JZ$2,JZ$2)</f>
        <v>#NAME?</v>
      </c>
      <c r="KA24" s="14" t="e">
        <f ca="1">_xll.BDH($B24,KA$3,KA$2,KA$2)</f>
        <v>#NAME?</v>
      </c>
      <c r="KB24" s="14" t="e">
        <f ca="1">_xll.BDH($B24,KB$3,KB$2,KB$2)</f>
        <v>#NAME?</v>
      </c>
      <c r="KC24" s="14" t="e">
        <f ca="1">_xll.BDH($B24,KC$3,KC$2,KC$2)</f>
        <v>#NAME?</v>
      </c>
      <c r="KD24" s="3"/>
    </row>
    <row r="25" spans="1:291" s="21" customFormat="1">
      <c r="A25" s="4" t="s">
        <v>71</v>
      </c>
      <c r="B25" s="4" t="s">
        <v>117</v>
      </c>
      <c r="C25" s="15"/>
      <c r="D25" s="4"/>
      <c r="E25" s="13" t="e">
        <f ca="1">_xll.BDH($B25,E$3,E$2,E$2)</f>
        <v>#NAME?</v>
      </c>
      <c r="F25" s="13" t="e">
        <f ca="1">_xll.BDH($B25,F$3,F$2,F$2)</f>
        <v>#NAME?</v>
      </c>
      <c r="G25" s="13" t="e">
        <f ca="1">_xll.BDH($B25,G$3,G$2,G$2)</f>
        <v>#NAME?</v>
      </c>
      <c r="H25" s="13" t="e">
        <f ca="1">_xll.BDH($B25,H$3,H$2,H$2)</f>
        <v>#NAME?</v>
      </c>
      <c r="I25" s="13" t="e">
        <f ca="1">_xll.BDH($B25,I$3,I$2,I$2)</f>
        <v>#NAME?</v>
      </c>
      <c r="J25" s="13" t="e">
        <f ca="1">_xll.BDH($B25,J$3,J$2,J$2)</f>
        <v>#NAME?</v>
      </c>
      <c r="K25" s="13" t="e">
        <f ca="1">_xll.BDH($B25,K$3,K$2,K$2)</f>
        <v>#NAME?</v>
      </c>
      <c r="L25" s="13" t="e">
        <f ca="1">_xll.BDH($B25,L$3,L$2,L$2)</f>
        <v>#NAME?</v>
      </c>
      <c r="M25" s="13" t="e">
        <f ca="1">_xll.BDH($B25,M$3,M$2,M$2)</f>
        <v>#NAME?</v>
      </c>
      <c r="N25" s="13" t="e">
        <f ca="1">_xll.BDH($B25,N$3,N$2,N$2)</f>
        <v>#NAME?</v>
      </c>
      <c r="O25" s="13" t="e">
        <f ca="1">_xll.BDH($B25,O$3,O$2,O$2)</f>
        <v>#NAME?</v>
      </c>
      <c r="P25" s="13" t="e">
        <f ca="1">_xll.BDH($B25,P$3,P$2,P$2)</f>
        <v>#NAME?</v>
      </c>
      <c r="Q25" s="13" t="e">
        <f ca="1">_xll.BDH($B25,Q$3,Q$2,Q$2)</f>
        <v>#NAME?</v>
      </c>
      <c r="R25" s="13" t="e">
        <f ca="1">_xll.BDH($B25,R$3,R$2,R$2)</f>
        <v>#NAME?</v>
      </c>
      <c r="S25" s="13" t="e">
        <f ca="1">_xll.BDH($B25,S$3,S$2,S$2)</f>
        <v>#NAME?</v>
      </c>
      <c r="T25" s="13" t="e">
        <f ca="1">_xll.BDH($B25,T$3,T$2,T$2)</f>
        <v>#NAME?</v>
      </c>
      <c r="U25" s="13" t="e">
        <f ca="1">_xll.BDH($B25,U$3,U$2,U$2)</f>
        <v>#NAME?</v>
      </c>
      <c r="V25" s="13" t="e">
        <f ca="1">_xll.BDH($B25,V$3,V$2,V$2)</f>
        <v>#NAME?</v>
      </c>
      <c r="W25" s="13" t="e">
        <f ca="1">_xll.BDH($B25,W$3,W$2,W$2)</f>
        <v>#NAME?</v>
      </c>
      <c r="X25" s="13" t="e">
        <f ca="1">_xll.BDH($B25,X$3,X$2,X$2)</f>
        <v>#NAME?</v>
      </c>
      <c r="Y25" s="13" t="e">
        <f ca="1">_xll.BDH($B25,Y$3,Y$2,Y$2)</f>
        <v>#NAME?</v>
      </c>
      <c r="Z25" s="13"/>
      <c r="AA25" s="13" t="e">
        <f ca="1">_xll.BDH($B25,AA$3,AA$2,AA$2)</f>
        <v>#NAME?</v>
      </c>
      <c r="AB25" s="13" t="e">
        <f ca="1">_xll.BDH($B25,AB$3,AB$2,AB$2)</f>
        <v>#NAME?</v>
      </c>
      <c r="AC25" s="13" t="e">
        <f ca="1">_xll.BDH($B25,AC$3,AC$2,AC$2)</f>
        <v>#NAME?</v>
      </c>
      <c r="AD25" s="13" t="e">
        <f ca="1">_xll.BDH($B25,AD$3,AD$2,AD$2)</f>
        <v>#NAME?</v>
      </c>
      <c r="AE25" s="13" t="e">
        <f ca="1">_xll.BDH($B25,AE$3,AE$2,AE$2)</f>
        <v>#NAME?</v>
      </c>
      <c r="AF25" s="13" t="e">
        <f ca="1">_xll.BDH($B25,AF$3,AF$2,AF$2)</f>
        <v>#NAME?</v>
      </c>
      <c r="AG25" s="13" t="e">
        <f ca="1">_xll.BDH($B25,AG$3,AG$2,AG$2)</f>
        <v>#NAME?</v>
      </c>
      <c r="AH25" s="13" t="e">
        <f ca="1">_xll.BDH($B25,AH$3,AH$2,AH$2)</f>
        <v>#NAME?</v>
      </c>
      <c r="AI25" s="13" t="e">
        <f ca="1">_xll.BDH($B25,AI$3,AI$2,AI$2)</f>
        <v>#NAME?</v>
      </c>
      <c r="AJ25" s="13" t="e">
        <f ca="1">_xll.BDH($B25,AJ$3,AJ$2,AJ$2)</f>
        <v>#NAME?</v>
      </c>
      <c r="AK25" s="13" t="e">
        <f ca="1">_xll.BDH($B25,AK$3,AK$2,AK$2)</f>
        <v>#NAME?</v>
      </c>
      <c r="AL25" s="13" t="e">
        <f ca="1">_xll.BDH($B25,AL$3,AL$2,AL$2)</f>
        <v>#NAME?</v>
      </c>
      <c r="AM25" s="13" t="e">
        <f ca="1">_xll.BDH($B25,AM$3,AM$2,AM$2)</f>
        <v>#NAME?</v>
      </c>
      <c r="AN25" s="13" t="e">
        <f ca="1">_xll.BDH($B25,AN$3,AN$2,AN$2)</f>
        <v>#NAME?</v>
      </c>
      <c r="AO25" s="13" t="e">
        <f ca="1">_xll.BDH($B25,AO$3,AO$2,AO$2)</f>
        <v>#NAME?</v>
      </c>
      <c r="AP25" s="13" t="e">
        <f ca="1">_xll.BDH($B25,AP$3,AP$2,AP$2)</f>
        <v>#NAME?</v>
      </c>
      <c r="AQ25" s="13" t="e">
        <f ca="1">_xll.BDH($B25,AQ$3,AQ$2,AQ$2)</f>
        <v>#NAME?</v>
      </c>
      <c r="AR25" s="13" t="e">
        <f ca="1">_xll.BDH($B25,AR$3,AR$2,AR$2)</f>
        <v>#NAME?</v>
      </c>
      <c r="AS25" s="13" t="e">
        <f ca="1">_xll.BDH($B25,AS$3,AS$2,AS$2)</f>
        <v>#NAME?</v>
      </c>
      <c r="AT25" s="13" t="e">
        <f ca="1">_xll.BDH($B25,AT$3,AT$2,AT$2)</f>
        <v>#NAME?</v>
      </c>
      <c r="AU25" s="13" t="e">
        <f ca="1">_xll.BDH($B25,AU$3,AU$2,AU$2)</f>
        <v>#NAME?</v>
      </c>
      <c r="AV25" s="13"/>
      <c r="AW25" s="13" t="e">
        <f ca="1">_xll.BDH($B25,AW$3,AW$2,AW$2)</f>
        <v>#NAME?</v>
      </c>
      <c r="AX25" s="13" t="e">
        <f ca="1">_xll.BDH($B25,AX$3,AX$2,AX$2)</f>
        <v>#NAME?</v>
      </c>
      <c r="AY25" s="13" t="e">
        <f ca="1">_xll.BDH($B25,AY$3,AY$2,AY$2)</f>
        <v>#NAME?</v>
      </c>
      <c r="AZ25" s="13" t="e">
        <f ca="1">_xll.BDH($B25,AZ$3,AZ$2,AZ$2)</f>
        <v>#NAME?</v>
      </c>
      <c r="BA25" s="13" t="e">
        <f ca="1">_xll.BDH($B25,BA$3,BA$2,BA$2)</f>
        <v>#NAME?</v>
      </c>
      <c r="BB25" s="13" t="e">
        <f ca="1">_xll.BDH($B25,BB$3,BB$2,BB$2)</f>
        <v>#NAME?</v>
      </c>
      <c r="BC25" s="13" t="e">
        <f ca="1">_xll.BDH($B25,BC$3,BC$2,BC$2)</f>
        <v>#NAME?</v>
      </c>
      <c r="BD25" s="13" t="e">
        <f ca="1">_xll.BDH($B25,BD$3,BD$2,BD$2)</f>
        <v>#NAME?</v>
      </c>
      <c r="BE25" s="13" t="e">
        <f ca="1">_xll.BDH($B25,BE$3,BE$2,BE$2)</f>
        <v>#NAME?</v>
      </c>
      <c r="BF25" s="13" t="e">
        <f ca="1">_xll.BDH($B25,BF$3,BF$2,BF$2)</f>
        <v>#NAME?</v>
      </c>
      <c r="BG25" s="13" t="e">
        <f ca="1">_xll.BDH($B25,BG$3,BG$2,BG$2)</f>
        <v>#NAME?</v>
      </c>
      <c r="BH25" s="13" t="e">
        <f ca="1">_xll.BDH($B25,BH$3,BH$2,BH$2)</f>
        <v>#NAME?</v>
      </c>
      <c r="BI25" s="13" t="e">
        <f ca="1">_xll.BDH($B25,BI$3,BI$2,BI$2)</f>
        <v>#NAME?</v>
      </c>
      <c r="BJ25" s="13" t="e">
        <f ca="1">_xll.BDH($B25,BJ$3,BJ$2,BJ$2)</f>
        <v>#NAME?</v>
      </c>
      <c r="BK25" s="13" t="e">
        <f ca="1">_xll.BDH($B25,BK$3,BK$2,BK$2)</f>
        <v>#NAME?</v>
      </c>
      <c r="BL25" s="13" t="e">
        <f ca="1">_xll.BDH($B25,BL$3,BL$2,BL$2)</f>
        <v>#NAME?</v>
      </c>
      <c r="BM25" s="13" t="e">
        <f ca="1">_xll.BDH($B25,BM$3,BM$2,BM$2)</f>
        <v>#NAME?</v>
      </c>
      <c r="BN25" s="13" t="e">
        <f ca="1">_xll.BDH($B25,BN$3,BN$2,BN$2)</f>
        <v>#NAME?</v>
      </c>
      <c r="BO25" s="13" t="e">
        <f ca="1">_xll.BDH($B25,BO$3,BO$2,BO$2)</f>
        <v>#NAME?</v>
      </c>
      <c r="BP25" s="13" t="e">
        <f ca="1">_xll.BDH($B25,BP$3,BP$2,BP$2)</f>
        <v>#NAME?</v>
      </c>
      <c r="BQ25" s="13" t="e">
        <f ca="1">_xll.BDH($B25,BQ$3,BQ$2,BQ$2)</f>
        <v>#NAME?</v>
      </c>
      <c r="BR25" s="4"/>
      <c r="BS25" s="14" t="e">
        <f ca="1">_xll.BDH($B25,BS$3,BS$2,BS$2)</f>
        <v>#NAME?</v>
      </c>
      <c r="BT25" s="14" t="e">
        <f ca="1">_xll.BDH($B25,BT$3,BT$2,BT$2)</f>
        <v>#NAME?</v>
      </c>
      <c r="BU25" s="14" t="e">
        <f ca="1">_xll.BDH($B25,BU$3,BU$2,BU$2)</f>
        <v>#NAME?</v>
      </c>
      <c r="BV25" s="14" t="e">
        <f ca="1">_xll.BDH($B25,BV$3,BV$2,BV$2)</f>
        <v>#NAME?</v>
      </c>
      <c r="BW25" s="14" t="e">
        <f ca="1">_xll.BDH($B25,BW$3,BW$2,BW$2)</f>
        <v>#NAME?</v>
      </c>
      <c r="BX25" s="14" t="e">
        <f ca="1">_xll.BDH($B25,BX$3,BX$2,BX$2)</f>
        <v>#NAME?</v>
      </c>
      <c r="BY25" s="14" t="e">
        <f ca="1">_xll.BDH($B25,BY$3,BY$2,BY$2)</f>
        <v>#NAME?</v>
      </c>
      <c r="BZ25" s="14" t="e">
        <f ca="1">_xll.BDH($B25,BZ$3,BZ$2,BZ$2)</f>
        <v>#NAME?</v>
      </c>
      <c r="CA25" s="14" t="e">
        <f ca="1">_xll.BDH($B25,CA$3,CA$2,CA$2)</f>
        <v>#NAME?</v>
      </c>
      <c r="CB25" s="14" t="e">
        <f ca="1">_xll.BDH($B25,CB$3,CB$2,CB$2)</f>
        <v>#NAME?</v>
      </c>
      <c r="CC25" s="14" t="e">
        <f ca="1">_xll.BDH($B25,CC$3,CC$2,CC$2)</f>
        <v>#NAME?</v>
      </c>
      <c r="CD25" s="14" t="e">
        <f ca="1">_xll.BDH($B25,CD$3,CD$2,CD$2)</f>
        <v>#NAME?</v>
      </c>
      <c r="CE25" s="14" t="e">
        <f ca="1">_xll.BDH($B25,CE$3,CE$2,CE$2)</f>
        <v>#NAME?</v>
      </c>
      <c r="CF25" s="14" t="e">
        <f ca="1">_xll.BDH($B25,CF$3,CF$2,CF$2)</f>
        <v>#NAME?</v>
      </c>
      <c r="CG25" s="14" t="e">
        <f ca="1">_xll.BDH($B25,CG$3,CG$2,CG$2)</f>
        <v>#NAME?</v>
      </c>
      <c r="CH25" s="14" t="e">
        <f ca="1">_xll.BDH($B25,CH$3,CH$2,CH$2)</f>
        <v>#NAME?</v>
      </c>
      <c r="CI25" s="14" t="e">
        <f ca="1">_xll.BDH($B25,CI$3,CI$2,CI$2)</f>
        <v>#NAME?</v>
      </c>
      <c r="CJ25" s="14" t="e">
        <f ca="1">_xll.BDH($B25,CJ$3,CJ$2,CJ$2)</f>
        <v>#NAME?</v>
      </c>
      <c r="CK25" s="14" t="e">
        <f ca="1">_xll.BDH($B25,CK$3,CK$2,CK$2)</f>
        <v>#NAME?</v>
      </c>
      <c r="CL25" s="14" t="e">
        <f ca="1">_xll.BDH($B25,CL$3,CL$2,CL$2)</f>
        <v>#NAME?</v>
      </c>
      <c r="CM25" s="14" t="e">
        <f ca="1">_xll.BDH($B25,CM$3,CM$2,CM$2)</f>
        <v>#NAME?</v>
      </c>
      <c r="CN25" s="1"/>
      <c r="CO25" s="13" t="e">
        <f ca="1">_xll.BDH($B25,CO$3,CO$2,CO$2)</f>
        <v>#NAME?</v>
      </c>
      <c r="CP25" s="13" t="e">
        <f ca="1">_xll.BDH($B25,CP$3,CP$2,CP$2)</f>
        <v>#NAME?</v>
      </c>
      <c r="CQ25" s="13" t="e">
        <f ca="1">_xll.BDH($B25,CQ$3,CQ$2,CQ$2)</f>
        <v>#NAME?</v>
      </c>
      <c r="CR25" s="13" t="e">
        <f ca="1">_xll.BDH($B25,CR$3,CR$2,CR$2)</f>
        <v>#NAME?</v>
      </c>
      <c r="CS25" s="13" t="e">
        <f ca="1">_xll.BDH($B25,CS$3,CS$2,CS$2)</f>
        <v>#NAME?</v>
      </c>
      <c r="CT25" s="13" t="e">
        <f ca="1">_xll.BDH($B25,CT$3,CT$2,CT$2)</f>
        <v>#NAME?</v>
      </c>
      <c r="CU25" s="13" t="e">
        <f ca="1">_xll.BDH($B25,CU$3,CU$2,CU$2)</f>
        <v>#NAME?</v>
      </c>
      <c r="CV25" s="13" t="e">
        <f ca="1">_xll.BDH($B25,CV$3,CV$2,CV$2)</f>
        <v>#NAME?</v>
      </c>
      <c r="CW25" s="13" t="e">
        <f ca="1">_xll.BDH($B25,CW$3,CW$2,CW$2)</f>
        <v>#NAME?</v>
      </c>
      <c r="CX25" s="13" t="e">
        <f ca="1">_xll.BDH($B25,CX$3,CX$2,CX$2)</f>
        <v>#NAME?</v>
      </c>
      <c r="CY25" s="13" t="e">
        <f ca="1">_xll.BDH($B25,CY$3,CY$2,CY$2)</f>
        <v>#NAME?</v>
      </c>
      <c r="CZ25" s="13" t="e">
        <f ca="1">_xll.BDH($B25,CZ$3,CZ$2,CZ$2)</f>
        <v>#NAME?</v>
      </c>
      <c r="DA25" s="13" t="e">
        <f ca="1">_xll.BDH($B25,DA$3,DA$2,DA$2)</f>
        <v>#NAME?</v>
      </c>
      <c r="DB25" s="13" t="e">
        <f ca="1">_xll.BDH($B25,DB$3,DB$2,DB$2)</f>
        <v>#NAME?</v>
      </c>
      <c r="DC25" s="13" t="e">
        <f ca="1">_xll.BDH($B25,DC$3,DC$2,DC$2)</f>
        <v>#NAME?</v>
      </c>
      <c r="DD25" s="13" t="e">
        <f ca="1">_xll.BDH($B25,DD$3,DD$2,DD$2)</f>
        <v>#NAME?</v>
      </c>
      <c r="DE25" s="13" t="e">
        <f ca="1">_xll.BDH($B25,DE$3,DE$2,DE$2)</f>
        <v>#NAME?</v>
      </c>
      <c r="DF25" s="13" t="e">
        <f ca="1">_xll.BDH($B25,DF$3,DF$2,DF$2)</f>
        <v>#NAME?</v>
      </c>
      <c r="DG25" s="13" t="e">
        <f ca="1">_xll.BDH($B25,DG$3,DG$2,DG$2)</f>
        <v>#NAME?</v>
      </c>
      <c r="DH25" s="13" t="e">
        <f ca="1">_xll.BDH($B25,DH$3,DH$2,DH$2)</f>
        <v>#NAME?</v>
      </c>
      <c r="DI25" s="13" t="e">
        <f ca="1">_xll.BDH($B25,DI$3,DI$2,DI$2)</f>
        <v>#NAME?</v>
      </c>
      <c r="DJ25" s="4"/>
      <c r="DK25" s="14" t="e">
        <f ca="1">_xll.BDH($B25,DK$3,DK$2,DK$2)</f>
        <v>#NAME?</v>
      </c>
      <c r="DL25" s="14" t="e">
        <f ca="1">_xll.BDH($B25,DL$3,DL$2,DL$2)</f>
        <v>#NAME?</v>
      </c>
      <c r="DM25" s="14" t="e">
        <f ca="1">_xll.BDH($B25,DM$3,DM$2,DM$2)</f>
        <v>#NAME?</v>
      </c>
      <c r="DN25" s="14" t="e">
        <f ca="1">_xll.BDH($B25,DN$3,DN$2,DN$2)</f>
        <v>#NAME?</v>
      </c>
      <c r="DO25" s="14" t="e">
        <f ca="1">_xll.BDH($B25,DO$3,DO$2,DO$2)</f>
        <v>#NAME?</v>
      </c>
      <c r="DP25" s="14" t="e">
        <f ca="1">_xll.BDH($B25,DP$3,DP$2,DP$2)</f>
        <v>#NAME?</v>
      </c>
      <c r="DQ25" s="14" t="e">
        <f ca="1">_xll.BDH($B25,DQ$3,DQ$2,DQ$2)</f>
        <v>#NAME?</v>
      </c>
      <c r="DR25" s="14" t="e">
        <f ca="1">_xll.BDH($B25,DR$3,DR$2,DR$2)</f>
        <v>#NAME?</v>
      </c>
      <c r="DS25" s="14" t="e">
        <f ca="1">_xll.BDH($B25,DS$3,DS$2,DS$2)</f>
        <v>#NAME?</v>
      </c>
      <c r="DT25" s="14" t="e">
        <f ca="1">_xll.BDH($B25,DT$3,DT$2,DT$2)</f>
        <v>#NAME?</v>
      </c>
      <c r="DU25" s="14" t="e">
        <f ca="1">_xll.BDH($B25,DU$3,DU$2,DU$2)</f>
        <v>#NAME?</v>
      </c>
      <c r="DV25" s="14" t="e">
        <f ca="1">_xll.BDH($B25,DV$3,DV$2,DV$2)</f>
        <v>#NAME?</v>
      </c>
      <c r="DW25" s="14" t="e">
        <f ca="1">_xll.BDH($B25,DW$3,DW$2,DW$2)</f>
        <v>#NAME?</v>
      </c>
      <c r="DX25" s="14" t="e">
        <f ca="1">_xll.BDH($B25,DX$3,DX$2,DX$2)</f>
        <v>#NAME?</v>
      </c>
      <c r="DY25" s="14" t="e">
        <f ca="1">_xll.BDH($B25,DY$3,DY$2,DY$2)</f>
        <v>#NAME?</v>
      </c>
      <c r="DZ25" s="14" t="e">
        <f ca="1">_xll.BDH($B25,DZ$3,DZ$2,DZ$2)</f>
        <v>#NAME?</v>
      </c>
      <c r="EA25" s="14" t="e">
        <f ca="1">_xll.BDH($B25,EA$3,EA$2,EA$2)</f>
        <v>#NAME?</v>
      </c>
      <c r="EB25" s="14" t="e">
        <f ca="1">_xll.BDH($B25,EB$3,EB$2,EB$2)</f>
        <v>#NAME?</v>
      </c>
      <c r="EC25" s="14" t="e">
        <f ca="1">_xll.BDH($B25,EC$3,EC$2,EC$2)</f>
        <v>#NAME?</v>
      </c>
      <c r="ED25" s="14" t="e">
        <f ca="1">_xll.BDH($B25,ED$3,ED$2,ED$2)</f>
        <v>#NAME?</v>
      </c>
      <c r="EE25" s="14" t="e">
        <f ca="1">_xll.BDH($B25,EE$3,EE$2,EE$2)</f>
        <v>#NAME?</v>
      </c>
      <c r="EF25" s="4"/>
      <c r="EG25" s="14" t="e">
        <f ca="1">_xll.BDH($B25,EG$3,EG$2,EG$2)</f>
        <v>#NAME?</v>
      </c>
      <c r="EH25" s="14" t="e">
        <f ca="1">_xll.BDH($B25,EH$3,EH$2,EH$2)</f>
        <v>#NAME?</v>
      </c>
      <c r="EI25" s="14" t="e">
        <f ca="1">_xll.BDH($B25,EI$3,EI$2,EI$2)</f>
        <v>#NAME?</v>
      </c>
      <c r="EJ25" s="14" t="e">
        <f ca="1">_xll.BDH($B25,EJ$3,EJ$2,EJ$2)</f>
        <v>#NAME?</v>
      </c>
      <c r="EK25" s="14" t="e">
        <f ca="1">_xll.BDH($B25,EK$3,EK$2,EK$2)</f>
        <v>#NAME?</v>
      </c>
      <c r="EL25" s="14" t="e">
        <f ca="1">_xll.BDH($B25,EL$3,EL$2,EL$2)</f>
        <v>#NAME?</v>
      </c>
      <c r="EM25" s="14" t="e">
        <f ca="1">_xll.BDH($B25,EM$3,EM$2,EM$2)</f>
        <v>#NAME?</v>
      </c>
      <c r="EN25" s="14" t="e">
        <f ca="1">_xll.BDH($B25,EN$3,EN$2,EN$2)</f>
        <v>#NAME?</v>
      </c>
      <c r="EO25" s="14" t="e">
        <f ca="1">_xll.BDH($B25,EO$3,EO$2,EO$2)</f>
        <v>#NAME?</v>
      </c>
      <c r="EP25" s="14" t="e">
        <f ca="1">_xll.BDH($B25,EP$3,EP$2,EP$2)</f>
        <v>#NAME?</v>
      </c>
      <c r="EQ25" s="14" t="e">
        <f ca="1">_xll.BDH($B25,EQ$3,EQ$2,EQ$2)</f>
        <v>#NAME?</v>
      </c>
      <c r="ER25" s="14" t="e">
        <f ca="1">_xll.BDH($B25,ER$3,ER$2,ER$2)</f>
        <v>#NAME?</v>
      </c>
      <c r="ES25" s="14" t="e">
        <f ca="1">_xll.BDH($B25,ES$3,ES$2,ES$2)</f>
        <v>#NAME?</v>
      </c>
      <c r="ET25" s="14" t="e">
        <f ca="1">_xll.BDH($B25,ET$3,ET$2,ET$2)</f>
        <v>#NAME?</v>
      </c>
      <c r="EU25" s="14" t="e">
        <f ca="1">_xll.BDH($B25,EU$3,EU$2,EU$2)</f>
        <v>#NAME?</v>
      </c>
      <c r="EV25" s="14" t="e">
        <f ca="1">_xll.BDH($B25,EV$3,EV$2,EV$2)</f>
        <v>#NAME?</v>
      </c>
      <c r="EW25" s="14" t="e">
        <f ca="1">_xll.BDH($B25,EW$3,EW$2,EW$2)</f>
        <v>#NAME?</v>
      </c>
      <c r="EX25" s="14" t="e">
        <f ca="1">_xll.BDH($B25,EX$3,EX$2,EX$2)</f>
        <v>#NAME?</v>
      </c>
      <c r="EY25" s="14" t="e">
        <f ca="1">_xll.BDH($B25,EY$3,EY$2,EY$2)</f>
        <v>#NAME?</v>
      </c>
      <c r="EZ25" s="14" t="e">
        <f ca="1">_xll.BDH($B25,EZ$3,EZ$2,EZ$2)</f>
        <v>#NAME?</v>
      </c>
      <c r="FA25" s="14" t="e">
        <f ca="1">_xll.BDH($B25,FA$3,FA$2,FA$2)</f>
        <v>#NAME?</v>
      </c>
      <c r="FB25" s="4"/>
      <c r="FC25" s="14" t="e">
        <f ca="1">_xll.BDH($B25,FC$3,FC$2,FC$2)</f>
        <v>#NAME?</v>
      </c>
      <c r="FD25" s="14" t="e">
        <f ca="1">_xll.BDH($B25,FD$3,FD$2,FD$2)</f>
        <v>#NAME?</v>
      </c>
      <c r="FE25" s="14" t="e">
        <f ca="1">_xll.BDH($B25,FE$3,FE$2,FE$2)</f>
        <v>#NAME?</v>
      </c>
      <c r="FF25" s="14" t="e">
        <f ca="1">_xll.BDH($B25,FF$3,FF$2,FF$2)</f>
        <v>#NAME?</v>
      </c>
      <c r="FG25" s="14" t="e">
        <f ca="1">_xll.BDH($B25,FG$3,FG$2,FG$2)</f>
        <v>#NAME?</v>
      </c>
      <c r="FH25" s="14" t="e">
        <f ca="1">_xll.BDH($B25,FH$3,FH$2,FH$2)</f>
        <v>#NAME?</v>
      </c>
      <c r="FI25" s="14" t="e">
        <f ca="1">_xll.BDH($B25,FI$3,FI$2,FI$2)</f>
        <v>#NAME?</v>
      </c>
      <c r="FJ25" s="14" t="e">
        <f ca="1">_xll.BDH($B25,FJ$3,FJ$2,FJ$2)</f>
        <v>#NAME?</v>
      </c>
      <c r="FK25" s="14" t="e">
        <f ca="1">_xll.BDH($B25,FK$3,FK$2,FK$2)</f>
        <v>#NAME?</v>
      </c>
      <c r="FL25" s="14" t="e">
        <f ca="1">_xll.BDH($B25,FL$3,FL$2,FL$2)</f>
        <v>#NAME?</v>
      </c>
      <c r="FM25" s="14" t="e">
        <f ca="1">_xll.BDH($B25,FM$3,FM$2,FM$2)</f>
        <v>#NAME?</v>
      </c>
      <c r="FN25" s="14" t="e">
        <f ca="1">_xll.BDH($B25,FN$3,FN$2,FN$2)</f>
        <v>#NAME?</v>
      </c>
      <c r="FO25" s="14" t="e">
        <f ca="1">_xll.BDH($B25,FO$3,FO$2,FO$2)</f>
        <v>#NAME?</v>
      </c>
      <c r="FP25" s="14" t="e">
        <f ca="1">_xll.BDH($B25,FP$3,FP$2,FP$2)</f>
        <v>#NAME?</v>
      </c>
      <c r="FQ25" s="14" t="e">
        <f ca="1">_xll.BDH($B25,FQ$3,FQ$2,FQ$2)</f>
        <v>#NAME?</v>
      </c>
      <c r="FR25" s="14" t="e">
        <f ca="1">_xll.BDH($B25,FR$3,FR$2,FR$2)</f>
        <v>#NAME?</v>
      </c>
      <c r="FS25" s="14" t="e">
        <f ca="1">_xll.BDH($B25,FS$3,FS$2,FS$2)</f>
        <v>#NAME?</v>
      </c>
      <c r="FT25" s="14" t="e">
        <f ca="1">_xll.BDH($B25,FT$3,FT$2,FT$2)</f>
        <v>#NAME?</v>
      </c>
      <c r="FU25" s="14" t="e">
        <f ca="1">_xll.BDH($B25,FU$3,FU$2,FU$2)</f>
        <v>#NAME?</v>
      </c>
      <c r="FV25" s="14" t="e">
        <f ca="1">_xll.BDH($B25,FV$3,FV$2,FV$2)</f>
        <v>#NAME?</v>
      </c>
      <c r="FW25" s="14" t="e">
        <f ca="1">_xll.BDH($B25,FW$3,FW$2,FW$2)</f>
        <v>#NAME?</v>
      </c>
      <c r="FX25" s="4"/>
      <c r="FY25" s="14" t="e">
        <f ca="1">_xll.BDH($B25,FY$3,FY$2,FY$2)</f>
        <v>#NAME?</v>
      </c>
      <c r="FZ25" s="14" t="e">
        <f ca="1">_xll.BDH($B25,FZ$3,FZ$2,FZ$2)</f>
        <v>#NAME?</v>
      </c>
      <c r="GA25" s="14" t="e">
        <f ca="1">_xll.BDH($B25,GA$3,GA$2,GA$2)</f>
        <v>#NAME?</v>
      </c>
      <c r="GB25" s="14" t="e">
        <f ca="1">_xll.BDH($B25,GB$3,GB$2,GB$2)</f>
        <v>#NAME?</v>
      </c>
      <c r="GC25" s="14" t="e">
        <f ca="1">_xll.BDH($B25,GC$3,GC$2,GC$2)</f>
        <v>#NAME?</v>
      </c>
      <c r="GD25" s="14" t="e">
        <f ca="1">_xll.BDH($B25,GD$3,GD$2,GD$2)</f>
        <v>#NAME?</v>
      </c>
      <c r="GE25" s="14" t="e">
        <f ca="1">_xll.BDH($B25,GE$3,GE$2,GE$2)</f>
        <v>#NAME?</v>
      </c>
      <c r="GF25" s="14" t="e">
        <f ca="1">_xll.BDH($B25,GF$3,GF$2,GF$2)</f>
        <v>#NAME?</v>
      </c>
      <c r="GG25" s="14" t="e">
        <f ca="1">_xll.BDH($B25,GG$3,GG$2,GG$2)</f>
        <v>#NAME?</v>
      </c>
      <c r="GH25" s="14" t="e">
        <f ca="1">_xll.BDH($B25,GH$3,GH$2,GH$2)</f>
        <v>#NAME?</v>
      </c>
      <c r="GI25" s="14" t="e">
        <f ca="1">_xll.BDH($B25,GI$3,GI$2,GI$2)</f>
        <v>#NAME?</v>
      </c>
      <c r="GJ25" s="14" t="e">
        <f ca="1">_xll.BDH($B25,GJ$3,GJ$2,GJ$2)</f>
        <v>#NAME?</v>
      </c>
      <c r="GK25" s="14" t="e">
        <f ca="1">_xll.BDH($B25,GK$3,GK$2,GK$2)</f>
        <v>#NAME?</v>
      </c>
      <c r="GL25" s="14" t="e">
        <f ca="1">_xll.BDH($B25,GL$3,GL$2,GL$2)</f>
        <v>#NAME?</v>
      </c>
      <c r="GM25" s="14" t="e">
        <f ca="1">_xll.BDH($B25,GM$3,GM$2,GM$2)</f>
        <v>#NAME?</v>
      </c>
      <c r="GN25" s="14" t="e">
        <f ca="1">_xll.BDH($B25,GN$3,GN$2,GN$2)</f>
        <v>#NAME?</v>
      </c>
      <c r="GO25" s="14" t="e">
        <f ca="1">_xll.BDH($B25,GO$3,GO$2,GO$2)</f>
        <v>#NAME?</v>
      </c>
      <c r="GP25" s="14" t="e">
        <f ca="1">_xll.BDH($B25,GP$3,GP$2,GP$2)</f>
        <v>#NAME?</v>
      </c>
      <c r="GQ25" s="14" t="e">
        <f ca="1">_xll.BDH($B25,GQ$3,GQ$2,GQ$2)</f>
        <v>#NAME?</v>
      </c>
      <c r="GR25" s="14" t="e">
        <f ca="1">_xll.BDH($B25,GR$3,GR$2,GR$2)</f>
        <v>#NAME?</v>
      </c>
      <c r="GS25" s="14" t="e">
        <f ca="1">_xll.BDH($B25,GS$3,GS$2,GS$2)</f>
        <v>#NAME?</v>
      </c>
      <c r="GT25" s="4"/>
      <c r="GU25" s="13" t="e">
        <f ca="1">_xll.BDH($B25,GU$3,GU$2,GU$2)</f>
        <v>#NAME?</v>
      </c>
      <c r="GV25" s="13" t="e">
        <f ca="1">_xll.BDH($B25,GV$3,GV$2,GV$2)</f>
        <v>#NAME?</v>
      </c>
      <c r="GW25" s="13" t="e">
        <f ca="1">_xll.BDH($B25,GW$3,GW$2,GW$2)</f>
        <v>#NAME?</v>
      </c>
      <c r="GX25" s="13" t="e">
        <f ca="1">_xll.BDH($B25,GX$3,GX$2,GX$2)</f>
        <v>#NAME?</v>
      </c>
      <c r="GY25" s="13" t="e">
        <f ca="1">_xll.BDH($B25,GY$3,GY$2,GY$2)</f>
        <v>#NAME?</v>
      </c>
      <c r="GZ25" s="13" t="e">
        <f ca="1">_xll.BDH($B25,GZ$3,GZ$2,GZ$2)</f>
        <v>#NAME?</v>
      </c>
      <c r="HA25" s="13" t="e">
        <f ca="1">_xll.BDH($B25,HA$3,HA$2,HA$2)</f>
        <v>#NAME?</v>
      </c>
      <c r="HB25" s="13" t="e">
        <f ca="1">_xll.BDH($B25,HB$3,HB$2,HB$2)</f>
        <v>#NAME?</v>
      </c>
      <c r="HC25" s="13" t="e">
        <f ca="1">_xll.BDH($B25,HC$3,HC$2,HC$2)</f>
        <v>#NAME?</v>
      </c>
      <c r="HD25" s="13" t="e">
        <f ca="1">_xll.BDH($B25,HD$3,HD$2,HD$2)</f>
        <v>#NAME?</v>
      </c>
      <c r="HE25" s="13" t="e">
        <f ca="1">_xll.BDH($B25,HE$3,HE$2,HE$2)</f>
        <v>#NAME?</v>
      </c>
      <c r="HF25" s="13" t="e">
        <f ca="1">_xll.BDH($B25,HF$3,HF$2,HF$2)</f>
        <v>#NAME?</v>
      </c>
      <c r="HG25" s="13" t="e">
        <f ca="1">_xll.BDH($B25,HG$3,HG$2,HG$2)</f>
        <v>#NAME?</v>
      </c>
      <c r="HH25" s="13" t="e">
        <f ca="1">_xll.BDH($B25,HH$3,HH$2,HH$2)</f>
        <v>#NAME?</v>
      </c>
      <c r="HI25" s="13" t="e">
        <f ca="1">_xll.BDH($B25,HI$3,HI$2,HI$2)</f>
        <v>#NAME?</v>
      </c>
      <c r="HJ25" s="13" t="e">
        <f ca="1">_xll.BDH($B25,HJ$3,HJ$2,HJ$2)</f>
        <v>#NAME?</v>
      </c>
      <c r="HK25" s="13" t="e">
        <f ca="1">_xll.BDH($B25,HK$3,HK$2,HK$2)</f>
        <v>#NAME?</v>
      </c>
      <c r="HL25" s="13" t="e">
        <f ca="1">_xll.BDH($B25,HL$3,HL$2,HL$2)</f>
        <v>#NAME?</v>
      </c>
      <c r="HM25" s="13" t="e">
        <f ca="1">_xll.BDH($B25,HM$3,HM$2,HM$2)</f>
        <v>#NAME?</v>
      </c>
      <c r="HN25" s="13" t="e">
        <f ca="1">_xll.BDH($B25,HN$3,HN$2,HN$2)</f>
        <v>#NAME?</v>
      </c>
      <c r="HO25" s="13" t="e">
        <f ca="1">_xll.BDH($B25,HO$3,HO$2,HO$2)</f>
        <v>#NAME?</v>
      </c>
      <c r="HP25" s="4"/>
      <c r="HQ25" s="13" t="e">
        <f ca="1">_xll.BDH($B25,HQ$3,HQ$2,HQ$2)</f>
        <v>#NAME?</v>
      </c>
      <c r="HR25" s="13" t="e">
        <f ca="1">_xll.BDH($B25,HR$3,HR$2,HR$2)</f>
        <v>#NAME?</v>
      </c>
      <c r="HS25" s="13" t="e">
        <f ca="1">_xll.BDH($B25,HS$3,HS$2,HS$2)</f>
        <v>#NAME?</v>
      </c>
      <c r="HT25" s="13" t="e">
        <f ca="1">_xll.BDH($B25,HT$3,HT$2,HT$2)</f>
        <v>#NAME?</v>
      </c>
      <c r="HU25" s="13" t="e">
        <f ca="1">_xll.BDH($B25,HU$3,HU$2,HU$2)</f>
        <v>#NAME?</v>
      </c>
      <c r="HV25" s="13" t="e">
        <f ca="1">_xll.BDH($B25,HV$3,HV$2,HV$2)</f>
        <v>#NAME?</v>
      </c>
      <c r="HW25" s="13" t="e">
        <f ca="1">_xll.BDH($B25,HW$3,HW$2,HW$2)</f>
        <v>#NAME?</v>
      </c>
      <c r="HX25" s="13" t="e">
        <f ca="1">_xll.BDH($B25,HX$3,HX$2,HX$2)</f>
        <v>#NAME?</v>
      </c>
      <c r="HY25" s="13" t="e">
        <f ca="1">_xll.BDH($B25,HY$3,HY$2,HY$2)</f>
        <v>#NAME?</v>
      </c>
      <c r="HZ25" s="13" t="e">
        <f ca="1">_xll.BDH($B25,HZ$3,HZ$2,HZ$2)</f>
        <v>#NAME?</v>
      </c>
      <c r="IA25" s="13" t="e">
        <f ca="1">_xll.BDH($B25,IA$3,IA$2,IA$2)</f>
        <v>#NAME?</v>
      </c>
      <c r="IB25" s="13" t="e">
        <f ca="1">_xll.BDH($B25,IB$3,IB$2,IB$2)</f>
        <v>#NAME?</v>
      </c>
      <c r="IC25" s="13" t="e">
        <f ca="1">_xll.BDH($B25,IC$3,IC$2,IC$2)</f>
        <v>#NAME?</v>
      </c>
      <c r="ID25" s="13" t="e">
        <f ca="1">_xll.BDH($B25,ID$3,ID$2,ID$2)</f>
        <v>#NAME?</v>
      </c>
      <c r="IE25" s="13" t="e">
        <f ca="1">_xll.BDH($B25,IE$3,IE$2,IE$2)</f>
        <v>#NAME?</v>
      </c>
      <c r="IF25" s="13" t="e">
        <f ca="1">_xll.BDH($B25,IF$3,IF$2,IF$2)</f>
        <v>#NAME?</v>
      </c>
      <c r="IG25" s="13" t="e">
        <f ca="1">_xll.BDH($B25,IG$3,IG$2,IG$2)</f>
        <v>#NAME?</v>
      </c>
      <c r="IH25" s="13" t="e">
        <f ca="1">_xll.BDH($B25,IH$3,IH$2,IH$2)</f>
        <v>#NAME?</v>
      </c>
      <c r="II25" s="13" t="e">
        <f ca="1">_xll.BDH($B25,II$3,II$2,II$2)</f>
        <v>#NAME?</v>
      </c>
      <c r="IJ25" s="13" t="e">
        <f ca="1">_xll.BDH($B25,IJ$3,IJ$2,IJ$2)</f>
        <v>#NAME?</v>
      </c>
      <c r="IK25" s="13" t="e">
        <f ca="1">_xll.BDH($B25,IK$3,IK$2,IK$2)</f>
        <v>#NAME?</v>
      </c>
      <c r="IL25" s="4"/>
      <c r="IM25" s="13" t="e">
        <f ca="1">_xll.BDH($B25,IM$3,IM$2,IM$2)</f>
        <v>#NAME?</v>
      </c>
      <c r="IN25" s="13" t="e">
        <f ca="1">_xll.BDH($B25,IN$3,IN$2,IN$2)</f>
        <v>#NAME?</v>
      </c>
      <c r="IO25" s="13" t="e">
        <f ca="1">_xll.BDH($B25,IO$3,IO$2,IO$2)</f>
        <v>#NAME?</v>
      </c>
      <c r="IP25" s="13" t="e">
        <f ca="1">_xll.BDH($B25,IP$3,IP$2,IP$2)</f>
        <v>#NAME?</v>
      </c>
      <c r="IQ25" s="13" t="e">
        <f ca="1">_xll.BDH($B25,IQ$3,IQ$2,IQ$2)</f>
        <v>#NAME?</v>
      </c>
      <c r="IR25" s="13" t="e">
        <f ca="1">_xll.BDH($B25,IR$3,IR$2,IR$2)</f>
        <v>#NAME?</v>
      </c>
      <c r="IS25" s="13" t="e">
        <f ca="1">_xll.BDH($B25,IS$3,IS$2,IS$2)</f>
        <v>#NAME?</v>
      </c>
      <c r="IT25" s="13" t="e">
        <f ca="1">_xll.BDH($B25,IT$3,IT$2,IT$2)</f>
        <v>#NAME?</v>
      </c>
      <c r="IU25" s="13" t="e">
        <f ca="1">_xll.BDH($B25,IU$3,IU$2,IU$2)</f>
        <v>#NAME?</v>
      </c>
      <c r="IV25" s="13" t="e">
        <f ca="1">_xll.BDH($B25,IV$3,IV$2,IV$2)</f>
        <v>#NAME?</v>
      </c>
      <c r="IW25" s="13" t="e">
        <f ca="1">_xll.BDH($B25,IW$3,IW$2,IW$2)</f>
        <v>#NAME?</v>
      </c>
      <c r="IX25" s="13" t="e">
        <f ca="1">_xll.BDH($B25,IX$3,IX$2,IX$2)</f>
        <v>#NAME?</v>
      </c>
      <c r="IY25" s="13" t="e">
        <f ca="1">_xll.BDH($B25,IY$3,IY$2,IY$2)</f>
        <v>#NAME?</v>
      </c>
      <c r="IZ25" s="13" t="e">
        <f ca="1">_xll.BDH($B25,IZ$3,IZ$2,IZ$2)</f>
        <v>#NAME?</v>
      </c>
      <c r="JA25" s="13" t="e">
        <f ca="1">_xll.BDH($B25,JA$3,JA$2,JA$2)</f>
        <v>#NAME?</v>
      </c>
      <c r="JB25" s="13" t="e">
        <f ca="1">_xll.BDH($B25,JB$3,JB$2,JB$2)</f>
        <v>#NAME?</v>
      </c>
      <c r="JC25" s="13" t="e">
        <f ca="1">_xll.BDH($B25,JC$3,JC$2,JC$2)</f>
        <v>#NAME?</v>
      </c>
      <c r="JD25" s="13" t="e">
        <f ca="1">_xll.BDH($B25,JD$3,JD$2,JD$2)</f>
        <v>#NAME?</v>
      </c>
      <c r="JE25" s="13" t="e">
        <f ca="1">_xll.BDH($B25,JE$3,JE$2,JE$2)</f>
        <v>#NAME?</v>
      </c>
      <c r="JF25" s="13" t="e">
        <f ca="1">_xll.BDH($B25,JF$3,JF$2,JF$2)</f>
        <v>#NAME?</v>
      </c>
      <c r="JG25" s="13" t="e">
        <f ca="1">_xll.BDH($B25,JG$3,JG$2,JG$2)</f>
        <v>#NAME?</v>
      </c>
      <c r="JH25" s="4"/>
      <c r="JI25" s="14" t="e">
        <f ca="1">_xll.BDH($B25,JI$3,JI$2,JI$2)</f>
        <v>#NAME?</v>
      </c>
      <c r="JJ25" s="14" t="e">
        <f ca="1">_xll.BDH($B25,JJ$3,JJ$2,JJ$2)</f>
        <v>#NAME?</v>
      </c>
      <c r="JK25" s="14" t="e">
        <f ca="1">_xll.BDH($B25,JK$3,JK$2,JK$2)</f>
        <v>#NAME?</v>
      </c>
      <c r="JL25" s="14" t="e">
        <f ca="1">_xll.BDH($B25,JL$3,JL$2,JL$2)</f>
        <v>#NAME?</v>
      </c>
      <c r="JM25" s="14" t="e">
        <f ca="1">_xll.BDH($B25,JM$3,JM$2,JM$2)</f>
        <v>#NAME?</v>
      </c>
      <c r="JN25" s="14" t="e">
        <f ca="1">_xll.BDH($B25,JN$3,JN$2,JN$2)</f>
        <v>#NAME?</v>
      </c>
      <c r="JO25" s="14" t="e">
        <f ca="1">_xll.BDH($B25,JO$3,JO$2,JO$2)</f>
        <v>#NAME?</v>
      </c>
      <c r="JP25" s="14" t="e">
        <f ca="1">_xll.BDH($B25,JP$3,JP$2,JP$2)</f>
        <v>#NAME?</v>
      </c>
      <c r="JQ25" s="14" t="e">
        <f ca="1">_xll.BDH($B25,JQ$3,JQ$2,JQ$2)</f>
        <v>#NAME?</v>
      </c>
      <c r="JR25" s="14" t="e">
        <f ca="1">_xll.BDH($B25,JR$3,JR$2,JR$2)</f>
        <v>#NAME?</v>
      </c>
      <c r="JS25" s="14" t="e">
        <f ca="1">_xll.BDH($B25,JS$3,JS$2,JS$2)</f>
        <v>#NAME?</v>
      </c>
      <c r="JT25" s="14" t="e">
        <f ca="1">_xll.BDH($B25,JT$3,JT$2,JT$2)</f>
        <v>#NAME?</v>
      </c>
      <c r="JU25" s="14" t="e">
        <f ca="1">_xll.BDH($B25,JU$3,JU$2,JU$2)</f>
        <v>#NAME?</v>
      </c>
      <c r="JV25" s="14" t="e">
        <f ca="1">_xll.BDH($B25,JV$3,JV$2,JV$2)</f>
        <v>#NAME?</v>
      </c>
      <c r="JW25" s="14" t="e">
        <f ca="1">_xll.BDH($B25,JW$3,JW$2,JW$2)</f>
        <v>#NAME?</v>
      </c>
      <c r="JX25" s="14" t="e">
        <f ca="1">_xll.BDH($B25,JX$3,JX$2,JX$2)</f>
        <v>#NAME?</v>
      </c>
      <c r="JY25" s="14" t="e">
        <f ca="1">_xll.BDH($B25,JY$3,JY$2,JY$2)</f>
        <v>#NAME?</v>
      </c>
      <c r="JZ25" s="14" t="e">
        <f ca="1">_xll.BDH($B25,JZ$3,JZ$2,JZ$2)</f>
        <v>#NAME?</v>
      </c>
      <c r="KA25" s="14" t="e">
        <f ca="1">_xll.BDH($B25,KA$3,KA$2,KA$2)</f>
        <v>#NAME?</v>
      </c>
      <c r="KB25" s="14" t="e">
        <f ca="1">_xll.BDH($B25,KB$3,KB$2,KB$2)</f>
        <v>#NAME?</v>
      </c>
      <c r="KC25" s="14" t="e">
        <f ca="1">_xll.BDH($B25,KC$3,KC$2,KC$2)</f>
        <v>#NAME?</v>
      </c>
      <c r="KD25" s="4"/>
      <c r="KE25" s="20"/>
    </row>
    <row r="26" spans="1:291" s="21" customFormat="1">
      <c r="A26" s="4" t="s">
        <v>15</v>
      </c>
      <c r="B26" s="4" t="s">
        <v>118</v>
      </c>
      <c r="C26" s="15"/>
      <c r="D26" s="4"/>
      <c r="E26" s="13" t="e">
        <f ca="1">_xll.BDH($B26,E$3,E$2,E$2)</f>
        <v>#NAME?</v>
      </c>
      <c r="F26" s="13" t="e">
        <f ca="1">_xll.BDH($B26,F$3,F$2,F$2)</f>
        <v>#NAME?</v>
      </c>
      <c r="G26" s="13" t="e">
        <f ca="1">_xll.BDH($B26,G$3,G$2,G$2)</f>
        <v>#NAME?</v>
      </c>
      <c r="H26" s="13" t="e">
        <f ca="1">_xll.BDH($B26,H$3,H$2,H$2)</f>
        <v>#NAME?</v>
      </c>
      <c r="I26" s="13" t="e">
        <f ca="1">_xll.BDH($B26,I$3,I$2,I$2)</f>
        <v>#NAME?</v>
      </c>
      <c r="J26" s="13" t="e">
        <f ca="1">_xll.BDH($B26,J$3,J$2,J$2)</f>
        <v>#NAME?</v>
      </c>
      <c r="K26" s="13" t="e">
        <f ca="1">_xll.BDH($B26,K$3,K$2,K$2)</f>
        <v>#NAME?</v>
      </c>
      <c r="L26" s="13" t="e">
        <f ca="1">_xll.BDH($B26,L$3,L$2,L$2)</f>
        <v>#NAME?</v>
      </c>
      <c r="M26" s="13" t="e">
        <f ca="1">_xll.BDH($B26,M$3,M$2,M$2)</f>
        <v>#NAME?</v>
      </c>
      <c r="N26" s="13" t="e">
        <f ca="1">_xll.BDH($B26,N$3,N$2,N$2)</f>
        <v>#NAME?</v>
      </c>
      <c r="O26" s="13" t="e">
        <f ca="1">_xll.BDH($B26,O$3,O$2,O$2)</f>
        <v>#NAME?</v>
      </c>
      <c r="P26" s="13" t="e">
        <f ca="1">_xll.BDH($B26,P$3,P$2,P$2)</f>
        <v>#NAME?</v>
      </c>
      <c r="Q26" s="13" t="e">
        <f ca="1">_xll.BDH($B26,Q$3,Q$2,Q$2)</f>
        <v>#NAME?</v>
      </c>
      <c r="R26" s="13" t="e">
        <f ca="1">_xll.BDH($B26,R$3,R$2,R$2)</f>
        <v>#NAME?</v>
      </c>
      <c r="S26" s="13" t="e">
        <f ca="1">_xll.BDH($B26,S$3,S$2,S$2)</f>
        <v>#NAME?</v>
      </c>
      <c r="T26" s="13" t="e">
        <f ca="1">_xll.BDH($B26,T$3,T$2,T$2)</f>
        <v>#NAME?</v>
      </c>
      <c r="U26" s="13" t="e">
        <f ca="1">_xll.BDH($B26,U$3,U$2,U$2)</f>
        <v>#NAME?</v>
      </c>
      <c r="V26" s="13" t="e">
        <f ca="1">_xll.BDH($B26,V$3,V$2,V$2)</f>
        <v>#NAME?</v>
      </c>
      <c r="W26" s="13" t="e">
        <f ca="1">_xll.BDH($B26,W$3,W$2,W$2)</f>
        <v>#NAME?</v>
      </c>
      <c r="X26" s="13" t="e">
        <f ca="1">_xll.BDH($B26,X$3,X$2,X$2)</f>
        <v>#NAME?</v>
      </c>
      <c r="Y26" s="13" t="e">
        <f ca="1">_xll.BDH($B26,Y$3,Y$2,Y$2)</f>
        <v>#NAME?</v>
      </c>
      <c r="Z26" s="13"/>
      <c r="AA26" s="13" t="e">
        <f ca="1">_xll.BDH($B26,AA$3,AA$2,AA$2)</f>
        <v>#NAME?</v>
      </c>
      <c r="AB26" s="13" t="e">
        <f ca="1">_xll.BDH($B26,AB$3,AB$2,AB$2)</f>
        <v>#NAME?</v>
      </c>
      <c r="AC26" s="13" t="e">
        <f ca="1">_xll.BDH($B26,AC$3,AC$2,AC$2)</f>
        <v>#NAME?</v>
      </c>
      <c r="AD26" s="13" t="e">
        <f ca="1">_xll.BDH($B26,AD$3,AD$2,AD$2)</f>
        <v>#NAME?</v>
      </c>
      <c r="AE26" s="13" t="e">
        <f ca="1">_xll.BDH($B26,AE$3,AE$2,AE$2)</f>
        <v>#NAME?</v>
      </c>
      <c r="AF26" s="13" t="e">
        <f ca="1">_xll.BDH($B26,AF$3,AF$2,AF$2)</f>
        <v>#NAME?</v>
      </c>
      <c r="AG26" s="13" t="e">
        <f ca="1">_xll.BDH($B26,AG$3,AG$2,AG$2)</f>
        <v>#NAME?</v>
      </c>
      <c r="AH26" s="13" t="e">
        <f ca="1">_xll.BDH($B26,AH$3,AH$2,AH$2)</f>
        <v>#NAME?</v>
      </c>
      <c r="AI26" s="13" t="e">
        <f ca="1">_xll.BDH($B26,AI$3,AI$2,AI$2)</f>
        <v>#NAME?</v>
      </c>
      <c r="AJ26" s="13" t="e">
        <f ca="1">_xll.BDH($B26,AJ$3,AJ$2,AJ$2)</f>
        <v>#NAME?</v>
      </c>
      <c r="AK26" s="13" t="e">
        <f ca="1">_xll.BDH($B26,AK$3,AK$2,AK$2)</f>
        <v>#NAME?</v>
      </c>
      <c r="AL26" s="13" t="e">
        <f ca="1">_xll.BDH($B26,AL$3,AL$2,AL$2)</f>
        <v>#NAME?</v>
      </c>
      <c r="AM26" s="13" t="e">
        <f ca="1">_xll.BDH($B26,AM$3,AM$2,AM$2)</f>
        <v>#NAME?</v>
      </c>
      <c r="AN26" s="13" t="e">
        <f ca="1">_xll.BDH($B26,AN$3,AN$2,AN$2)</f>
        <v>#NAME?</v>
      </c>
      <c r="AO26" s="13" t="e">
        <f ca="1">_xll.BDH($B26,AO$3,AO$2,AO$2)</f>
        <v>#NAME?</v>
      </c>
      <c r="AP26" s="13" t="e">
        <f ca="1">_xll.BDH($B26,AP$3,AP$2,AP$2)</f>
        <v>#NAME?</v>
      </c>
      <c r="AQ26" s="13" t="e">
        <f ca="1">_xll.BDH($B26,AQ$3,AQ$2,AQ$2)</f>
        <v>#NAME?</v>
      </c>
      <c r="AR26" s="13" t="e">
        <f ca="1">_xll.BDH($B26,AR$3,AR$2,AR$2)</f>
        <v>#NAME?</v>
      </c>
      <c r="AS26" s="13" t="e">
        <f ca="1">_xll.BDH($B26,AS$3,AS$2,AS$2)</f>
        <v>#NAME?</v>
      </c>
      <c r="AT26" s="13" t="e">
        <f ca="1">_xll.BDH($B26,AT$3,AT$2,AT$2)</f>
        <v>#NAME?</v>
      </c>
      <c r="AU26" s="13" t="e">
        <f ca="1">_xll.BDH($B26,AU$3,AU$2,AU$2)</f>
        <v>#NAME?</v>
      </c>
      <c r="AV26" s="13"/>
      <c r="AW26" s="13" t="e">
        <f ca="1">_xll.BDH($B26,AW$3,AW$2,AW$2)</f>
        <v>#NAME?</v>
      </c>
      <c r="AX26" s="13" t="e">
        <f ca="1">_xll.BDH($B26,AX$3,AX$2,AX$2)</f>
        <v>#NAME?</v>
      </c>
      <c r="AY26" s="13" t="e">
        <f ca="1">_xll.BDH($B26,AY$3,AY$2,AY$2)</f>
        <v>#NAME?</v>
      </c>
      <c r="AZ26" s="13" t="e">
        <f ca="1">_xll.BDH($B26,AZ$3,AZ$2,AZ$2)</f>
        <v>#NAME?</v>
      </c>
      <c r="BA26" s="13" t="e">
        <f ca="1">_xll.BDH($B26,BA$3,BA$2,BA$2)</f>
        <v>#NAME?</v>
      </c>
      <c r="BB26" s="13" t="e">
        <f ca="1">_xll.BDH($B26,BB$3,BB$2,BB$2)</f>
        <v>#NAME?</v>
      </c>
      <c r="BC26" s="13" t="e">
        <f ca="1">_xll.BDH($B26,BC$3,BC$2,BC$2)</f>
        <v>#NAME?</v>
      </c>
      <c r="BD26" s="13" t="e">
        <f ca="1">_xll.BDH($B26,BD$3,BD$2,BD$2)</f>
        <v>#NAME?</v>
      </c>
      <c r="BE26" s="13" t="e">
        <f ca="1">_xll.BDH($B26,BE$3,BE$2,BE$2)</f>
        <v>#NAME?</v>
      </c>
      <c r="BF26" s="13" t="e">
        <f ca="1">_xll.BDH($B26,BF$3,BF$2,BF$2)</f>
        <v>#NAME?</v>
      </c>
      <c r="BG26" s="13" t="e">
        <f ca="1">_xll.BDH($B26,BG$3,BG$2,BG$2)</f>
        <v>#NAME?</v>
      </c>
      <c r="BH26" s="13" t="e">
        <f ca="1">_xll.BDH($B26,BH$3,BH$2,BH$2)</f>
        <v>#NAME?</v>
      </c>
      <c r="BI26" s="13" t="e">
        <f ca="1">_xll.BDH($B26,BI$3,BI$2,BI$2)</f>
        <v>#NAME?</v>
      </c>
      <c r="BJ26" s="13" t="e">
        <f ca="1">_xll.BDH($B26,BJ$3,BJ$2,BJ$2)</f>
        <v>#NAME?</v>
      </c>
      <c r="BK26" s="13" t="e">
        <f ca="1">_xll.BDH($B26,BK$3,BK$2,BK$2)</f>
        <v>#NAME?</v>
      </c>
      <c r="BL26" s="13" t="e">
        <f ca="1">_xll.BDH($B26,BL$3,BL$2,BL$2)</f>
        <v>#NAME?</v>
      </c>
      <c r="BM26" s="13" t="e">
        <f ca="1">_xll.BDH($B26,BM$3,BM$2,BM$2)</f>
        <v>#NAME?</v>
      </c>
      <c r="BN26" s="13" t="e">
        <f ca="1">_xll.BDH($B26,BN$3,BN$2,BN$2)</f>
        <v>#NAME?</v>
      </c>
      <c r="BO26" s="13" t="e">
        <f ca="1">_xll.BDH($B26,BO$3,BO$2,BO$2)</f>
        <v>#NAME?</v>
      </c>
      <c r="BP26" s="13" t="e">
        <f ca="1">_xll.BDH($B26,BP$3,BP$2,BP$2)</f>
        <v>#NAME?</v>
      </c>
      <c r="BQ26" s="13" t="e">
        <f ca="1">_xll.BDH($B26,BQ$3,BQ$2,BQ$2)</f>
        <v>#NAME?</v>
      </c>
      <c r="BR26" s="4"/>
      <c r="BS26" s="14" t="e">
        <f ca="1">_xll.BDH($B26,BS$3,BS$2,BS$2)</f>
        <v>#NAME?</v>
      </c>
      <c r="BT26" s="14" t="e">
        <f ca="1">_xll.BDH($B26,BT$3,BT$2,BT$2)</f>
        <v>#NAME?</v>
      </c>
      <c r="BU26" s="14" t="e">
        <f ca="1">_xll.BDH($B26,BU$3,BU$2,BU$2)</f>
        <v>#NAME?</v>
      </c>
      <c r="BV26" s="14" t="e">
        <f ca="1">_xll.BDH($B26,BV$3,BV$2,BV$2)</f>
        <v>#NAME?</v>
      </c>
      <c r="BW26" s="14" t="e">
        <f ca="1">_xll.BDH($B26,BW$3,BW$2,BW$2)</f>
        <v>#NAME?</v>
      </c>
      <c r="BX26" s="14" t="e">
        <f ca="1">_xll.BDH($B26,BX$3,BX$2,BX$2)</f>
        <v>#NAME?</v>
      </c>
      <c r="BY26" s="14" t="e">
        <f ca="1">_xll.BDH($B26,BY$3,BY$2,BY$2)</f>
        <v>#NAME?</v>
      </c>
      <c r="BZ26" s="14" t="e">
        <f ca="1">_xll.BDH($B26,BZ$3,BZ$2,BZ$2)</f>
        <v>#NAME?</v>
      </c>
      <c r="CA26" s="14" t="e">
        <f ca="1">_xll.BDH($B26,CA$3,CA$2,CA$2)</f>
        <v>#NAME?</v>
      </c>
      <c r="CB26" s="14" t="e">
        <f ca="1">_xll.BDH($B26,CB$3,CB$2,CB$2)</f>
        <v>#NAME?</v>
      </c>
      <c r="CC26" s="14" t="e">
        <f ca="1">_xll.BDH($B26,CC$3,CC$2,CC$2)</f>
        <v>#NAME?</v>
      </c>
      <c r="CD26" s="14" t="e">
        <f ca="1">_xll.BDH($B26,CD$3,CD$2,CD$2)</f>
        <v>#NAME?</v>
      </c>
      <c r="CE26" s="14" t="e">
        <f ca="1">_xll.BDH($B26,CE$3,CE$2,CE$2)</f>
        <v>#NAME?</v>
      </c>
      <c r="CF26" s="14" t="e">
        <f ca="1">_xll.BDH($B26,CF$3,CF$2,CF$2)</f>
        <v>#NAME?</v>
      </c>
      <c r="CG26" s="14" t="e">
        <f ca="1">_xll.BDH($B26,CG$3,CG$2,CG$2)</f>
        <v>#NAME?</v>
      </c>
      <c r="CH26" s="14" t="e">
        <f ca="1">_xll.BDH($B26,CH$3,CH$2,CH$2)</f>
        <v>#NAME?</v>
      </c>
      <c r="CI26" s="14" t="e">
        <f ca="1">_xll.BDH($B26,CI$3,CI$2,CI$2)</f>
        <v>#NAME?</v>
      </c>
      <c r="CJ26" s="14" t="e">
        <f ca="1">_xll.BDH($B26,CJ$3,CJ$2,CJ$2)</f>
        <v>#NAME?</v>
      </c>
      <c r="CK26" s="14" t="e">
        <f ca="1">_xll.BDH($B26,CK$3,CK$2,CK$2)</f>
        <v>#NAME?</v>
      </c>
      <c r="CL26" s="14" t="e">
        <f ca="1">_xll.BDH($B26,CL$3,CL$2,CL$2)</f>
        <v>#NAME?</v>
      </c>
      <c r="CM26" s="14" t="e">
        <f ca="1">_xll.BDH($B26,CM$3,CM$2,CM$2)</f>
        <v>#NAME?</v>
      </c>
      <c r="CN26" s="1"/>
      <c r="CO26" s="13" t="e">
        <f ca="1">_xll.BDH($B26,CO$3,CO$2,CO$2)</f>
        <v>#NAME?</v>
      </c>
      <c r="CP26" s="13" t="e">
        <f ca="1">_xll.BDH($B26,CP$3,CP$2,CP$2)</f>
        <v>#NAME?</v>
      </c>
      <c r="CQ26" s="13" t="e">
        <f ca="1">_xll.BDH($B26,CQ$3,CQ$2,CQ$2)</f>
        <v>#NAME?</v>
      </c>
      <c r="CR26" s="13" t="e">
        <f ca="1">_xll.BDH($B26,CR$3,CR$2,CR$2)</f>
        <v>#NAME?</v>
      </c>
      <c r="CS26" s="13" t="e">
        <f ca="1">_xll.BDH($B26,CS$3,CS$2,CS$2)</f>
        <v>#NAME?</v>
      </c>
      <c r="CT26" s="13" t="e">
        <f ca="1">_xll.BDH($B26,CT$3,CT$2,CT$2)</f>
        <v>#NAME?</v>
      </c>
      <c r="CU26" s="13" t="e">
        <f ca="1">_xll.BDH($B26,CU$3,CU$2,CU$2)</f>
        <v>#NAME?</v>
      </c>
      <c r="CV26" s="13" t="e">
        <f ca="1">_xll.BDH($B26,CV$3,CV$2,CV$2)</f>
        <v>#NAME?</v>
      </c>
      <c r="CW26" s="13" t="e">
        <f ca="1">_xll.BDH($B26,CW$3,CW$2,CW$2)</f>
        <v>#NAME?</v>
      </c>
      <c r="CX26" s="13" t="e">
        <f ca="1">_xll.BDH($B26,CX$3,CX$2,CX$2)</f>
        <v>#NAME?</v>
      </c>
      <c r="CY26" s="13" t="e">
        <f ca="1">_xll.BDH($B26,CY$3,CY$2,CY$2)</f>
        <v>#NAME?</v>
      </c>
      <c r="CZ26" s="13" t="e">
        <f ca="1">_xll.BDH($B26,CZ$3,CZ$2,CZ$2)</f>
        <v>#NAME?</v>
      </c>
      <c r="DA26" s="13" t="e">
        <f ca="1">_xll.BDH($B26,DA$3,DA$2,DA$2)</f>
        <v>#NAME?</v>
      </c>
      <c r="DB26" s="13" t="e">
        <f ca="1">_xll.BDH($B26,DB$3,DB$2,DB$2)</f>
        <v>#NAME?</v>
      </c>
      <c r="DC26" s="13" t="e">
        <f ca="1">_xll.BDH($B26,DC$3,DC$2,DC$2)</f>
        <v>#NAME?</v>
      </c>
      <c r="DD26" s="13" t="e">
        <f ca="1">_xll.BDH($B26,DD$3,DD$2,DD$2)</f>
        <v>#NAME?</v>
      </c>
      <c r="DE26" s="13" t="e">
        <f ca="1">_xll.BDH($B26,DE$3,DE$2,DE$2)</f>
        <v>#NAME?</v>
      </c>
      <c r="DF26" s="13" t="e">
        <f ca="1">_xll.BDH($B26,DF$3,DF$2,DF$2)</f>
        <v>#NAME?</v>
      </c>
      <c r="DG26" s="13" t="e">
        <f ca="1">_xll.BDH($B26,DG$3,DG$2,DG$2)</f>
        <v>#NAME?</v>
      </c>
      <c r="DH26" s="13" t="e">
        <f ca="1">_xll.BDH($B26,DH$3,DH$2,DH$2)</f>
        <v>#NAME?</v>
      </c>
      <c r="DI26" s="13" t="e">
        <f ca="1">_xll.BDH($B26,DI$3,DI$2,DI$2)</f>
        <v>#NAME?</v>
      </c>
      <c r="DJ26" s="4"/>
      <c r="DK26" s="14" t="e">
        <f ca="1">_xll.BDH($B26,DK$3,DK$2,DK$2)</f>
        <v>#NAME?</v>
      </c>
      <c r="DL26" s="14" t="e">
        <f ca="1">_xll.BDH($B26,DL$3,DL$2,DL$2)</f>
        <v>#NAME?</v>
      </c>
      <c r="DM26" s="14" t="e">
        <f ca="1">_xll.BDH($B26,DM$3,DM$2,DM$2)</f>
        <v>#NAME?</v>
      </c>
      <c r="DN26" s="14" t="e">
        <f ca="1">_xll.BDH($B26,DN$3,DN$2,DN$2)</f>
        <v>#NAME?</v>
      </c>
      <c r="DO26" s="14" t="e">
        <f ca="1">_xll.BDH($B26,DO$3,DO$2,DO$2)</f>
        <v>#NAME?</v>
      </c>
      <c r="DP26" s="14" t="e">
        <f ca="1">_xll.BDH($B26,DP$3,DP$2,DP$2)</f>
        <v>#NAME?</v>
      </c>
      <c r="DQ26" s="14" t="e">
        <f ca="1">_xll.BDH($B26,DQ$3,DQ$2,DQ$2)</f>
        <v>#NAME?</v>
      </c>
      <c r="DR26" s="14" t="e">
        <f ca="1">_xll.BDH($B26,DR$3,DR$2,DR$2)</f>
        <v>#NAME?</v>
      </c>
      <c r="DS26" s="14" t="e">
        <f ca="1">_xll.BDH($B26,DS$3,DS$2,DS$2)</f>
        <v>#NAME?</v>
      </c>
      <c r="DT26" s="14" t="e">
        <f ca="1">_xll.BDH($B26,DT$3,DT$2,DT$2)</f>
        <v>#NAME?</v>
      </c>
      <c r="DU26" s="14" t="e">
        <f ca="1">_xll.BDH($B26,DU$3,DU$2,DU$2)</f>
        <v>#NAME?</v>
      </c>
      <c r="DV26" s="14" t="e">
        <f ca="1">_xll.BDH($B26,DV$3,DV$2,DV$2)</f>
        <v>#NAME?</v>
      </c>
      <c r="DW26" s="14" t="e">
        <f ca="1">_xll.BDH($B26,DW$3,DW$2,DW$2)</f>
        <v>#NAME?</v>
      </c>
      <c r="DX26" s="14" t="e">
        <f ca="1">_xll.BDH($B26,DX$3,DX$2,DX$2)</f>
        <v>#NAME?</v>
      </c>
      <c r="DY26" s="14" t="e">
        <f ca="1">_xll.BDH($B26,DY$3,DY$2,DY$2)</f>
        <v>#NAME?</v>
      </c>
      <c r="DZ26" s="14" t="e">
        <f ca="1">_xll.BDH($B26,DZ$3,DZ$2,DZ$2)</f>
        <v>#NAME?</v>
      </c>
      <c r="EA26" s="14" t="e">
        <f ca="1">_xll.BDH($B26,EA$3,EA$2,EA$2)</f>
        <v>#NAME?</v>
      </c>
      <c r="EB26" s="14" t="e">
        <f ca="1">_xll.BDH($B26,EB$3,EB$2,EB$2)</f>
        <v>#NAME?</v>
      </c>
      <c r="EC26" s="14" t="e">
        <f ca="1">_xll.BDH($B26,EC$3,EC$2,EC$2)</f>
        <v>#NAME?</v>
      </c>
      <c r="ED26" s="14" t="e">
        <f ca="1">_xll.BDH($B26,ED$3,ED$2,ED$2)</f>
        <v>#NAME?</v>
      </c>
      <c r="EE26" s="14" t="e">
        <f ca="1">_xll.BDH($B26,EE$3,EE$2,EE$2)</f>
        <v>#NAME?</v>
      </c>
      <c r="EF26" s="4"/>
      <c r="EG26" s="14" t="e">
        <f ca="1">_xll.BDH($B26,EG$3,EG$2,EG$2)</f>
        <v>#NAME?</v>
      </c>
      <c r="EH26" s="14" t="e">
        <f ca="1">_xll.BDH($B26,EH$3,EH$2,EH$2)</f>
        <v>#NAME?</v>
      </c>
      <c r="EI26" s="14" t="e">
        <f ca="1">_xll.BDH($B26,EI$3,EI$2,EI$2)</f>
        <v>#NAME?</v>
      </c>
      <c r="EJ26" s="14" t="e">
        <f ca="1">_xll.BDH($B26,EJ$3,EJ$2,EJ$2)</f>
        <v>#NAME?</v>
      </c>
      <c r="EK26" s="14" t="e">
        <f ca="1">_xll.BDH($B26,EK$3,EK$2,EK$2)</f>
        <v>#NAME?</v>
      </c>
      <c r="EL26" s="14" t="e">
        <f ca="1">_xll.BDH($B26,EL$3,EL$2,EL$2)</f>
        <v>#NAME?</v>
      </c>
      <c r="EM26" s="14" t="e">
        <f ca="1">_xll.BDH($B26,EM$3,EM$2,EM$2)</f>
        <v>#NAME?</v>
      </c>
      <c r="EN26" s="14" t="e">
        <f ca="1">_xll.BDH($B26,EN$3,EN$2,EN$2)</f>
        <v>#NAME?</v>
      </c>
      <c r="EO26" s="14" t="e">
        <f ca="1">_xll.BDH($B26,EO$3,EO$2,EO$2)</f>
        <v>#NAME?</v>
      </c>
      <c r="EP26" s="14" t="e">
        <f ca="1">_xll.BDH($B26,EP$3,EP$2,EP$2)</f>
        <v>#NAME?</v>
      </c>
      <c r="EQ26" s="14" t="e">
        <f ca="1">_xll.BDH($B26,EQ$3,EQ$2,EQ$2)</f>
        <v>#NAME?</v>
      </c>
      <c r="ER26" s="14" t="e">
        <f ca="1">_xll.BDH($B26,ER$3,ER$2,ER$2)</f>
        <v>#NAME?</v>
      </c>
      <c r="ES26" s="14" t="e">
        <f ca="1">_xll.BDH($B26,ES$3,ES$2,ES$2)</f>
        <v>#NAME?</v>
      </c>
      <c r="ET26" s="14" t="e">
        <f ca="1">_xll.BDH($B26,ET$3,ET$2,ET$2)</f>
        <v>#NAME?</v>
      </c>
      <c r="EU26" s="14" t="e">
        <f ca="1">_xll.BDH($B26,EU$3,EU$2,EU$2)</f>
        <v>#NAME?</v>
      </c>
      <c r="EV26" s="14" t="e">
        <f ca="1">_xll.BDH($B26,EV$3,EV$2,EV$2)</f>
        <v>#NAME?</v>
      </c>
      <c r="EW26" s="14" t="e">
        <f ca="1">_xll.BDH($B26,EW$3,EW$2,EW$2)</f>
        <v>#NAME?</v>
      </c>
      <c r="EX26" s="14" t="e">
        <f ca="1">_xll.BDH($B26,EX$3,EX$2,EX$2)</f>
        <v>#NAME?</v>
      </c>
      <c r="EY26" s="14" t="e">
        <f ca="1">_xll.BDH($B26,EY$3,EY$2,EY$2)</f>
        <v>#NAME?</v>
      </c>
      <c r="EZ26" s="14" t="e">
        <f ca="1">_xll.BDH($B26,EZ$3,EZ$2,EZ$2)</f>
        <v>#NAME?</v>
      </c>
      <c r="FA26" s="14" t="e">
        <f ca="1">_xll.BDH($B26,FA$3,FA$2,FA$2)</f>
        <v>#NAME?</v>
      </c>
      <c r="FB26" s="4"/>
      <c r="FC26" s="14" t="e">
        <f ca="1">_xll.BDH($B26,FC$3,FC$2,FC$2)</f>
        <v>#NAME?</v>
      </c>
      <c r="FD26" s="14" t="e">
        <f ca="1">_xll.BDH($B26,FD$3,FD$2,FD$2)</f>
        <v>#NAME?</v>
      </c>
      <c r="FE26" s="14" t="e">
        <f ca="1">_xll.BDH($B26,FE$3,FE$2,FE$2)</f>
        <v>#NAME?</v>
      </c>
      <c r="FF26" s="14" t="e">
        <f ca="1">_xll.BDH($B26,FF$3,FF$2,FF$2)</f>
        <v>#NAME?</v>
      </c>
      <c r="FG26" s="14" t="e">
        <f ca="1">_xll.BDH($B26,FG$3,FG$2,FG$2)</f>
        <v>#NAME?</v>
      </c>
      <c r="FH26" s="14" t="e">
        <f ca="1">_xll.BDH($B26,FH$3,FH$2,FH$2)</f>
        <v>#NAME?</v>
      </c>
      <c r="FI26" s="14" t="e">
        <f ca="1">_xll.BDH($B26,FI$3,FI$2,FI$2)</f>
        <v>#NAME?</v>
      </c>
      <c r="FJ26" s="14" t="e">
        <f ca="1">_xll.BDH($B26,FJ$3,FJ$2,FJ$2)</f>
        <v>#NAME?</v>
      </c>
      <c r="FK26" s="14" t="e">
        <f ca="1">_xll.BDH($B26,FK$3,FK$2,FK$2)</f>
        <v>#NAME?</v>
      </c>
      <c r="FL26" s="14" t="e">
        <f ca="1">_xll.BDH($B26,FL$3,FL$2,FL$2)</f>
        <v>#NAME?</v>
      </c>
      <c r="FM26" s="14" t="e">
        <f ca="1">_xll.BDH($B26,FM$3,FM$2,FM$2)</f>
        <v>#NAME?</v>
      </c>
      <c r="FN26" s="14" t="e">
        <f ca="1">_xll.BDH($B26,FN$3,FN$2,FN$2)</f>
        <v>#NAME?</v>
      </c>
      <c r="FO26" s="14" t="e">
        <f ca="1">_xll.BDH($B26,FO$3,FO$2,FO$2)</f>
        <v>#NAME?</v>
      </c>
      <c r="FP26" s="14" t="e">
        <f ca="1">_xll.BDH($B26,FP$3,FP$2,FP$2)</f>
        <v>#NAME?</v>
      </c>
      <c r="FQ26" s="14" t="e">
        <f ca="1">_xll.BDH($B26,FQ$3,FQ$2,FQ$2)</f>
        <v>#NAME?</v>
      </c>
      <c r="FR26" s="14" t="e">
        <f ca="1">_xll.BDH($B26,FR$3,FR$2,FR$2)</f>
        <v>#NAME?</v>
      </c>
      <c r="FS26" s="14" t="e">
        <f ca="1">_xll.BDH($B26,FS$3,FS$2,FS$2)</f>
        <v>#NAME?</v>
      </c>
      <c r="FT26" s="14" t="e">
        <f ca="1">_xll.BDH($B26,FT$3,FT$2,FT$2)</f>
        <v>#NAME?</v>
      </c>
      <c r="FU26" s="14" t="e">
        <f ca="1">_xll.BDH($B26,FU$3,FU$2,FU$2)</f>
        <v>#NAME?</v>
      </c>
      <c r="FV26" s="14" t="e">
        <f ca="1">_xll.BDH($B26,FV$3,FV$2,FV$2)</f>
        <v>#NAME?</v>
      </c>
      <c r="FW26" s="14" t="e">
        <f ca="1">_xll.BDH($B26,FW$3,FW$2,FW$2)</f>
        <v>#NAME?</v>
      </c>
      <c r="FX26" s="4"/>
      <c r="FY26" s="14" t="e">
        <f ca="1">_xll.BDH($B26,FY$3,FY$2,FY$2)</f>
        <v>#NAME?</v>
      </c>
      <c r="FZ26" s="14" t="e">
        <f ca="1">_xll.BDH($B26,FZ$3,FZ$2,FZ$2)</f>
        <v>#NAME?</v>
      </c>
      <c r="GA26" s="14" t="e">
        <f ca="1">_xll.BDH($B26,GA$3,GA$2,GA$2)</f>
        <v>#NAME?</v>
      </c>
      <c r="GB26" s="14" t="e">
        <f ca="1">_xll.BDH($B26,GB$3,GB$2,GB$2)</f>
        <v>#NAME?</v>
      </c>
      <c r="GC26" s="14" t="e">
        <f ca="1">_xll.BDH($B26,GC$3,GC$2,GC$2)</f>
        <v>#NAME?</v>
      </c>
      <c r="GD26" s="14" t="e">
        <f ca="1">_xll.BDH($B26,GD$3,GD$2,GD$2)</f>
        <v>#NAME?</v>
      </c>
      <c r="GE26" s="14" t="e">
        <f ca="1">_xll.BDH($B26,GE$3,GE$2,GE$2)</f>
        <v>#NAME?</v>
      </c>
      <c r="GF26" s="14" t="e">
        <f ca="1">_xll.BDH($B26,GF$3,GF$2,GF$2)</f>
        <v>#NAME?</v>
      </c>
      <c r="GG26" s="14" t="e">
        <f ca="1">_xll.BDH($B26,GG$3,GG$2,GG$2)</f>
        <v>#NAME?</v>
      </c>
      <c r="GH26" s="14" t="e">
        <f ca="1">_xll.BDH($B26,GH$3,GH$2,GH$2)</f>
        <v>#NAME?</v>
      </c>
      <c r="GI26" s="14" t="e">
        <f ca="1">_xll.BDH($B26,GI$3,GI$2,GI$2)</f>
        <v>#NAME?</v>
      </c>
      <c r="GJ26" s="14" t="e">
        <f ca="1">_xll.BDH($B26,GJ$3,GJ$2,GJ$2)</f>
        <v>#NAME?</v>
      </c>
      <c r="GK26" s="14" t="e">
        <f ca="1">_xll.BDH($B26,GK$3,GK$2,GK$2)</f>
        <v>#NAME?</v>
      </c>
      <c r="GL26" s="14" t="e">
        <f ca="1">_xll.BDH($B26,GL$3,GL$2,GL$2)</f>
        <v>#NAME?</v>
      </c>
      <c r="GM26" s="14" t="e">
        <f ca="1">_xll.BDH($B26,GM$3,GM$2,GM$2)</f>
        <v>#NAME?</v>
      </c>
      <c r="GN26" s="14" t="e">
        <f ca="1">_xll.BDH($B26,GN$3,GN$2,GN$2)</f>
        <v>#NAME?</v>
      </c>
      <c r="GO26" s="14" t="e">
        <f ca="1">_xll.BDH($B26,GO$3,GO$2,GO$2)</f>
        <v>#NAME?</v>
      </c>
      <c r="GP26" s="14" t="e">
        <f ca="1">_xll.BDH($B26,GP$3,GP$2,GP$2)</f>
        <v>#NAME?</v>
      </c>
      <c r="GQ26" s="14" t="e">
        <f ca="1">_xll.BDH($B26,GQ$3,GQ$2,GQ$2)</f>
        <v>#NAME?</v>
      </c>
      <c r="GR26" s="14" t="e">
        <f ca="1">_xll.BDH($B26,GR$3,GR$2,GR$2)</f>
        <v>#NAME?</v>
      </c>
      <c r="GS26" s="14" t="e">
        <f ca="1">_xll.BDH($B26,GS$3,GS$2,GS$2)</f>
        <v>#NAME?</v>
      </c>
      <c r="GT26" s="4"/>
      <c r="GU26" s="13" t="e">
        <f ca="1">_xll.BDH($B26,GU$3,GU$2,GU$2)</f>
        <v>#NAME?</v>
      </c>
      <c r="GV26" s="13" t="e">
        <f ca="1">_xll.BDH($B26,GV$3,GV$2,GV$2)</f>
        <v>#NAME?</v>
      </c>
      <c r="GW26" s="13" t="e">
        <f ca="1">_xll.BDH($B26,GW$3,GW$2,GW$2)</f>
        <v>#NAME?</v>
      </c>
      <c r="GX26" s="13" t="e">
        <f ca="1">_xll.BDH($B26,GX$3,GX$2,GX$2)</f>
        <v>#NAME?</v>
      </c>
      <c r="GY26" s="13" t="e">
        <f ca="1">_xll.BDH($B26,GY$3,GY$2,GY$2)</f>
        <v>#NAME?</v>
      </c>
      <c r="GZ26" s="13" t="e">
        <f ca="1">_xll.BDH($B26,GZ$3,GZ$2,GZ$2)</f>
        <v>#NAME?</v>
      </c>
      <c r="HA26" s="13" t="e">
        <f ca="1">_xll.BDH($B26,HA$3,HA$2,HA$2)</f>
        <v>#NAME?</v>
      </c>
      <c r="HB26" s="13" t="e">
        <f ca="1">_xll.BDH($B26,HB$3,HB$2,HB$2)</f>
        <v>#NAME?</v>
      </c>
      <c r="HC26" s="13" t="e">
        <f ca="1">_xll.BDH($B26,HC$3,HC$2,HC$2)</f>
        <v>#NAME?</v>
      </c>
      <c r="HD26" s="13" t="e">
        <f ca="1">_xll.BDH($B26,HD$3,HD$2,HD$2)</f>
        <v>#NAME?</v>
      </c>
      <c r="HE26" s="13" t="e">
        <f ca="1">_xll.BDH($B26,HE$3,HE$2,HE$2)</f>
        <v>#NAME?</v>
      </c>
      <c r="HF26" s="13" t="e">
        <f ca="1">_xll.BDH($B26,HF$3,HF$2,HF$2)</f>
        <v>#NAME?</v>
      </c>
      <c r="HG26" s="13" t="e">
        <f ca="1">_xll.BDH($B26,HG$3,HG$2,HG$2)</f>
        <v>#NAME?</v>
      </c>
      <c r="HH26" s="13" t="e">
        <f ca="1">_xll.BDH($B26,HH$3,HH$2,HH$2)</f>
        <v>#NAME?</v>
      </c>
      <c r="HI26" s="13" t="e">
        <f ca="1">_xll.BDH($B26,HI$3,HI$2,HI$2)</f>
        <v>#NAME?</v>
      </c>
      <c r="HJ26" s="13" t="e">
        <f ca="1">_xll.BDH($B26,HJ$3,HJ$2,HJ$2)</f>
        <v>#NAME?</v>
      </c>
      <c r="HK26" s="13" t="e">
        <f ca="1">_xll.BDH($B26,HK$3,HK$2,HK$2)</f>
        <v>#NAME?</v>
      </c>
      <c r="HL26" s="13" t="e">
        <f ca="1">_xll.BDH($B26,HL$3,HL$2,HL$2)</f>
        <v>#NAME?</v>
      </c>
      <c r="HM26" s="13" t="e">
        <f ca="1">_xll.BDH($B26,HM$3,HM$2,HM$2)</f>
        <v>#NAME?</v>
      </c>
      <c r="HN26" s="13" t="e">
        <f ca="1">_xll.BDH($B26,HN$3,HN$2,HN$2)</f>
        <v>#NAME?</v>
      </c>
      <c r="HO26" s="13" t="e">
        <f ca="1">_xll.BDH($B26,HO$3,HO$2,HO$2)</f>
        <v>#NAME?</v>
      </c>
      <c r="HP26" s="4"/>
      <c r="HQ26" s="13" t="e">
        <f ca="1">_xll.BDH($B26,HQ$3,HQ$2,HQ$2)</f>
        <v>#NAME?</v>
      </c>
      <c r="HR26" s="13" t="e">
        <f ca="1">_xll.BDH($B26,HR$3,HR$2,HR$2)</f>
        <v>#NAME?</v>
      </c>
      <c r="HS26" s="13" t="e">
        <f ca="1">_xll.BDH($B26,HS$3,HS$2,HS$2)</f>
        <v>#NAME?</v>
      </c>
      <c r="HT26" s="13" t="e">
        <f ca="1">_xll.BDH($B26,HT$3,HT$2,HT$2)</f>
        <v>#NAME?</v>
      </c>
      <c r="HU26" s="13" t="e">
        <f ca="1">_xll.BDH($B26,HU$3,HU$2,HU$2)</f>
        <v>#NAME?</v>
      </c>
      <c r="HV26" s="13" t="e">
        <f ca="1">_xll.BDH($B26,HV$3,HV$2,HV$2)</f>
        <v>#NAME?</v>
      </c>
      <c r="HW26" s="13" t="e">
        <f ca="1">_xll.BDH($B26,HW$3,HW$2,HW$2)</f>
        <v>#NAME?</v>
      </c>
      <c r="HX26" s="13" t="e">
        <f ca="1">_xll.BDH($B26,HX$3,HX$2,HX$2)</f>
        <v>#NAME?</v>
      </c>
      <c r="HY26" s="13" t="e">
        <f ca="1">_xll.BDH($B26,HY$3,HY$2,HY$2)</f>
        <v>#NAME?</v>
      </c>
      <c r="HZ26" s="13" t="e">
        <f ca="1">_xll.BDH($B26,HZ$3,HZ$2,HZ$2)</f>
        <v>#NAME?</v>
      </c>
      <c r="IA26" s="13" t="e">
        <f ca="1">_xll.BDH($B26,IA$3,IA$2,IA$2)</f>
        <v>#NAME?</v>
      </c>
      <c r="IB26" s="13" t="e">
        <f ca="1">_xll.BDH($B26,IB$3,IB$2,IB$2)</f>
        <v>#NAME?</v>
      </c>
      <c r="IC26" s="13" t="e">
        <f ca="1">_xll.BDH($B26,IC$3,IC$2,IC$2)</f>
        <v>#NAME?</v>
      </c>
      <c r="ID26" s="13" t="e">
        <f ca="1">_xll.BDH($B26,ID$3,ID$2,ID$2)</f>
        <v>#NAME?</v>
      </c>
      <c r="IE26" s="13" t="e">
        <f ca="1">_xll.BDH($B26,IE$3,IE$2,IE$2)</f>
        <v>#NAME?</v>
      </c>
      <c r="IF26" s="13" t="e">
        <f ca="1">_xll.BDH($B26,IF$3,IF$2,IF$2)</f>
        <v>#NAME?</v>
      </c>
      <c r="IG26" s="13" t="e">
        <f ca="1">_xll.BDH($B26,IG$3,IG$2,IG$2)</f>
        <v>#NAME?</v>
      </c>
      <c r="IH26" s="13" t="e">
        <f ca="1">_xll.BDH($B26,IH$3,IH$2,IH$2)</f>
        <v>#NAME?</v>
      </c>
      <c r="II26" s="13" t="e">
        <f ca="1">_xll.BDH($B26,II$3,II$2,II$2)</f>
        <v>#NAME?</v>
      </c>
      <c r="IJ26" s="13" t="e">
        <f ca="1">_xll.BDH($B26,IJ$3,IJ$2,IJ$2)</f>
        <v>#NAME?</v>
      </c>
      <c r="IK26" s="13" t="e">
        <f ca="1">_xll.BDH($B26,IK$3,IK$2,IK$2)</f>
        <v>#NAME?</v>
      </c>
      <c r="IL26" s="4"/>
      <c r="IM26" s="13" t="e">
        <f ca="1">_xll.BDH($B26,IM$3,IM$2,IM$2)</f>
        <v>#NAME?</v>
      </c>
      <c r="IN26" s="13" t="e">
        <f ca="1">_xll.BDH($B26,IN$3,IN$2,IN$2)</f>
        <v>#NAME?</v>
      </c>
      <c r="IO26" s="13" t="e">
        <f ca="1">_xll.BDH($B26,IO$3,IO$2,IO$2)</f>
        <v>#NAME?</v>
      </c>
      <c r="IP26" s="13" t="e">
        <f ca="1">_xll.BDH($B26,IP$3,IP$2,IP$2)</f>
        <v>#NAME?</v>
      </c>
      <c r="IQ26" s="13" t="e">
        <f ca="1">_xll.BDH($B26,IQ$3,IQ$2,IQ$2)</f>
        <v>#NAME?</v>
      </c>
      <c r="IR26" s="13" t="e">
        <f ca="1">_xll.BDH($B26,IR$3,IR$2,IR$2)</f>
        <v>#NAME?</v>
      </c>
      <c r="IS26" s="13" t="e">
        <f ca="1">_xll.BDH($B26,IS$3,IS$2,IS$2)</f>
        <v>#NAME?</v>
      </c>
      <c r="IT26" s="13" t="e">
        <f ca="1">_xll.BDH($B26,IT$3,IT$2,IT$2)</f>
        <v>#NAME?</v>
      </c>
      <c r="IU26" s="13" t="e">
        <f ca="1">_xll.BDH($B26,IU$3,IU$2,IU$2)</f>
        <v>#NAME?</v>
      </c>
      <c r="IV26" s="13" t="e">
        <f ca="1">_xll.BDH($B26,IV$3,IV$2,IV$2)</f>
        <v>#NAME?</v>
      </c>
      <c r="IW26" s="13" t="e">
        <f ca="1">_xll.BDH($B26,IW$3,IW$2,IW$2)</f>
        <v>#NAME?</v>
      </c>
      <c r="IX26" s="13" t="e">
        <f ca="1">_xll.BDH($B26,IX$3,IX$2,IX$2)</f>
        <v>#NAME?</v>
      </c>
      <c r="IY26" s="13" t="e">
        <f ca="1">_xll.BDH($B26,IY$3,IY$2,IY$2)</f>
        <v>#NAME?</v>
      </c>
      <c r="IZ26" s="13" t="e">
        <f ca="1">_xll.BDH($B26,IZ$3,IZ$2,IZ$2)</f>
        <v>#NAME?</v>
      </c>
      <c r="JA26" s="13" t="e">
        <f ca="1">_xll.BDH($B26,JA$3,JA$2,JA$2)</f>
        <v>#NAME?</v>
      </c>
      <c r="JB26" s="13" t="e">
        <f ca="1">_xll.BDH($B26,JB$3,JB$2,JB$2)</f>
        <v>#NAME?</v>
      </c>
      <c r="JC26" s="13" t="e">
        <f ca="1">_xll.BDH($B26,JC$3,JC$2,JC$2)</f>
        <v>#NAME?</v>
      </c>
      <c r="JD26" s="13" t="e">
        <f ca="1">_xll.BDH($B26,JD$3,JD$2,JD$2)</f>
        <v>#NAME?</v>
      </c>
      <c r="JE26" s="13" t="e">
        <f ca="1">_xll.BDH($B26,JE$3,JE$2,JE$2)</f>
        <v>#NAME?</v>
      </c>
      <c r="JF26" s="13" t="e">
        <f ca="1">_xll.BDH($B26,JF$3,JF$2,JF$2)</f>
        <v>#NAME?</v>
      </c>
      <c r="JG26" s="13" t="e">
        <f ca="1">_xll.BDH($B26,JG$3,JG$2,JG$2)</f>
        <v>#NAME?</v>
      </c>
      <c r="JH26" s="4"/>
      <c r="JI26" s="14" t="e">
        <f ca="1">_xll.BDH($B26,JI$3,JI$2,JI$2)</f>
        <v>#NAME?</v>
      </c>
      <c r="JJ26" s="14" t="e">
        <f ca="1">_xll.BDH($B26,JJ$3,JJ$2,JJ$2)</f>
        <v>#NAME?</v>
      </c>
      <c r="JK26" s="14" t="e">
        <f ca="1">_xll.BDH($B26,JK$3,JK$2,JK$2)</f>
        <v>#NAME?</v>
      </c>
      <c r="JL26" s="14" t="e">
        <f ca="1">_xll.BDH($B26,JL$3,JL$2,JL$2)</f>
        <v>#NAME?</v>
      </c>
      <c r="JM26" s="14" t="e">
        <f ca="1">_xll.BDH($B26,JM$3,JM$2,JM$2)</f>
        <v>#NAME?</v>
      </c>
      <c r="JN26" s="14" t="e">
        <f ca="1">_xll.BDH($B26,JN$3,JN$2,JN$2)</f>
        <v>#NAME?</v>
      </c>
      <c r="JO26" s="14" t="e">
        <f ca="1">_xll.BDH($B26,JO$3,JO$2,JO$2)</f>
        <v>#NAME?</v>
      </c>
      <c r="JP26" s="14" t="e">
        <f ca="1">_xll.BDH($B26,JP$3,JP$2,JP$2)</f>
        <v>#NAME?</v>
      </c>
      <c r="JQ26" s="14" t="e">
        <f ca="1">_xll.BDH($B26,JQ$3,JQ$2,JQ$2)</f>
        <v>#NAME?</v>
      </c>
      <c r="JR26" s="14" t="e">
        <f ca="1">_xll.BDH($B26,JR$3,JR$2,JR$2)</f>
        <v>#NAME?</v>
      </c>
      <c r="JS26" s="14" t="e">
        <f ca="1">_xll.BDH($B26,JS$3,JS$2,JS$2)</f>
        <v>#NAME?</v>
      </c>
      <c r="JT26" s="14" t="e">
        <f ca="1">_xll.BDH($B26,JT$3,JT$2,JT$2)</f>
        <v>#NAME?</v>
      </c>
      <c r="JU26" s="14" t="e">
        <f ca="1">_xll.BDH($B26,JU$3,JU$2,JU$2)</f>
        <v>#NAME?</v>
      </c>
      <c r="JV26" s="14" t="e">
        <f ca="1">_xll.BDH($B26,JV$3,JV$2,JV$2)</f>
        <v>#NAME?</v>
      </c>
      <c r="JW26" s="14" t="e">
        <f ca="1">_xll.BDH($B26,JW$3,JW$2,JW$2)</f>
        <v>#NAME?</v>
      </c>
      <c r="JX26" s="14" t="e">
        <f ca="1">_xll.BDH($B26,JX$3,JX$2,JX$2)</f>
        <v>#NAME?</v>
      </c>
      <c r="JY26" s="14" t="e">
        <f ca="1">_xll.BDH($B26,JY$3,JY$2,JY$2)</f>
        <v>#NAME?</v>
      </c>
      <c r="JZ26" s="14" t="e">
        <f ca="1">_xll.BDH($B26,JZ$3,JZ$2,JZ$2)</f>
        <v>#NAME?</v>
      </c>
      <c r="KA26" s="14" t="e">
        <f ca="1">_xll.BDH($B26,KA$3,KA$2,KA$2)</f>
        <v>#NAME?</v>
      </c>
      <c r="KB26" s="14" t="e">
        <f ca="1">_xll.BDH($B26,KB$3,KB$2,KB$2)</f>
        <v>#NAME?</v>
      </c>
      <c r="KC26" s="14" t="e">
        <f ca="1">_xll.BDH($B26,KC$3,KC$2,KC$2)</f>
        <v>#NAME?</v>
      </c>
      <c r="KD26" s="4"/>
      <c r="KE26" s="20"/>
    </row>
    <row r="27" spans="1:291" s="21" customFormat="1">
      <c r="A27" s="4" t="s">
        <v>15</v>
      </c>
      <c r="B27" s="3" t="s">
        <v>32</v>
      </c>
      <c r="C27" s="15"/>
      <c r="D27" s="3"/>
      <c r="E27" s="13" t="e">
        <f ca="1">_xll.BDH($B27,E$3,E$2,E$2)</f>
        <v>#NAME?</v>
      </c>
      <c r="F27" s="13" t="e">
        <f ca="1">_xll.BDH($B27,F$3,F$2,F$2)</f>
        <v>#NAME?</v>
      </c>
      <c r="G27" s="13" t="e">
        <f ca="1">_xll.BDH($B27,G$3,G$2,G$2)</f>
        <v>#NAME?</v>
      </c>
      <c r="H27" s="13" t="e">
        <f ca="1">_xll.BDH($B27,H$3,H$2,H$2)</f>
        <v>#NAME?</v>
      </c>
      <c r="I27" s="13" t="e">
        <f ca="1">_xll.BDH($B27,I$3,I$2,I$2)</f>
        <v>#NAME?</v>
      </c>
      <c r="J27" s="13" t="e">
        <f ca="1">_xll.BDH($B27,J$3,J$2,J$2)</f>
        <v>#NAME?</v>
      </c>
      <c r="K27" s="13" t="e">
        <f ca="1">_xll.BDH($B27,K$3,K$2,K$2)</f>
        <v>#NAME?</v>
      </c>
      <c r="L27" s="13" t="e">
        <f ca="1">_xll.BDH($B27,L$3,L$2,L$2)</f>
        <v>#NAME?</v>
      </c>
      <c r="M27" s="13" t="e">
        <f ca="1">_xll.BDH($B27,M$3,M$2,M$2)</f>
        <v>#NAME?</v>
      </c>
      <c r="N27" s="13" t="e">
        <f ca="1">_xll.BDH($B27,N$3,N$2,N$2)</f>
        <v>#NAME?</v>
      </c>
      <c r="O27" s="13" t="e">
        <f ca="1">_xll.BDH($B27,O$3,O$2,O$2)</f>
        <v>#NAME?</v>
      </c>
      <c r="P27" s="13" t="e">
        <f ca="1">_xll.BDH($B27,P$3,P$2,P$2)</f>
        <v>#NAME?</v>
      </c>
      <c r="Q27" s="13" t="e">
        <f ca="1">_xll.BDH($B27,Q$3,Q$2,Q$2)</f>
        <v>#NAME?</v>
      </c>
      <c r="R27" s="13" t="e">
        <f ca="1">_xll.BDH($B27,R$3,R$2,R$2)</f>
        <v>#NAME?</v>
      </c>
      <c r="S27" s="13" t="e">
        <f ca="1">_xll.BDH($B27,S$3,S$2,S$2)</f>
        <v>#NAME?</v>
      </c>
      <c r="T27" s="13" t="e">
        <f ca="1">_xll.BDH($B27,T$3,T$2,T$2)</f>
        <v>#NAME?</v>
      </c>
      <c r="U27" s="13" t="e">
        <f ca="1">_xll.BDH($B27,U$3,U$2,U$2)</f>
        <v>#NAME?</v>
      </c>
      <c r="V27" s="13" t="e">
        <f ca="1">_xll.BDH($B27,V$3,V$2,V$2)</f>
        <v>#NAME?</v>
      </c>
      <c r="W27" s="13" t="e">
        <f ca="1">_xll.BDH($B27,W$3,W$2,W$2)</f>
        <v>#NAME?</v>
      </c>
      <c r="X27" s="13" t="e">
        <f ca="1">_xll.BDH($B27,X$3,X$2,X$2)</f>
        <v>#NAME?</v>
      </c>
      <c r="Y27" s="13" t="e">
        <f ca="1">_xll.BDH($B27,Y$3,Y$2,Y$2)</f>
        <v>#NAME?</v>
      </c>
      <c r="Z27" s="66"/>
      <c r="AA27" s="13" t="e">
        <f ca="1">_xll.BDH($B27,AA$3,AA$2,AA$2)</f>
        <v>#NAME?</v>
      </c>
      <c r="AB27" s="13" t="e">
        <f ca="1">_xll.BDH($B27,AB$3,AB$2,AB$2)</f>
        <v>#NAME?</v>
      </c>
      <c r="AC27" s="13" t="e">
        <f ca="1">_xll.BDH($B27,AC$3,AC$2,AC$2)</f>
        <v>#NAME?</v>
      </c>
      <c r="AD27" s="13" t="e">
        <f ca="1">_xll.BDH($B27,AD$3,AD$2,AD$2)</f>
        <v>#NAME?</v>
      </c>
      <c r="AE27" s="13" t="e">
        <f ca="1">_xll.BDH($B27,AE$3,AE$2,AE$2)</f>
        <v>#NAME?</v>
      </c>
      <c r="AF27" s="13" t="e">
        <f ca="1">_xll.BDH($B27,AF$3,AF$2,AF$2)</f>
        <v>#NAME?</v>
      </c>
      <c r="AG27" s="13" t="e">
        <f ca="1">_xll.BDH($B27,AG$3,AG$2,AG$2)</f>
        <v>#NAME?</v>
      </c>
      <c r="AH27" s="13" t="e">
        <f ca="1">_xll.BDH($B27,AH$3,AH$2,AH$2)</f>
        <v>#NAME?</v>
      </c>
      <c r="AI27" s="13" t="e">
        <f ca="1">_xll.BDH($B27,AI$3,AI$2,AI$2)</f>
        <v>#NAME?</v>
      </c>
      <c r="AJ27" s="13" t="e">
        <f ca="1">_xll.BDH($B27,AJ$3,AJ$2,AJ$2)</f>
        <v>#NAME?</v>
      </c>
      <c r="AK27" s="13" t="e">
        <f ca="1">_xll.BDH($B27,AK$3,AK$2,AK$2)</f>
        <v>#NAME?</v>
      </c>
      <c r="AL27" s="13" t="e">
        <f ca="1">_xll.BDH($B27,AL$3,AL$2,AL$2)</f>
        <v>#NAME?</v>
      </c>
      <c r="AM27" s="13" t="e">
        <f ca="1">_xll.BDH($B27,AM$3,AM$2,AM$2)</f>
        <v>#NAME?</v>
      </c>
      <c r="AN27" s="13" t="e">
        <f ca="1">_xll.BDH($B27,AN$3,AN$2,AN$2)</f>
        <v>#NAME?</v>
      </c>
      <c r="AO27" s="13" t="e">
        <f ca="1">_xll.BDH($B27,AO$3,AO$2,AO$2)</f>
        <v>#NAME?</v>
      </c>
      <c r="AP27" s="13" t="e">
        <f ca="1">_xll.BDH($B27,AP$3,AP$2,AP$2)</f>
        <v>#NAME?</v>
      </c>
      <c r="AQ27" s="13" t="e">
        <f ca="1">_xll.BDH($B27,AQ$3,AQ$2,AQ$2)</f>
        <v>#NAME?</v>
      </c>
      <c r="AR27" s="13" t="e">
        <f ca="1">_xll.BDH($B27,AR$3,AR$2,AR$2)</f>
        <v>#NAME?</v>
      </c>
      <c r="AS27" s="13" t="e">
        <f ca="1">_xll.BDH($B27,AS$3,AS$2,AS$2)</f>
        <v>#NAME?</v>
      </c>
      <c r="AT27" s="13" t="e">
        <f ca="1">_xll.BDH($B27,AT$3,AT$2,AT$2)</f>
        <v>#NAME?</v>
      </c>
      <c r="AU27" s="13" t="e">
        <f ca="1">_xll.BDH($B27,AU$3,AU$2,AU$2)</f>
        <v>#NAME?</v>
      </c>
      <c r="AV27" s="66"/>
      <c r="AW27" s="13" t="e">
        <f ca="1">_xll.BDH($B27,AW$3,AW$2,AW$2)</f>
        <v>#NAME?</v>
      </c>
      <c r="AX27" s="13" t="e">
        <f ca="1">_xll.BDH($B27,AX$3,AX$2,AX$2)</f>
        <v>#NAME?</v>
      </c>
      <c r="AY27" s="13" t="e">
        <f ca="1">_xll.BDH($B27,AY$3,AY$2,AY$2)</f>
        <v>#NAME?</v>
      </c>
      <c r="AZ27" s="13" t="e">
        <f ca="1">_xll.BDH($B27,AZ$3,AZ$2,AZ$2)</f>
        <v>#NAME?</v>
      </c>
      <c r="BA27" s="13" t="e">
        <f ca="1">_xll.BDH($B27,BA$3,BA$2,BA$2)</f>
        <v>#NAME?</v>
      </c>
      <c r="BB27" s="13" t="e">
        <f ca="1">_xll.BDH($B27,BB$3,BB$2,BB$2)</f>
        <v>#NAME?</v>
      </c>
      <c r="BC27" s="13" t="e">
        <f ca="1">_xll.BDH($B27,BC$3,BC$2,BC$2)</f>
        <v>#NAME?</v>
      </c>
      <c r="BD27" s="13" t="e">
        <f ca="1">_xll.BDH($B27,BD$3,BD$2,BD$2)</f>
        <v>#NAME?</v>
      </c>
      <c r="BE27" s="13" t="e">
        <f ca="1">_xll.BDH($B27,BE$3,BE$2,BE$2)</f>
        <v>#NAME?</v>
      </c>
      <c r="BF27" s="13" t="e">
        <f ca="1">_xll.BDH($B27,BF$3,BF$2,BF$2)</f>
        <v>#NAME?</v>
      </c>
      <c r="BG27" s="13" t="e">
        <f ca="1">_xll.BDH($B27,BG$3,BG$2,BG$2)</f>
        <v>#NAME?</v>
      </c>
      <c r="BH27" s="13" t="e">
        <f ca="1">_xll.BDH($B27,BH$3,BH$2,BH$2)</f>
        <v>#NAME?</v>
      </c>
      <c r="BI27" s="13" t="e">
        <f ca="1">_xll.BDH($B27,BI$3,BI$2,BI$2)</f>
        <v>#NAME?</v>
      </c>
      <c r="BJ27" s="13" t="e">
        <f ca="1">_xll.BDH($B27,BJ$3,BJ$2,BJ$2)</f>
        <v>#NAME?</v>
      </c>
      <c r="BK27" s="13" t="e">
        <f ca="1">_xll.BDH($B27,BK$3,BK$2,BK$2)</f>
        <v>#NAME?</v>
      </c>
      <c r="BL27" s="13" t="e">
        <f ca="1">_xll.BDH($B27,BL$3,BL$2,BL$2)</f>
        <v>#NAME?</v>
      </c>
      <c r="BM27" s="13" t="e">
        <f ca="1">_xll.BDH($B27,BM$3,BM$2,BM$2)</f>
        <v>#NAME?</v>
      </c>
      <c r="BN27" s="13" t="e">
        <f ca="1">_xll.BDH($B27,BN$3,BN$2,BN$2)</f>
        <v>#NAME?</v>
      </c>
      <c r="BO27" s="13" t="e">
        <f ca="1">_xll.BDH($B27,BO$3,BO$2,BO$2)</f>
        <v>#NAME?</v>
      </c>
      <c r="BP27" s="13" t="e">
        <f ca="1">_xll.BDH($B27,BP$3,BP$2,BP$2)</f>
        <v>#NAME?</v>
      </c>
      <c r="BQ27" s="13" t="e">
        <f ca="1">_xll.BDH($B27,BQ$3,BQ$2,BQ$2)</f>
        <v>#NAME?</v>
      </c>
      <c r="BR27" s="3"/>
      <c r="BS27" s="14" t="e">
        <f ca="1">_xll.BDH($B27,BS$3,BS$2,BS$2)</f>
        <v>#NAME?</v>
      </c>
      <c r="BT27" s="14" t="e">
        <f ca="1">_xll.BDH($B27,BT$3,BT$2,BT$2)</f>
        <v>#NAME?</v>
      </c>
      <c r="BU27" s="14" t="e">
        <f ca="1">_xll.BDH($B27,BU$3,BU$2,BU$2)</f>
        <v>#NAME?</v>
      </c>
      <c r="BV27" s="14" t="e">
        <f ca="1">_xll.BDH($B27,BV$3,BV$2,BV$2)</f>
        <v>#NAME?</v>
      </c>
      <c r="BW27" s="14" t="e">
        <f ca="1">_xll.BDH($B27,BW$3,BW$2,BW$2)</f>
        <v>#NAME?</v>
      </c>
      <c r="BX27" s="14" t="e">
        <f ca="1">_xll.BDH($B27,BX$3,BX$2,BX$2)</f>
        <v>#NAME?</v>
      </c>
      <c r="BY27" s="14" t="e">
        <f ca="1">_xll.BDH($B27,BY$3,BY$2,BY$2)</f>
        <v>#NAME?</v>
      </c>
      <c r="BZ27" s="14" t="e">
        <f ca="1">_xll.BDH($B27,BZ$3,BZ$2,BZ$2)</f>
        <v>#NAME?</v>
      </c>
      <c r="CA27" s="14" t="e">
        <f ca="1">_xll.BDH($B27,CA$3,CA$2,CA$2)</f>
        <v>#NAME?</v>
      </c>
      <c r="CB27" s="14" t="e">
        <f ca="1">_xll.BDH($B27,CB$3,CB$2,CB$2)</f>
        <v>#NAME?</v>
      </c>
      <c r="CC27" s="14" t="e">
        <f ca="1">_xll.BDH($B27,CC$3,CC$2,CC$2)</f>
        <v>#NAME?</v>
      </c>
      <c r="CD27" s="14" t="e">
        <f ca="1">_xll.BDH($B27,CD$3,CD$2,CD$2)</f>
        <v>#NAME?</v>
      </c>
      <c r="CE27" s="14" t="e">
        <f ca="1">_xll.BDH($B27,CE$3,CE$2,CE$2)</f>
        <v>#NAME?</v>
      </c>
      <c r="CF27" s="14" t="e">
        <f ca="1">_xll.BDH($B27,CF$3,CF$2,CF$2)</f>
        <v>#NAME?</v>
      </c>
      <c r="CG27" s="14" t="e">
        <f ca="1">_xll.BDH($B27,CG$3,CG$2,CG$2)</f>
        <v>#NAME?</v>
      </c>
      <c r="CH27" s="14" t="e">
        <f ca="1">_xll.BDH($B27,CH$3,CH$2,CH$2)</f>
        <v>#NAME?</v>
      </c>
      <c r="CI27" s="14" t="e">
        <f ca="1">_xll.BDH($B27,CI$3,CI$2,CI$2)</f>
        <v>#NAME?</v>
      </c>
      <c r="CJ27" s="14" t="e">
        <f ca="1">_xll.BDH($B27,CJ$3,CJ$2,CJ$2)</f>
        <v>#NAME?</v>
      </c>
      <c r="CK27" s="14" t="e">
        <f ca="1">_xll.BDH($B27,CK$3,CK$2,CK$2)</f>
        <v>#NAME?</v>
      </c>
      <c r="CL27" s="14" t="e">
        <f ca="1">_xll.BDH($B27,CL$3,CL$2,CL$2)</f>
        <v>#NAME?</v>
      </c>
      <c r="CM27" s="14" t="e">
        <f ca="1">_xll.BDH($B27,CM$3,CM$2,CM$2)</f>
        <v>#NAME?</v>
      </c>
      <c r="CN27"/>
      <c r="CO27" s="13" t="e">
        <f ca="1">_xll.BDH($B27,CO$3,CO$2,CO$2)</f>
        <v>#NAME?</v>
      </c>
      <c r="CP27" s="13" t="e">
        <f ca="1">_xll.BDH($B27,CP$3,CP$2,CP$2)</f>
        <v>#NAME?</v>
      </c>
      <c r="CQ27" s="13" t="e">
        <f ca="1">_xll.BDH($B27,CQ$3,CQ$2,CQ$2)</f>
        <v>#NAME?</v>
      </c>
      <c r="CR27" s="13" t="e">
        <f ca="1">_xll.BDH($B27,CR$3,CR$2,CR$2)</f>
        <v>#NAME?</v>
      </c>
      <c r="CS27" s="13" t="e">
        <f ca="1">_xll.BDH($B27,CS$3,CS$2,CS$2)</f>
        <v>#NAME?</v>
      </c>
      <c r="CT27" s="13" t="e">
        <f ca="1">_xll.BDH($B27,CT$3,CT$2,CT$2)</f>
        <v>#NAME?</v>
      </c>
      <c r="CU27" s="13" t="e">
        <f ca="1">_xll.BDH($B27,CU$3,CU$2,CU$2)</f>
        <v>#NAME?</v>
      </c>
      <c r="CV27" s="13" t="e">
        <f ca="1">_xll.BDH($B27,CV$3,CV$2,CV$2)</f>
        <v>#NAME?</v>
      </c>
      <c r="CW27" s="13" t="e">
        <f ca="1">_xll.BDH($B27,CW$3,CW$2,CW$2)</f>
        <v>#NAME?</v>
      </c>
      <c r="CX27" s="13" t="e">
        <f ca="1">_xll.BDH($B27,CX$3,CX$2,CX$2)</f>
        <v>#NAME?</v>
      </c>
      <c r="CY27" s="13" t="e">
        <f ca="1">_xll.BDH($B27,CY$3,CY$2,CY$2)</f>
        <v>#NAME?</v>
      </c>
      <c r="CZ27" s="13" t="e">
        <f ca="1">_xll.BDH($B27,CZ$3,CZ$2,CZ$2)</f>
        <v>#NAME?</v>
      </c>
      <c r="DA27" s="13" t="e">
        <f ca="1">_xll.BDH($B27,DA$3,DA$2,DA$2)</f>
        <v>#NAME?</v>
      </c>
      <c r="DB27" s="13" t="e">
        <f ca="1">_xll.BDH($B27,DB$3,DB$2,DB$2)</f>
        <v>#NAME?</v>
      </c>
      <c r="DC27" s="13" t="e">
        <f ca="1">_xll.BDH($B27,DC$3,DC$2,DC$2)</f>
        <v>#NAME?</v>
      </c>
      <c r="DD27" s="13" t="e">
        <f ca="1">_xll.BDH($B27,DD$3,DD$2,DD$2)</f>
        <v>#NAME?</v>
      </c>
      <c r="DE27" s="13" t="e">
        <f ca="1">_xll.BDH($B27,DE$3,DE$2,DE$2)</f>
        <v>#NAME?</v>
      </c>
      <c r="DF27" s="13" t="e">
        <f ca="1">_xll.BDH($B27,DF$3,DF$2,DF$2)</f>
        <v>#NAME?</v>
      </c>
      <c r="DG27" s="13" t="e">
        <f ca="1">_xll.BDH($B27,DG$3,DG$2,DG$2)</f>
        <v>#NAME?</v>
      </c>
      <c r="DH27" s="13" t="e">
        <f ca="1">_xll.BDH($B27,DH$3,DH$2,DH$2)</f>
        <v>#NAME?</v>
      </c>
      <c r="DI27" s="13" t="e">
        <f ca="1">_xll.BDH($B27,DI$3,DI$2,DI$2)</f>
        <v>#NAME?</v>
      </c>
      <c r="DJ27" s="3"/>
      <c r="DK27" s="14" t="e">
        <f ca="1">_xll.BDH($B27,DK$3,DK$2,DK$2)</f>
        <v>#NAME?</v>
      </c>
      <c r="DL27" s="14" t="e">
        <f ca="1">_xll.BDH($B27,DL$3,DL$2,DL$2)</f>
        <v>#NAME?</v>
      </c>
      <c r="DM27" s="14" t="e">
        <f ca="1">_xll.BDH($B27,DM$3,DM$2,DM$2)</f>
        <v>#NAME?</v>
      </c>
      <c r="DN27" s="14" t="e">
        <f ca="1">_xll.BDH($B27,DN$3,DN$2,DN$2)</f>
        <v>#NAME?</v>
      </c>
      <c r="DO27" s="14" t="e">
        <f ca="1">_xll.BDH($B27,DO$3,DO$2,DO$2)</f>
        <v>#NAME?</v>
      </c>
      <c r="DP27" s="14" t="e">
        <f ca="1">_xll.BDH($B27,DP$3,DP$2,DP$2)</f>
        <v>#NAME?</v>
      </c>
      <c r="DQ27" s="14" t="e">
        <f ca="1">_xll.BDH($B27,DQ$3,DQ$2,DQ$2)</f>
        <v>#NAME?</v>
      </c>
      <c r="DR27" s="14" t="e">
        <f ca="1">_xll.BDH($B27,DR$3,DR$2,DR$2)</f>
        <v>#NAME?</v>
      </c>
      <c r="DS27" s="14" t="e">
        <f ca="1">_xll.BDH($B27,DS$3,DS$2,DS$2)</f>
        <v>#NAME?</v>
      </c>
      <c r="DT27" s="14" t="e">
        <f ca="1">_xll.BDH($B27,DT$3,DT$2,DT$2)</f>
        <v>#NAME?</v>
      </c>
      <c r="DU27" s="14" t="e">
        <f ca="1">_xll.BDH($B27,DU$3,DU$2,DU$2)</f>
        <v>#NAME?</v>
      </c>
      <c r="DV27" s="14" t="e">
        <f ca="1">_xll.BDH($B27,DV$3,DV$2,DV$2)</f>
        <v>#NAME?</v>
      </c>
      <c r="DW27" s="14" t="e">
        <f ca="1">_xll.BDH($B27,DW$3,DW$2,DW$2)</f>
        <v>#NAME?</v>
      </c>
      <c r="DX27" s="14" t="e">
        <f ca="1">_xll.BDH($B27,DX$3,DX$2,DX$2)</f>
        <v>#NAME?</v>
      </c>
      <c r="DY27" s="14" t="e">
        <f ca="1">_xll.BDH($B27,DY$3,DY$2,DY$2)</f>
        <v>#NAME?</v>
      </c>
      <c r="DZ27" s="14" t="e">
        <f ca="1">_xll.BDH($B27,DZ$3,DZ$2,DZ$2)</f>
        <v>#NAME?</v>
      </c>
      <c r="EA27" s="14" t="e">
        <f ca="1">_xll.BDH($B27,EA$3,EA$2,EA$2)</f>
        <v>#NAME?</v>
      </c>
      <c r="EB27" s="14" t="e">
        <f ca="1">_xll.BDH($B27,EB$3,EB$2,EB$2)</f>
        <v>#NAME?</v>
      </c>
      <c r="EC27" s="14" t="e">
        <f ca="1">_xll.BDH($B27,EC$3,EC$2,EC$2)</f>
        <v>#NAME?</v>
      </c>
      <c r="ED27" s="14" t="e">
        <f ca="1">_xll.BDH($B27,ED$3,ED$2,ED$2)</f>
        <v>#NAME?</v>
      </c>
      <c r="EE27" s="14" t="e">
        <f ca="1">_xll.BDH($B27,EE$3,EE$2,EE$2)</f>
        <v>#NAME?</v>
      </c>
      <c r="EF27" s="3"/>
      <c r="EG27" s="14" t="e">
        <f ca="1">_xll.BDH($B27,EG$3,EG$2,EG$2)</f>
        <v>#NAME?</v>
      </c>
      <c r="EH27" s="14" t="e">
        <f ca="1">_xll.BDH($B27,EH$3,EH$2,EH$2)</f>
        <v>#NAME?</v>
      </c>
      <c r="EI27" s="14" t="e">
        <f ca="1">_xll.BDH($B27,EI$3,EI$2,EI$2)</f>
        <v>#NAME?</v>
      </c>
      <c r="EJ27" s="14" t="e">
        <f ca="1">_xll.BDH($B27,EJ$3,EJ$2,EJ$2)</f>
        <v>#NAME?</v>
      </c>
      <c r="EK27" s="14" t="e">
        <f ca="1">_xll.BDH($B27,EK$3,EK$2,EK$2)</f>
        <v>#NAME?</v>
      </c>
      <c r="EL27" s="14" t="e">
        <f ca="1">_xll.BDH($B27,EL$3,EL$2,EL$2)</f>
        <v>#NAME?</v>
      </c>
      <c r="EM27" s="14" t="e">
        <f ca="1">_xll.BDH($B27,EM$3,EM$2,EM$2)</f>
        <v>#NAME?</v>
      </c>
      <c r="EN27" s="14" t="e">
        <f ca="1">_xll.BDH($B27,EN$3,EN$2,EN$2)</f>
        <v>#NAME?</v>
      </c>
      <c r="EO27" s="14" t="e">
        <f ca="1">_xll.BDH($B27,EO$3,EO$2,EO$2)</f>
        <v>#NAME?</v>
      </c>
      <c r="EP27" s="14" t="e">
        <f ca="1">_xll.BDH($B27,EP$3,EP$2,EP$2)</f>
        <v>#NAME?</v>
      </c>
      <c r="EQ27" s="14" t="e">
        <f ca="1">_xll.BDH($B27,EQ$3,EQ$2,EQ$2)</f>
        <v>#NAME?</v>
      </c>
      <c r="ER27" s="14" t="e">
        <f ca="1">_xll.BDH($B27,ER$3,ER$2,ER$2)</f>
        <v>#NAME?</v>
      </c>
      <c r="ES27" s="14" t="e">
        <f ca="1">_xll.BDH($B27,ES$3,ES$2,ES$2)</f>
        <v>#NAME?</v>
      </c>
      <c r="ET27" s="14" t="e">
        <f ca="1">_xll.BDH($B27,ET$3,ET$2,ET$2)</f>
        <v>#NAME?</v>
      </c>
      <c r="EU27" s="14" t="e">
        <f ca="1">_xll.BDH($B27,EU$3,EU$2,EU$2)</f>
        <v>#NAME?</v>
      </c>
      <c r="EV27" s="14" t="e">
        <f ca="1">_xll.BDH($B27,EV$3,EV$2,EV$2)</f>
        <v>#NAME?</v>
      </c>
      <c r="EW27" s="14" t="e">
        <f ca="1">_xll.BDH($B27,EW$3,EW$2,EW$2)</f>
        <v>#NAME?</v>
      </c>
      <c r="EX27" s="14" t="e">
        <f ca="1">_xll.BDH($B27,EX$3,EX$2,EX$2)</f>
        <v>#NAME?</v>
      </c>
      <c r="EY27" s="14" t="e">
        <f ca="1">_xll.BDH($B27,EY$3,EY$2,EY$2)</f>
        <v>#NAME?</v>
      </c>
      <c r="EZ27" s="14" t="e">
        <f ca="1">_xll.BDH($B27,EZ$3,EZ$2,EZ$2)</f>
        <v>#NAME?</v>
      </c>
      <c r="FA27" s="14" t="e">
        <f ca="1">_xll.BDH($B27,FA$3,FA$2,FA$2)</f>
        <v>#NAME?</v>
      </c>
      <c r="FB27" s="3"/>
      <c r="FC27" s="14" t="e">
        <f ca="1">_xll.BDH($B27,FC$3,FC$2,FC$2)</f>
        <v>#NAME?</v>
      </c>
      <c r="FD27" s="14" t="e">
        <f ca="1">_xll.BDH($B27,FD$3,FD$2,FD$2)</f>
        <v>#NAME?</v>
      </c>
      <c r="FE27" s="14" t="e">
        <f ca="1">_xll.BDH($B27,FE$3,FE$2,FE$2)</f>
        <v>#NAME?</v>
      </c>
      <c r="FF27" s="14" t="e">
        <f ca="1">_xll.BDH($B27,FF$3,FF$2,FF$2)</f>
        <v>#NAME?</v>
      </c>
      <c r="FG27" s="14" t="e">
        <f ca="1">_xll.BDH($B27,FG$3,FG$2,FG$2)</f>
        <v>#NAME?</v>
      </c>
      <c r="FH27" s="14" t="e">
        <f ca="1">_xll.BDH($B27,FH$3,FH$2,FH$2)</f>
        <v>#NAME?</v>
      </c>
      <c r="FI27" s="14" t="e">
        <f ca="1">_xll.BDH($B27,FI$3,FI$2,FI$2)</f>
        <v>#NAME?</v>
      </c>
      <c r="FJ27" s="14" t="e">
        <f ca="1">_xll.BDH($B27,FJ$3,FJ$2,FJ$2)</f>
        <v>#NAME?</v>
      </c>
      <c r="FK27" s="14" t="e">
        <f ca="1">_xll.BDH($B27,FK$3,FK$2,FK$2)</f>
        <v>#NAME?</v>
      </c>
      <c r="FL27" s="14" t="e">
        <f ca="1">_xll.BDH($B27,FL$3,FL$2,FL$2)</f>
        <v>#NAME?</v>
      </c>
      <c r="FM27" s="14" t="e">
        <f ca="1">_xll.BDH($B27,FM$3,FM$2,FM$2)</f>
        <v>#NAME?</v>
      </c>
      <c r="FN27" s="14" t="e">
        <f ca="1">_xll.BDH($B27,FN$3,FN$2,FN$2)</f>
        <v>#NAME?</v>
      </c>
      <c r="FO27" s="14" t="e">
        <f ca="1">_xll.BDH($B27,FO$3,FO$2,FO$2)</f>
        <v>#NAME?</v>
      </c>
      <c r="FP27" s="14" t="e">
        <f ca="1">_xll.BDH($B27,FP$3,FP$2,FP$2)</f>
        <v>#NAME?</v>
      </c>
      <c r="FQ27" s="14" t="e">
        <f ca="1">_xll.BDH($B27,FQ$3,FQ$2,FQ$2)</f>
        <v>#NAME?</v>
      </c>
      <c r="FR27" s="14" t="e">
        <f ca="1">_xll.BDH($B27,FR$3,FR$2,FR$2)</f>
        <v>#NAME?</v>
      </c>
      <c r="FS27" s="14" t="e">
        <f ca="1">_xll.BDH($B27,FS$3,FS$2,FS$2)</f>
        <v>#NAME?</v>
      </c>
      <c r="FT27" s="14" t="e">
        <f ca="1">_xll.BDH($B27,FT$3,FT$2,FT$2)</f>
        <v>#NAME?</v>
      </c>
      <c r="FU27" s="14" t="e">
        <f ca="1">_xll.BDH($B27,FU$3,FU$2,FU$2)</f>
        <v>#NAME?</v>
      </c>
      <c r="FV27" s="14" t="e">
        <f ca="1">_xll.BDH($B27,FV$3,FV$2,FV$2)</f>
        <v>#NAME?</v>
      </c>
      <c r="FW27" s="14" t="e">
        <f ca="1">_xll.BDH($B27,FW$3,FW$2,FW$2)</f>
        <v>#NAME?</v>
      </c>
      <c r="FX27" s="3"/>
      <c r="FY27" s="14" t="e">
        <f ca="1">_xll.BDH($B27,FY$3,FY$2,FY$2)</f>
        <v>#NAME?</v>
      </c>
      <c r="FZ27" s="14" t="e">
        <f ca="1">_xll.BDH($B27,FZ$3,FZ$2,FZ$2)</f>
        <v>#NAME?</v>
      </c>
      <c r="GA27" s="14" t="e">
        <f ca="1">_xll.BDH($B27,GA$3,GA$2,GA$2)</f>
        <v>#NAME?</v>
      </c>
      <c r="GB27" s="14" t="e">
        <f ca="1">_xll.BDH($B27,GB$3,GB$2,GB$2)</f>
        <v>#NAME?</v>
      </c>
      <c r="GC27" s="14" t="e">
        <f ca="1">_xll.BDH($B27,GC$3,GC$2,GC$2)</f>
        <v>#NAME?</v>
      </c>
      <c r="GD27" s="14" t="e">
        <f ca="1">_xll.BDH($B27,GD$3,GD$2,GD$2)</f>
        <v>#NAME?</v>
      </c>
      <c r="GE27" s="14" t="e">
        <f ca="1">_xll.BDH($B27,GE$3,GE$2,GE$2)</f>
        <v>#NAME?</v>
      </c>
      <c r="GF27" s="14" t="e">
        <f ca="1">_xll.BDH($B27,GF$3,GF$2,GF$2)</f>
        <v>#NAME?</v>
      </c>
      <c r="GG27" s="14" t="e">
        <f ca="1">_xll.BDH($B27,GG$3,GG$2,GG$2)</f>
        <v>#NAME?</v>
      </c>
      <c r="GH27" s="14" t="e">
        <f ca="1">_xll.BDH($B27,GH$3,GH$2,GH$2)</f>
        <v>#NAME?</v>
      </c>
      <c r="GI27" s="14" t="e">
        <f ca="1">_xll.BDH($B27,GI$3,GI$2,GI$2)</f>
        <v>#NAME?</v>
      </c>
      <c r="GJ27" s="14" t="e">
        <f ca="1">_xll.BDH($B27,GJ$3,GJ$2,GJ$2)</f>
        <v>#NAME?</v>
      </c>
      <c r="GK27" s="14" t="e">
        <f ca="1">_xll.BDH($B27,GK$3,GK$2,GK$2)</f>
        <v>#NAME?</v>
      </c>
      <c r="GL27" s="14" t="e">
        <f ca="1">_xll.BDH($B27,GL$3,GL$2,GL$2)</f>
        <v>#NAME?</v>
      </c>
      <c r="GM27" s="14" t="e">
        <f ca="1">_xll.BDH($B27,GM$3,GM$2,GM$2)</f>
        <v>#NAME?</v>
      </c>
      <c r="GN27" s="14" t="e">
        <f ca="1">_xll.BDH($B27,GN$3,GN$2,GN$2)</f>
        <v>#NAME?</v>
      </c>
      <c r="GO27" s="14" t="e">
        <f ca="1">_xll.BDH($B27,GO$3,GO$2,GO$2)</f>
        <v>#NAME?</v>
      </c>
      <c r="GP27" s="14" t="e">
        <f ca="1">_xll.BDH($B27,GP$3,GP$2,GP$2)</f>
        <v>#NAME?</v>
      </c>
      <c r="GQ27" s="14" t="e">
        <f ca="1">_xll.BDH($B27,GQ$3,GQ$2,GQ$2)</f>
        <v>#NAME?</v>
      </c>
      <c r="GR27" s="14" t="e">
        <f ca="1">_xll.BDH($B27,GR$3,GR$2,GR$2)</f>
        <v>#NAME?</v>
      </c>
      <c r="GS27" s="14" t="e">
        <f ca="1">_xll.BDH($B27,GS$3,GS$2,GS$2)</f>
        <v>#NAME?</v>
      </c>
      <c r="GT27" s="3"/>
      <c r="GU27" s="13" t="e">
        <f ca="1">_xll.BDH($B27,GU$3,GU$2,GU$2)</f>
        <v>#NAME?</v>
      </c>
      <c r="GV27" s="13" t="e">
        <f ca="1">_xll.BDH($B27,GV$3,GV$2,GV$2)</f>
        <v>#NAME?</v>
      </c>
      <c r="GW27" s="13" t="e">
        <f ca="1">_xll.BDH($B27,GW$3,GW$2,GW$2)</f>
        <v>#NAME?</v>
      </c>
      <c r="GX27" s="13" t="e">
        <f ca="1">_xll.BDH($B27,GX$3,GX$2,GX$2)</f>
        <v>#NAME?</v>
      </c>
      <c r="GY27" s="13" t="e">
        <f ca="1">_xll.BDH($B27,GY$3,GY$2,GY$2)</f>
        <v>#NAME?</v>
      </c>
      <c r="GZ27" s="13" t="e">
        <f ca="1">_xll.BDH($B27,GZ$3,GZ$2,GZ$2)</f>
        <v>#NAME?</v>
      </c>
      <c r="HA27" s="13" t="e">
        <f ca="1">_xll.BDH($B27,HA$3,HA$2,HA$2)</f>
        <v>#NAME?</v>
      </c>
      <c r="HB27" s="13" t="e">
        <f ca="1">_xll.BDH($B27,HB$3,HB$2,HB$2)</f>
        <v>#NAME?</v>
      </c>
      <c r="HC27" s="13" t="e">
        <f ca="1">_xll.BDH($B27,HC$3,HC$2,HC$2)</f>
        <v>#NAME?</v>
      </c>
      <c r="HD27" s="13" t="e">
        <f ca="1">_xll.BDH($B27,HD$3,HD$2,HD$2)</f>
        <v>#NAME?</v>
      </c>
      <c r="HE27" s="13" t="e">
        <f ca="1">_xll.BDH($B27,HE$3,HE$2,HE$2)</f>
        <v>#NAME?</v>
      </c>
      <c r="HF27" s="13" t="e">
        <f ca="1">_xll.BDH($B27,HF$3,HF$2,HF$2)</f>
        <v>#NAME?</v>
      </c>
      <c r="HG27" s="13" t="e">
        <f ca="1">_xll.BDH($B27,HG$3,HG$2,HG$2)</f>
        <v>#NAME?</v>
      </c>
      <c r="HH27" s="13" t="e">
        <f ca="1">_xll.BDH($B27,HH$3,HH$2,HH$2)</f>
        <v>#NAME?</v>
      </c>
      <c r="HI27" s="13" t="e">
        <f ca="1">_xll.BDH($B27,HI$3,HI$2,HI$2)</f>
        <v>#NAME?</v>
      </c>
      <c r="HJ27" s="13" t="e">
        <f ca="1">_xll.BDH($B27,HJ$3,HJ$2,HJ$2)</f>
        <v>#NAME?</v>
      </c>
      <c r="HK27" s="13" t="e">
        <f ca="1">_xll.BDH($B27,HK$3,HK$2,HK$2)</f>
        <v>#NAME?</v>
      </c>
      <c r="HL27" s="13" t="e">
        <f ca="1">_xll.BDH($B27,HL$3,HL$2,HL$2)</f>
        <v>#NAME?</v>
      </c>
      <c r="HM27" s="13" t="e">
        <f ca="1">_xll.BDH($B27,HM$3,HM$2,HM$2)</f>
        <v>#NAME?</v>
      </c>
      <c r="HN27" s="13" t="e">
        <f ca="1">_xll.BDH($B27,HN$3,HN$2,HN$2)</f>
        <v>#NAME?</v>
      </c>
      <c r="HO27" s="13" t="e">
        <f ca="1">_xll.BDH($B27,HO$3,HO$2,HO$2)</f>
        <v>#NAME?</v>
      </c>
      <c r="HP27" s="3"/>
      <c r="HQ27" s="13" t="e">
        <f ca="1">_xll.BDH($B27,HQ$3,HQ$2,HQ$2)</f>
        <v>#NAME?</v>
      </c>
      <c r="HR27" s="13" t="e">
        <f ca="1">_xll.BDH($B27,HR$3,HR$2,HR$2)</f>
        <v>#NAME?</v>
      </c>
      <c r="HS27" s="13" t="e">
        <f ca="1">_xll.BDH($B27,HS$3,HS$2,HS$2)</f>
        <v>#NAME?</v>
      </c>
      <c r="HT27" s="13" t="e">
        <f ca="1">_xll.BDH($B27,HT$3,HT$2,HT$2)</f>
        <v>#NAME?</v>
      </c>
      <c r="HU27" s="13" t="e">
        <f ca="1">_xll.BDH($B27,HU$3,HU$2,HU$2)</f>
        <v>#NAME?</v>
      </c>
      <c r="HV27" s="13" t="e">
        <f ca="1">_xll.BDH($B27,HV$3,HV$2,HV$2)</f>
        <v>#NAME?</v>
      </c>
      <c r="HW27" s="13" t="e">
        <f ca="1">_xll.BDH($B27,HW$3,HW$2,HW$2)</f>
        <v>#NAME?</v>
      </c>
      <c r="HX27" s="13" t="e">
        <f ca="1">_xll.BDH($B27,HX$3,HX$2,HX$2)</f>
        <v>#NAME?</v>
      </c>
      <c r="HY27" s="13" t="e">
        <f ca="1">_xll.BDH($B27,HY$3,HY$2,HY$2)</f>
        <v>#NAME?</v>
      </c>
      <c r="HZ27" s="13" t="e">
        <f ca="1">_xll.BDH($B27,HZ$3,HZ$2,HZ$2)</f>
        <v>#NAME?</v>
      </c>
      <c r="IA27" s="13" t="e">
        <f ca="1">_xll.BDH($B27,IA$3,IA$2,IA$2)</f>
        <v>#NAME?</v>
      </c>
      <c r="IB27" s="13" t="e">
        <f ca="1">_xll.BDH($B27,IB$3,IB$2,IB$2)</f>
        <v>#NAME?</v>
      </c>
      <c r="IC27" s="13" t="e">
        <f ca="1">_xll.BDH($B27,IC$3,IC$2,IC$2)</f>
        <v>#NAME?</v>
      </c>
      <c r="ID27" s="13" t="e">
        <f ca="1">_xll.BDH($B27,ID$3,ID$2,ID$2)</f>
        <v>#NAME?</v>
      </c>
      <c r="IE27" s="13" t="e">
        <f ca="1">_xll.BDH($B27,IE$3,IE$2,IE$2)</f>
        <v>#NAME?</v>
      </c>
      <c r="IF27" s="13" t="e">
        <f ca="1">_xll.BDH($B27,IF$3,IF$2,IF$2)</f>
        <v>#NAME?</v>
      </c>
      <c r="IG27" s="13" t="e">
        <f ca="1">_xll.BDH($B27,IG$3,IG$2,IG$2)</f>
        <v>#NAME?</v>
      </c>
      <c r="IH27" s="13" t="e">
        <f ca="1">_xll.BDH($B27,IH$3,IH$2,IH$2)</f>
        <v>#NAME?</v>
      </c>
      <c r="II27" s="13" t="e">
        <f ca="1">_xll.BDH($B27,II$3,II$2,II$2)</f>
        <v>#NAME?</v>
      </c>
      <c r="IJ27" s="13" t="e">
        <f ca="1">_xll.BDH($B27,IJ$3,IJ$2,IJ$2)</f>
        <v>#NAME?</v>
      </c>
      <c r="IK27" s="13" t="e">
        <f ca="1">_xll.BDH($B27,IK$3,IK$2,IK$2)</f>
        <v>#NAME?</v>
      </c>
      <c r="IL27" s="3"/>
      <c r="IM27" s="13" t="e">
        <f ca="1">_xll.BDH($B27,IM$3,IM$2,IM$2)</f>
        <v>#NAME?</v>
      </c>
      <c r="IN27" s="13" t="e">
        <f ca="1">_xll.BDH($B27,IN$3,IN$2,IN$2)</f>
        <v>#NAME?</v>
      </c>
      <c r="IO27" s="13" t="e">
        <f ca="1">_xll.BDH($B27,IO$3,IO$2,IO$2)</f>
        <v>#NAME?</v>
      </c>
      <c r="IP27" s="13" t="e">
        <f ca="1">_xll.BDH($B27,IP$3,IP$2,IP$2)</f>
        <v>#NAME?</v>
      </c>
      <c r="IQ27" s="13" t="e">
        <f ca="1">_xll.BDH($B27,IQ$3,IQ$2,IQ$2)</f>
        <v>#NAME?</v>
      </c>
      <c r="IR27" s="13" t="e">
        <f ca="1">_xll.BDH($B27,IR$3,IR$2,IR$2)</f>
        <v>#NAME?</v>
      </c>
      <c r="IS27" s="13" t="e">
        <f ca="1">_xll.BDH($B27,IS$3,IS$2,IS$2)</f>
        <v>#NAME?</v>
      </c>
      <c r="IT27" s="13" t="e">
        <f ca="1">_xll.BDH($B27,IT$3,IT$2,IT$2)</f>
        <v>#NAME?</v>
      </c>
      <c r="IU27" s="13" t="e">
        <f ca="1">_xll.BDH($B27,IU$3,IU$2,IU$2)</f>
        <v>#NAME?</v>
      </c>
      <c r="IV27" s="13" t="e">
        <f ca="1">_xll.BDH($B27,IV$3,IV$2,IV$2)</f>
        <v>#NAME?</v>
      </c>
      <c r="IW27" s="13" t="e">
        <f ca="1">_xll.BDH($B27,IW$3,IW$2,IW$2)</f>
        <v>#NAME?</v>
      </c>
      <c r="IX27" s="13" t="e">
        <f ca="1">_xll.BDH($B27,IX$3,IX$2,IX$2)</f>
        <v>#NAME?</v>
      </c>
      <c r="IY27" s="13" t="e">
        <f ca="1">_xll.BDH($B27,IY$3,IY$2,IY$2)</f>
        <v>#NAME?</v>
      </c>
      <c r="IZ27" s="13" t="e">
        <f ca="1">_xll.BDH($B27,IZ$3,IZ$2,IZ$2)</f>
        <v>#NAME?</v>
      </c>
      <c r="JA27" s="13" t="e">
        <f ca="1">_xll.BDH($B27,JA$3,JA$2,JA$2)</f>
        <v>#NAME?</v>
      </c>
      <c r="JB27" s="13" t="e">
        <f ca="1">_xll.BDH($B27,JB$3,JB$2,JB$2)</f>
        <v>#NAME?</v>
      </c>
      <c r="JC27" s="13" t="e">
        <f ca="1">_xll.BDH($B27,JC$3,JC$2,JC$2)</f>
        <v>#NAME?</v>
      </c>
      <c r="JD27" s="13" t="e">
        <f ca="1">_xll.BDH($B27,JD$3,JD$2,JD$2)</f>
        <v>#NAME?</v>
      </c>
      <c r="JE27" s="13" t="e">
        <f ca="1">_xll.BDH($B27,JE$3,JE$2,JE$2)</f>
        <v>#NAME?</v>
      </c>
      <c r="JF27" s="13" t="e">
        <f ca="1">_xll.BDH($B27,JF$3,JF$2,JF$2)</f>
        <v>#NAME?</v>
      </c>
      <c r="JG27" s="13" t="e">
        <f ca="1">_xll.BDH($B27,JG$3,JG$2,JG$2)</f>
        <v>#NAME?</v>
      </c>
      <c r="JH27" s="3"/>
      <c r="JI27" s="14" t="e">
        <f ca="1">_xll.BDH($B27,JI$3,JI$2,JI$2)</f>
        <v>#NAME?</v>
      </c>
      <c r="JJ27" s="14" t="e">
        <f ca="1">_xll.BDH($B27,JJ$3,JJ$2,JJ$2)</f>
        <v>#NAME?</v>
      </c>
      <c r="JK27" s="14" t="e">
        <f ca="1">_xll.BDH($B27,JK$3,JK$2,JK$2)</f>
        <v>#NAME?</v>
      </c>
      <c r="JL27" s="14" t="e">
        <f ca="1">_xll.BDH($B27,JL$3,JL$2,JL$2)</f>
        <v>#NAME?</v>
      </c>
      <c r="JM27" s="14" t="e">
        <f ca="1">_xll.BDH($B27,JM$3,JM$2,JM$2)</f>
        <v>#NAME?</v>
      </c>
      <c r="JN27" s="14" t="e">
        <f ca="1">_xll.BDH($B27,JN$3,JN$2,JN$2)</f>
        <v>#NAME?</v>
      </c>
      <c r="JO27" s="14" t="e">
        <f ca="1">_xll.BDH($B27,JO$3,JO$2,JO$2)</f>
        <v>#NAME?</v>
      </c>
      <c r="JP27" s="14" t="e">
        <f ca="1">_xll.BDH($B27,JP$3,JP$2,JP$2)</f>
        <v>#NAME?</v>
      </c>
      <c r="JQ27" s="14" t="e">
        <f ca="1">_xll.BDH($B27,JQ$3,JQ$2,JQ$2)</f>
        <v>#NAME?</v>
      </c>
      <c r="JR27" s="14" t="e">
        <f ca="1">_xll.BDH($B27,JR$3,JR$2,JR$2)</f>
        <v>#NAME?</v>
      </c>
      <c r="JS27" s="14" t="e">
        <f ca="1">_xll.BDH($B27,JS$3,JS$2,JS$2)</f>
        <v>#NAME?</v>
      </c>
      <c r="JT27" s="14" t="e">
        <f ca="1">_xll.BDH($B27,JT$3,JT$2,JT$2)</f>
        <v>#NAME?</v>
      </c>
      <c r="JU27" s="14" t="e">
        <f ca="1">_xll.BDH($B27,JU$3,JU$2,JU$2)</f>
        <v>#NAME?</v>
      </c>
      <c r="JV27" s="14" t="e">
        <f ca="1">_xll.BDH($B27,JV$3,JV$2,JV$2)</f>
        <v>#NAME?</v>
      </c>
      <c r="JW27" s="14" t="e">
        <f ca="1">_xll.BDH($B27,JW$3,JW$2,JW$2)</f>
        <v>#NAME?</v>
      </c>
      <c r="JX27" s="14" t="e">
        <f ca="1">_xll.BDH($B27,JX$3,JX$2,JX$2)</f>
        <v>#NAME?</v>
      </c>
      <c r="JY27" s="14" t="e">
        <f ca="1">_xll.BDH($B27,JY$3,JY$2,JY$2)</f>
        <v>#NAME?</v>
      </c>
      <c r="JZ27" s="14" t="e">
        <f ca="1">_xll.BDH($B27,JZ$3,JZ$2,JZ$2)</f>
        <v>#NAME?</v>
      </c>
      <c r="KA27" s="14" t="e">
        <f ca="1">_xll.BDH($B27,KA$3,KA$2,KA$2)</f>
        <v>#NAME?</v>
      </c>
      <c r="KB27" s="14" t="e">
        <f ca="1">_xll.BDH($B27,KB$3,KB$2,KB$2)</f>
        <v>#NAME?</v>
      </c>
      <c r="KC27" s="14" t="e">
        <f ca="1">_xll.BDH($B27,KC$3,KC$2,KC$2)</f>
        <v>#NAME?</v>
      </c>
      <c r="KD27" s="3"/>
    </row>
    <row r="28" spans="1:291" s="21" customFormat="1">
      <c r="A28" s="4" t="s">
        <v>76</v>
      </c>
      <c r="B28" s="3" t="s">
        <v>33</v>
      </c>
      <c r="C28" s="15"/>
      <c r="D28" s="3"/>
      <c r="E28" s="13" t="e">
        <f ca="1">_xll.BDH($B28,E$3,E$2,E$2)</f>
        <v>#NAME?</v>
      </c>
      <c r="F28" s="13" t="e">
        <f ca="1">_xll.BDH($B28,F$3,F$2,F$2)</f>
        <v>#NAME?</v>
      </c>
      <c r="G28" s="13" t="e">
        <f ca="1">_xll.BDH($B28,G$3,G$2,G$2)</f>
        <v>#NAME?</v>
      </c>
      <c r="H28" s="13" t="e">
        <f ca="1">_xll.BDH($B28,H$3,H$2,H$2)</f>
        <v>#NAME?</v>
      </c>
      <c r="I28" s="13" t="e">
        <f ca="1">_xll.BDH($B28,I$3,I$2,I$2)</f>
        <v>#NAME?</v>
      </c>
      <c r="J28" s="13" t="e">
        <f ca="1">_xll.BDH($B28,J$3,J$2,J$2)</f>
        <v>#NAME?</v>
      </c>
      <c r="K28" s="13" t="e">
        <f ca="1">_xll.BDH($B28,K$3,K$2,K$2)</f>
        <v>#NAME?</v>
      </c>
      <c r="L28" s="13" t="e">
        <f ca="1">_xll.BDH($B28,L$3,L$2,L$2)</f>
        <v>#NAME?</v>
      </c>
      <c r="M28" s="13" t="e">
        <f ca="1">_xll.BDH($B28,M$3,M$2,M$2)</f>
        <v>#NAME?</v>
      </c>
      <c r="N28" s="13" t="e">
        <f ca="1">_xll.BDH($B28,N$3,N$2,N$2)</f>
        <v>#NAME?</v>
      </c>
      <c r="O28" s="13" t="e">
        <f ca="1">_xll.BDH($B28,O$3,O$2,O$2)</f>
        <v>#NAME?</v>
      </c>
      <c r="P28" s="13" t="e">
        <f ca="1">_xll.BDH($B28,P$3,P$2,P$2)</f>
        <v>#NAME?</v>
      </c>
      <c r="Q28" s="13" t="e">
        <f ca="1">_xll.BDH($B28,Q$3,Q$2,Q$2)</f>
        <v>#NAME?</v>
      </c>
      <c r="R28" s="13" t="e">
        <f ca="1">_xll.BDH($B28,R$3,R$2,R$2)</f>
        <v>#NAME?</v>
      </c>
      <c r="S28" s="13" t="e">
        <f ca="1">_xll.BDH($B28,S$3,S$2,S$2)</f>
        <v>#NAME?</v>
      </c>
      <c r="T28" s="13" t="e">
        <f ca="1">_xll.BDH($B28,T$3,T$2,T$2)</f>
        <v>#NAME?</v>
      </c>
      <c r="U28" s="13" t="e">
        <f ca="1">_xll.BDH($B28,U$3,U$2,U$2)</f>
        <v>#NAME?</v>
      </c>
      <c r="V28" s="13" t="e">
        <f ca="1">_xll.BDH($B28,V$3,V$2,V$2)</f>
        <v>#NAME?</v>
      </c>
      <c r="W28" s="13" t="e">
        <f ca="1">_xll.BDH($B28,W$3,W$2,W$2)</f>
        <v>#NAME?</v>
      </c>
      <c r="X28" s="13" t="e">
        <f ca="1">_xll.BDH($B28,X$3,X$2,X$2)</f>
        <v>#NAME?</v>
      </c>
      <c r="Y28" s="13" t="e">
        <f ca="1">_xll.BDH($B28,Y$3,Y$2,Y$2)</f>
        <v>#NAME?</v>
      </c>
      <c r="Z28" s="66"/>
      <c r="AA28" s="13" t="e">
        <f ca="1">_xll.BDH($B28,AA$3,AA$2,AA$2)</f>
        <v>#NAME?</v>
      </c>
      <c r="AB28" s="13" t="e">
        <f ca="1">_xll.BDH($B28,AB$3,AB$2,AB$2)</f>
        <v>#NAME?</v>
      </c>
      <c r="AC28" s="13" t="e">
        <f ca="1">_xll.BDH($B28,AC$3,AC$2,AC$2)</f>
        <v>#NAME?</v>
      </c>
      <c r="AD28" s="13" t="e">
        <f ca="1">_xll.BDH($B28,AD$3,AD$2,AD$2)</f>
        <v>#NAME?</v>
      </c>
      <c r="AE28" s="13" t="e">
        <f ca="1">_xll.BDH($B28,AE$3,AE$2,AE$2)</f>
        <v>#NAME?</v>
      </c>
      <c r="AF28" s="13" t="e">
        <f ca="1">_xll.BDH($B28,AF$3,AF$2,AF$2)</f>
        <v>#NAME?</v>
      </c>
      <c r="AG28" s="13" t="e">
        <f ca="1">_xll.BDH($B28,AG$3,AG$2,AG$2)</f>
        <v>#NAME?</v>
      </c>
      <c r="AH28" s="13" t="e">
        <f ca="1">_xll.BDH($B28,AH$3,AH$2,AH$2)</f>
        <v>#NAME?</v>
      </c>
      <c r="AI28" s="13" t="e">
        <f ca="1">_xll.BDH($B28,AI$3,AI$2,AI$2)</f>
        <v>#NAME?</v>
      </c>
      <c r="AJ28" s="13" t="e">
        <f ca="1">_xll.BDH($B28,AJ$3,AJ$2,AJ$2)</f>
        <v>#NAME?</v>
      </c>
      <c r="AK28" s="13" t="e">
        <f ca="1">_xll.BDH($B28,AK$3,AK$2,AK$2)</f>
        <v>#NAME?</v>
      </c>
      <c r="AL28" s="13" t="e">
        <f ca="1">_xll.BDH($B28,AL$3,AL$2,AL$2)</f>
        <v>#NAME?</v>
      </c>
      <c r="AM28" s="13" t="e">
        <f ca="1">_xll.BDH($B28,AM$3,AM$2,AM$2)</f>
        <v>#NAME?</v>
      </c>
      <c r="AN28" s="13" t="e">
        <f ca="1">_xll.BDH($B28,AN$3,AN$2,AN$2)</f>
        <v>#NAME?</v>
      </c>
      <c r="AO28" s="13" t="e">
        <f ca="1">_xll.BDH($B28,AO$3,AO$2,AO$2)</f>
        <v>#NAME?</v>
      </c>
      <c r="AP28" s="13" t="e">
        <f ca="1">_xll.BDH($B28,AP$3,AP$2,AP$2)</f>
        <v>#NAME?</v>
      </c>
      <c r="AQ28" s="13" t="e">
        <f ca="1">_xll.BDH($B28,AQ$3,AQ$2,AQ$2)</f>
        <v>#NAME?</v>
      </c>
      <c r="AR28" s="13" t="e">
        <f ca="1">_xll.BDH($B28,AR$3,AR$2,AR$2)</f>
        <v>#NAME?</v>
      </c>
      <c r="AS28" s="13" t="e">
        <f ca="1">_xll.BDH($B28,AS$3,AS$2,AS$2)</f>
        <v>#NAME?</v>
      </c>
      <c r="AT28" s="13" t="e">
        <f ca="1">_xll.BDH($B28,AT$3,AT$2,AT$2)</f>
        <v>#NAME?</v>
      </c>
      <c r="AU28" s="13" t="e">
        <f ca="1">_xll.BDH($B28,AU$3,AU$2,AU$2)</f>
        <v>#NAME?</v>
      </c>
      <c r="AV28" s="66"/>
      <c r="AW28" s="13" t="e">
        <f ca="1">_xll.BDH($B28,AW$3,AW$2,AW$2)</f>
        <v>#NAME?</v>
      </c>
      <c r="AX28" s="13" t="e">
        <f ca="1">_xll.BDH($B28,AX$3,AX$2,AX$2)</f>
        <v>#NAME?</v>
      </c>
      <c r="AY28" s="13" t="e">
        <f ca="1">_xll.BDH($B28,AY$3,AY$2,AY$2)</f>
        <v>#NAME?</v>
      </c>
      <c r="AZ28" s="13" t="e">
        <f ca="1">_xll.BDH($B28,AZ$3,AZ$2,AZ$2)</f>
        <v>#NAME?</v>
      </c>
      <c r="BA28" s="13" t="e">
        <f ca="1">_xll.BDH($B28,BA$3,BA$2,BA$2)</f>
        <v>#NAME?</v>
      </c>
      <c r="BB28" s="13" t="e">
        <f ca="1">_xll.BDH($B28,BB$3,BB$2,BB$2)</f>
        <v>#NAME?</v>
      </c>
      <c r="BC28" s="13" t="e">
        <f ca="1">_xll.BDH($B28,BC$3,BC$2,BC$2)</f>
        <v>#NAME?</v>
      </c>
      <c r="BD28" s="13" t="e">
        <f ca="1">_xll.BDH($B28,BD$3,BD$2,BD$2)</f>
        <v>#NAME?</v>
      </c>
      <c r="BE28" s="13" t="e">
        <f ca="1">_xll.BDH($B28,BE$3,BE$2,BE$2)</f>
        <v>#NAME?</v>
      </c>
      <c r="BF28" s="13" t="e">
        <f ca="1">_xll.BDH($B28,BF$3,BF$2,BF$2)</f>
        <v>#NAME?</v>
      </c>
      <c r="BG28" s="13" t="e">
        <f ca="1">_xll.BDH($B28,BG$3,BG$2,BG$2)</f>
        <v>#NAME?</v>
      </c>
      <c r="BH28" s="13" t="e">
        <f ca="1">_xll.BDH($B28,BH$3,BH$2,BH$2)</f>
        <v>#NAME?</v>
      </c>
      <c r="BI28" s="13" t="e">
        <f ca="1">_xll.BDH($B28,BI$3,BI$2,BI$2)</f>
        <v>#NAME?</v>
      </c>
      <c r="BJ28" s="13" t="e">
        <f ca="1">_xll.BDH($B28,BJ$3,BJ$2,BJ$2)</f>
        <v>#NAME?</v>
      </c>
      <c r="BK28" s="13" t="e">
        <f ca="1">_xll.BDH($B28,BK$3,BK$2,BK$2)</f>
        <v>#NAME?</v>
      </c>
      <c r="BL28" s="13" t="e">
        <f ca="1">_xll.BDH($B28,BL$3,BL$2,BL$2)</f>
        <v>#NAME?</v>
      </c>
      <c r="BM28" s="13" t="e">
        <f ca="1">_xll.BDH($B28,BM$3,BM$2,BM$2)</f>
        <v>#NAME?</v>
      </c>
      <c r="BN28" s="13" t="e">
        <f ca="1">_xll.BDH($B28,BN$3,BN$2,BN$2)</f>
        <v>#NAME?</v>
      </c>
      <c r="BO28" s="13" t="e">
        <f ca="1">_xll.BDH($B28,BO$3,BO$2,BO$2)</f>
        <v>#NAME?</v>
      </c>
      <c r="BP28" s="13" t="e">
        <f ca="1">_xll.BDH($B28,BP$3,BP$2,BP$2)</f>
        <v>#NAME?</v>
      </c>
      <c r="BQ28" s="13" t="e">
        <f ca="1">_xll.BDH($B28,BQ$3,BQ$2,BQ$2)</f>
        <v>#NAME?</v>
      </c>
      <c r="BR28" s="3"/>
      <c r="BS28" s="14" t="e">
        <f ca="1">_xll.BDH($B28,BS$3,BS$2,BS$2)</f>
        <v>#NAME?</v>
      </c>
      <c r="BT28" s="14" t="e">
        <f ca="1">_xll.BDH($B28,BT$3,BT$2,BT$2)</f>
        <v>#NAME?</v>
      </c>
      <c r="BU28" s="14" t="e">
        <f ca="1">_xll.BDH($B28,BU$3,BU$2,BU$2)</f>
        <v>#NAME?</v>
      </c>
      <c r="BV28" s="14" t="e">
        <f ca="1">_xll.BDH($B28,BV$3,BV$2,BV$2)</f>
        <v>#NAME?</v>
      </c>
      <c r="BW28" s="14" t="e">
        <f ca="1">_xll.BDH($B28,BW$3,BW$2,BW$2)</f>
        <v>#NAME?</v>
      </c>
      <c r="BX28" s="14" t="e">
        <f ca="1">_xll.BDH($B28,BX$3,BX$2,BX$2)</f>
        <v>#NAME?</v>
      </c>
      <c r="BY28" s="14" t="e">
        <f ca="1">_xll.BDH($B28,BY$3,BY$2,BY$2)</f>
        <v>#NAME?</v>
      </c>
      <c r="BZ28" s="14" t="e">
        <f ca="1">_xll.BDH($B28,BZ$3,BZ$2,BZ$2)</f>
        <v>#NAME?</v>
      </c>
      <c r="CA28" s="14" t="e">
        <f ca="1">_xll.BDH($B28,CA$3,CA$2,CA$2)</f>
        <v>#NAME?</v>
      </c>
      <c r="CB28" s="14" t="e">
        <f ca="1">_xll.BDH($B28,CB$3,CB$2,CB$2)</f>
        <v>#NAME?</v>
      </c>
      <c r="CC28" s="14" t="e">
        <f ca="1">_xll.BDH($B28,CC$3,CC$2,CC$2)</f>
        <v>#NAME?</v>
      </c>
      <c r="CD28" s="14" t="e">
        <f ca="1">_xll.BDH($B28,CD$3,CD$2,CD$2)</f>
        <v>#NAME?</v>
      </c>
      <c r="CE28" s="14" t="e">
        <f ca="1">_xll.BDH($B28,CE$3,CE$2,CE$2)</f>
        <v>#NAME?</v>
      </c>
      <c r="CF28" s="14" t="e">
        <f ca="1">_xll.BDH($B28,CF$3,CF$2,CF$2)</f>
        <v>#NAME?</v>
      </c>
      <c r="CG28" s="14" t="e">
        <f ca="1">_xll.BDH($B28,CG$3,CG$2,CG$2)</f>
        <v>#NAME?</v>
      </c>
      <c r="CH28" s="14" t="e">
        <f ca="1">_xll.BDH($B28,CH$3,CH$2,CH$2)</f>
        <v>#NAME?</v>
      </c>
      <c r="CI28" s="14" t="e">
        <f ca="1">_xll.BDH($B28,CI$3,CI$2,CI$2)</f>
        <v>#NAME?</v>
      </c>
      <c r="CJ28" s="14" t="e">
        <f ca="1">_xll.BDH($B28,CJ$3,CJ$2,CJ$2)</f>
        <v>#NAME?</v>
      </c>
      <c r="CK28" s="14" t="e">
        <f ca="1">_xll.BDH($B28,CK$3,CK$2,CK$2)</f>
        <v>#NAME?</v>
      </c>
      <c r="CL28" s="14" t="e">
        <f ca="1">_xll.BDH($B28,CL$3,CL$2,CL$2)</f>
        <v>#NAME?</v>
      </c>
      <c r="CM28" s="14" t="e">
        <f ca="1">_xll.BDH($B28,CM$3,CM$2,CM$2)</f>
        <v>#NAME?</v>
      </c>
      <c r="CN28"/>
      <c r="CO28" s="13" t="e">
        <f ca="1">_xll.BDH($B28,CO$3,CO$2,CO$2)</f>
        <v>#NAME?</v>
      </c>
      <c r="CP28" s="13" t="e">
        <f ca="1">_xll.BDH($B28,CP$3,CP$2,CP$2)</f>
        <v>#NAME?</v>
      </c>
      <c r="CQ28" s="13" t="e">
        <f ca="1">_xll.BDH($B28,CQ$3,CQ$2,CQ$2)</f>
        <v>#NAME?</v>
      </c>
      <c r="CR28" s="13" t="e">
        <f ca="1">_xll.BDH($B28,CR$3,CR$2,CR$2)</f>
        <v>#NAME?</v>
      </c>
      <c r="CS28" s="13" t="e">
        <f ca="1">_xll.BDH($B28,CS$3,CS$2,CS$2)</f>
        <v>#NAME?</v>
      </c>
      <c r="CT28" s="13" t="e">
        <f ca="1">_xll.BDH($B28,CT$3,CT$2,CT$2)</f>
        <v>#NAME?</v>
      </c>
      <c r="CU28" s="13" t="e">
        <f ca="1">_xll.BDH($B28,CU$3,CU$2,CU$2)</f>
        <v>#NAME?</v>
      </c>
      <c r="CV28" s="13" t="e">
        <f ca="1">_xll.BDH($B28,CV$3,CV$2,CV$2)</f>
        <v>#NAME?</v>
      </c>
      <c r="CW28" s="13" t="e">
        <f ca="1">_xll.BDH($B28,CW$3,CW$2,CW$2)</f>
        <v>#NAME?</v>
      </c>
      <c r="CX28" s="13" t="e">
        <f ca="1">_xll.BDH($B28,CX$3,CX$2,CX$2)</f>
        <v>#NAME?</v>
      </c>
      <c r="CY28" s="13" t="e">
        <f ca="1">_xll.BDH($B28,CY$3,CY$2,CY$2)</f>
        <v>#NAME?</v>
      </c>
      <c r="CZ28" s="13" t="e">
        <f ca="1">_xll.BDH($B28,CZ$3,CZ$2,CZ$2)</f>
        <v>#NAME?</v>
      </c>
      <c r="DA28" s="13" t="e">
        <f ca="1">_xll.BDH($B28,DA$3,DA$2,DA$2)</f>
        <v>#NAME?</v>
      </c>
      <c r="DB28" s="13" t="e">
        <f ca="1">_xll.BDH($B28,DB$3,DB$2,DB$2)</f>
        <v>#NAME?</v>
      </c>
      <c r="DC28" s="13" t="e">
        <f ca="1">_xll.BDH($B28,DC$3,DC$2,DC$2)</f>
        <v>#NAME?</v>
      </c>
      <c r="DD28" s="13" t="e">
        <f ca="1">_xll.BDH($B28,DD$3,DD$2,DD$2)</f>
        <v>#NAME?</v>
      </c>
      <c r="DE28" s="13" t="e">
        <f ca="1">_xll.BDH($B28,DE$3,DE$2,DE$2)</f>
        <v>#NAME?</v>
      </c>
      <c r="DF28" s="13" t="e">
        <f ca="1">_xll.BDH($B28,DF$3,DF$2,DF$2)</f>
        <v>#NAME?</v>
      </c>
      <c r="DG28" s="13" t="e">
        <f ca="1">_xll.BDH($B28,DG$3,DG$2,DG$2)</f>
        <v>#NAME?</v>
      </c>
      <c r="DH28" s="13" t="e">
        <f ca="1">_xll.BDH($B28,DH$3,DH$2,DH$2)</f>
        <v>#NAME?</v>
      </c>
      <c r="DI28" s="13" t="e">
        <f ca="1">_xll.BDH($B28,DI$3,DI$2,DI$2)</f>
        <v>#NAME?</v>
      </c>
      <c r="DJ28" s="3"/>
      <c r="DK28" s="14" t="e">
        <f ca="1">_xll.BDH($B28,DK$3,DK$2,DK$2)</f>
        <v>#NAME?</v>
      </c>
      <c r="DL28" s="14" t="e">
        <f ca="1">_xll.BDH($B28,DL$3,DL$2,DL$2)</f>
        <v>#NAME?</v>
      </c>
      <c r="DM28" s="14" t="e">
        <f ca="1">_xll.BDH($B28,DM$3,DM$2,DM$2)</f>
        <v>#NAME?</v>
      </c>
      <c r="DN28" s="14" t="e">
        <f ca="1">_xll.BDH($B28,DN$3,DN$2,DN$2)</f>
        <v>#NAME?</v>
      </c>
      <c r="DO28" s="14" t="e">
        <f ca="1">_xll.BDH($B28,DO$3,DO$2,DO$2)</f>
        <v>#NAME?</v>
      </c>
      <c r="DP28" s="14" t="e">
        <f ca="1">_xll.BDH($B28,DP$3,DP$2,DP$2)</f>
        <v>#NAME?</v>
      </c>
      <c r="DQ28" s="14" t="e">
        <f ca="1">_xll.BDH($B28,DQ$3,DQ$2,DQ$2)</f>
        <v>#NAME?</v>
      </c>
      <c r="DR28" s="14" t="e">
        <f ca="1">_xll.BDH($B28,DR$3,DR$2,DR$2)</f>
        <v>#NAME?</v>
      </c>
      <c r="DS28" s="14" t="e">
        <f ca="1">_xll.BDH($B28,DS$3,DS$2,DS$2)</f>
        <v>#NAME?</v>
      </c>
      <c r="DT28" s="14" t="e">
        <f ca="1">_xll.BDH($B28,DT$3,DT$2,DT$2)</f>
        <v>#NAME?</v>
      </c>
      <c r="DU28" s="14" t="e">
        <f ca="1">_xll.BDH($B28,DU$3,DU$2,DU$2)</f>
        <v>#NAME?</v>
      </c>
      <c r="DV28" s="14" t="e">
        <f ca="1">_xll.BDH($B28,DV$3,DV$2,DV$2)</f>
        <v>#NAME?</v>
      </c>
      <c r="DW28" s="14" t="e">
        <f ca="1">_xll.BDH($B28,DW$3,DW$2,DW$2)</f>
        <v>#NAME?</v>
      </c>
      <c r="DX28" s="14" t="e">
        <f ca="1">_xll.BDH($B28,DX$3,DX$2,DX$2)</f>
        <v>#NAME?</v>
      </c>
      <c r="DY28" s="14" t="e">
        <f ca="1">_xll.BDH($B28,DY$3,DY$2,DY$2)</f>
        <v>#NAME?</v>
      </c>
      <c r="DZ28" s="14" t="e">
        <f ca="1">_xll.BDH($B28,DZ$3,DZ$2,DZ$2)</f>
        <v>#NAME?</v>
      </c>
      <c r="EA28" s="14" t="e">
        <f ca="1">_xll.BDH($B28,EA$3,EA$2,EA$2)</f>
        <v>#NAME?</v>
      </c>
      <c r="EB28" s="14" t="e">
        <f ca="1">_xll.BDH($B28,EB$3,EB$2,EB$2)</f>
        <v>#NAME?</v>
      </c>
      <c r="EC28" s="14" t="e">
        <f ca="1">_xll.BDH($B28,EC$3,EC$2,EC$2)</f>
        <v>#NAME?</v>
      </c>
      <c r="ED28" s="14" t="e">
        <f ca="1">_xll.BDH($B28,ED$3,ED$2,ED$2)</f>
        <v>#NAME?</v>
      </c>
      <c r="EE28" s="14" t="e">
        <f ca="1">_xll.BDH($B28,EE$3,EE$2,EE$2)</f>
        <v>#NAME?</v>
      </c>
      <c r="EF28" s="3"/>
      <c r="EG28" s="14" t="e">
        <f ca="1">_xll.BDH($B28,EG$3,EG$2,EG$2)</f>
        <v>#NAME?</v>
      </c>
      <c r="EH28" s="14" t="e">
        <f ca="1">_xll.BDH($B28,EH$3,EH$2,EH$2)</f>
        <v>#NAME?</v>
      </c>
      <c r="EI28" s="14" t="e">
        <f ca="1">_xll.BDH($B28,EI$3,EI$2,EI$2)</f>
        <v>#NAME?</v>
      </c>
      <c r="EJ28" s="14" t="e">
        <f ca="1">_xll.BDH($B28,EJ$3,EJ$2,EJ$2)</f>
        <v>#NAME?</v>
      </c>
      <c r="EK28" s="14" t="e">
        <f ca="1">_xll.BDH($B28,EK$3,EK$2,EK$2)</f>
        <v>#NAME?</v>
      </c>
      <c r="EL28" s="14" t="e">
        <f ca="1">_xll.BDH($B28,EL$3,EL$2,EL$2)</f>
        <v>#NAME?</v>
      </c>
      <c r="EM28" s="14" t="e">
        <f ca="1">_xll.BDH($B28,EM$3,EM$2,EM$2)</f>
        <v>#NAME?</v>
      </c>
      <c r="EN28" s="14" t="e">
        <f ca="1">_xll.BDH($B28,EN$3,EN$2,EN$2)</f>
        <v>#NAME?</v>
      </c>
      <c r="EO28" s="14" t="e">
        <f ca="1">_xll.BDH($B28,EO$3,EO$2,EO$2)</f>
        <v>#NAME?</v>
      </c>
      <c r="EP28" s="14" t="e">
        <f ca="1">_xll.BDH($B28,EP$3,EP$2,EP$2)</f>
        <v>#NAME?</v>
      </c>
      <c r="EQ28" s="14" t="e">
        <f ca="1">_xll.BDH($B28,EQ$3,EQ$2,EQ$2)</f>
        <v>#NAME?</v>
      </c>
      <c r="ER28" s="14" t="e">
        <f ca="1">_xll.BDH($B28,ER$3,ER$2,ER$2)</f>
        <v>#NAME?</v>
      </c>
      <c r="ES28" s="14" t="e">
        <f ca="1">_xll.BDH($B28,ES$3,ES$2,ES$2)</f>
        <v>#NAME?</v>
      </c>
      <c r="ET28" s="14" t="e">
        <f ca="1">_xll.BDH($B28,ET$3,ET$2,ET$2)</f>
        <v>#NAME?</v>
      </c>
      <c r="EU28" s="14" t="e">
        <f ca="1">_xll.BDH($B28,EU$3,EU$2,EU$2)</f>
        <v>#NAME?</v>
      </c>
      <c r="EV28" s="14" t="e">
        <f ca="1">_xll.BDH($B28,EV$3,EV$2,EV$2)</f>
        <v>#NAME?</v>
      </c>
      <c r="EW28" s="14" t="e">
        <f ca="1">_xll.BDH($B28,EW$3,EW$2,EW$2)</f>
        <v>#NAME?</v>
      </c>
      <c r="EX28" s="14" t="e">
        <f ca="1">_xll.BDH($B28,EX$3,EX$2,EX$2)</f>
        <v>#NAME?</v>
      </c>
      <c r="EY28" s="14" t="e">
        <f ca="1">_xll.BDH($B28,EY$3,EY$2,EY$2)</f>
        <v>#NAME?</v>
      </c>
      <c r="EZ28" s="14" t="e">
        <f ca="1">_xll.BDH($B28,EZ$3,EZ$2,EZ$2)</f>
        <v>#NAME?</v>
      </c>
      <c r="FA28" s="14" t="e">
        <f ca="1">_xll.BDH($B28,FA$3,FA$2,FA$2)</f>
        <v>#NAME?</v>
      </c>
      <c r="FB28" s="3"/>
      <c r="FC28" s="14" t="e">
        <f ca="1">_xll.BDH($B28,FC$3,FC$2,FC$2)</f>
        <v>#NAME?</v>
      </c>
      <c r="FD28" s="14" t="e">
        <f ca="1">_xll.BDH($B28,FD$3,FD$2,FD$2)</f>
        <v>#NAME?</v>
      </c>
      <c r="FE28" s="14" t="e">
        <f ca="1">_xll.BDH($B28,FE$3,FE$2,FE$2)</f>
        <v>#NAME?</v>
      </c>
      <c r="FF28" s="14" t="e">
        <f ca="1">_xll.BDH($B28,FF$3,FF$2,FF$2)</f>
        <v>#NAME?</v>
      </c>
      <c r="FG28" s="14" t="e">
        <f ca="1">_xll.BDH($B28,FG$3,FG$2,FG$2)</f>
        <v>#NAME?</v>
      </c>
      <c r="FH28" s="14" t="e">
        <f ca="1">_xll.BDH($B28,FH$3,FH$2,FH$2)</f>
        <v>#NAME?</v>
      </c>
      <c r="FI28" s="14" t="e">
        <f ca="1">_xll.BDH($B28,FI$3,FI$2,FI$2)</f>
        <v>#NAME?</v>
      </c>
      <c r="FJ28" s="14" t="e">
        <f ca="1">_xll.BDH($B28,FJ$3,FJ$2,FJ$2)</f>
        <v>#NAME?</v>
      </c>
      <c r="FK28" s="14" t="e">
        <f ca="1">_xll.BDH($B28,FK$3,FK$2,FK$2)</f>
        <v>#NAME?</v>
      </c>
      <c r="FL28" s="14" t="e">
        <f ca="1">_xll.BDH($B28,FL$3,FL$2,FL$2)</f>
        <v>#NAME?</v>
      </c>
      <c r="FM28" s="14" t="e">
        <f ca="1">_xll.BDH($B28,FM$3,FM$2,FM$2)</f>
        <v>#NAME?</v>
      </c>
      <c r="FN28" s="14" t="e">
        <f ca="1">_xll.BDH($B28,FN$3,FN$2,FN$2)</f>
        <v>#NAME?</v>
      </c>
      <c r="FO28" s="14" t="e">
        <f ca="1">_xll.BDH($B28,FO$3,FO$2,FO$2)</f>
        <v>#NAME?</v>
      </c>
      <c r="FP28" s="14" t="e">
        <f ca="1">_xll.BDH($B28,FP$3,FP$2,FP$2)</f>
        <v>#NAME?</v>
      </c>
      <c r="FQ28" s="14" t="e">
        <f ca="1">_xll.BDH($B28,FQ$3,FQ$2,FQ$2)</f>
        <v>#NAME?</v>
      </c>
      <c r="FR28" s="14" t="e">
        <f ca="1">_xll.BDH($B28,FR$3,FR$2,FR$2)</f>
        <v>#NAME?</v>
      </c>
      <c r="FS28" s="14" t="e">
        <f ca="1">_xll.BDH($B28,FS$3,FS$2,FS$2)</f>
        <v>#NAME?</v>
      </c>
      <c r="FT28" s="14" t="e">
        <f ca="1">_xll.BDH($B28,FT$3,FT$2,FT$2)</f>
        <v>#NAME?</v>
      </c>
      <c r="FU28" s="14" t="e">
        <f ca="1">_xll.BDH($B28,FU$3,FU$2,FU$2)</f>
        <v>#NAME?</v>
      </c>
      <c r="FV28" s="14" t="e">
        <f ca="1">_xll.BDH($B28,FV$3,FV$2,FV$2)</f>
        <v>#NAME?</v>
      </c>
      <c r="FW28" s="14" t="e">
        <f ca="1">_xll.BDH($B28,FW$3,FW$2,FW$2)</f>
        <v>#NAME?</v>
      </c>
      <c r="FX28" s="3"/>
      <c r="FY28" s="14" t="e">
        <f ca="1">_xll.BDH($B28,FY$3,FY$2,FY$2)</f>
        <v>#NAME?</v>
      </c>
      <c r="FZ28" s="14" t="e">
        <f ca="1">_xll.BDH($B28,FZ$3,FZ$2,FZ$2)</f>
        <v>#NAME?</v>
      </c>
      <c r="GA28" s="14" t="e">
        <f ca="1">_xll.BDH($B28,GA$3,GA$2,GA$2)</f>
        <v>#NAME?</v>
      </c>
      <c r="GB28" s="14" t="e">
        <f ca="1">_xll.BDH($B28,GB$3,GB$2,GB$2)</f>
        <v>#NAME?</v>
      </c>
      <c r="GC28" s="14" t="e">
        <f ca="1">_xll.BDH($B28,GC$3,GC$2,GC$2)</f>
        <v>#NAME?</v>
      </c>
      <c r="GD28" s="14" t="e">
        <f ca="1">_xll.BDH($B28,GD$3,GD$2,GD$2)</f>
        <v>#NAME?</v>
      </c>
      <c r="GE28" s="14" t="e">
        <f ca="1">_xll.BDH($B28,GE$3,GE$2,GE$2)</f>
        <v>#NAME?</v>
      </c>
      <c r="GF28" s="14" t="e">
        <f ca="1">_xll.BDH($B28,GF$3,GF$2,GF$2)</f>
        <v>#NAME?</v>
      </c>
      <c r="GG28" s="14" t="e">
        <f ca="1">_xll.BDH($B28,GG$3,GG$2,GG$2)</f>
        <v>#NAME?</v>
      </c>
      <c r="GH28" s="14" t="e">
        <f ca="1">_xll.BDH($B28,GH$3,GH$2,GH$2)</f>
        <v>#NAME?</v>
      </c>
      <c r="GI28" s="14" t="e">
        <f ca="1">_xll.BDH($B28,GI$3,GI$2,GI$2)</f>
        <v>#NAME?</v>
      </c>
      <c r="GJ28" s="14" t="e">
        <f ca="1">_xll.BDH($B28,GJ$3,GJ$2,GJ$2)</f>
        <v>#NAME?</v>
      </c>
      <c r="GK28" s="14" t="e">
        <f ca="1">_xll.BDH($B28,GK$3,GK$2,GK$2)</f>
        <v>#NAME?</v>
      </c>
      <c r="GL28" s="14" t="e">
        <f ca="1">_xll.BDH($B28,GL$3,GL$2,GL$2)</f>
        <v>#NAME?</v>
      </c>
      <c r="GM28" s="14" t="e">
        <f ca="1">_xll.BDH($B28,GM$3,GM$2,GM$2)</f>
        <v>#NAME?</v>
      </c>
      <c r="GN28" s="14" t="e">
        <f ca="1">_xll.BDH($B28,GN$3,GN$2,GN$2)</f>
        <v>#NAME?</v>
      </c>
      <c r="GO28" s="14" t="e">
        <f ca="1">_xll.BDH($B28,GO$3,GO$2,GO$2)</f>
        <v>#NAME?</v>
      </c>
      <c r="GP28" s="14" t="e">
        <f ca="1">_xll.BDH($B28,GP$3,GP$2,GP$2)</f>
        <v>#NAME?</v>
      </c>
      <c r="GQ28" s="14" t="e">
        <f ca="1">_xll.BDH($B28,GQ$3,GQ$2,GQ$2)</f>
        <v>#NAME?</v>
      </c>
      <c r="GR28" s="14" t="e">
        <f ca="1">_xll.BDH($B28,GR$3,GR$2,GR$2)</f>
        <v>#NAME?</v>
      </c>
      <c r="GS28" s="14" t="e">
        <f ca="1">_xll.BDH($B28,GS$3,GS$2,GS$2)</f>
        <v>#NAME?</v>
      </c>
      <c r="GT28" s="3"/>
      <c r="GU28" s="13" t="e">
        <f ca="1">_xll.BDH($B28,GU$3,GU$2,GU$2)</f>
        <v>#NAME?</v>
      </c>
      <c r="GV28" s="13" t="e">
        <f ca="1">_xll.BDH($B28,GV$3,GV$2,GV$2)</f>
        <v>#NAME?</v>
      </c>
      <c r="GW28" s="13" t="e">
        <f ca="1">_xll.BDH($B28,GW$3,GW$2,GW$2)</f>
        <v>#NAME?</v>
      </c>
      <c r="GX28" s="13" t="e">
        <f ca="1">_xll.BDH($B28,GX$3,GX$2,GX$2)</f>
        <v>#NAME?</v>
      </c>
      <c r="GY28" s="13" t="e">
        <f ca="1">_xll.BDH($B28,GY$3,GY$2,GY$2)</f>
        <v>#NAME?</v>
      </c>
      <c r="GZ28" s="13" t="e">
        <f ca="1">_xll.BDH($B28,GZ$3,GZ$2,GZ$2)</f>
        <v>#NAME?</v>
      </c>
      <c r="HA28" s="13" t="e">
        <f ca="1">_xll.BDH($B28,HA$3,HA$2,HA$2)</f>
        <v>#NAME?</v>
      </c>
      <c r="HB28" s="13" t="e">
        <f ca="1">_xll.BDH($B28,HB$3,HB$2,HB$2)</f>
        <v>#NAME?</v>
      </c>
      <c r="HC28" s="13" t="e">
        <f ca="1">_xll.BDH($B28,HC$3,HC$2,HC$2)</f>
        <v>#NAME?</v>
      </c>
      <c r="HD28" s="13" t="e">
        <f ca="1">_xll.BDH($B28,HD$3,HD$2,HD$2)</f>
        <v>#NAME?</v>
      </c>
      <c r="HE28" s="13" t="e">
        <f ca="1">_xll.BDH($B28,HE$3,HE$2,HE$2)</f>
        <v>#NAME?</v>
      </c>
      <c r="HF28" s="13" t="e">
        <f ca="1">_xll.BDH($B28,HF$3,HF$2,HF$2)</f>
        <v>#NAME?</v>
      </c>
      <c r="HG28" s="13" t="e">
        <f ca="1">_xll.BDH($B28,HG$3,HG$2,HG$2)</f>
        <v>#NAME?</v>
      </c>
      <c r="HH28" s="13" t="e">
        <f ca="1">_xll.BDH($B28,HH$3,HH$2,HH$2)</f>
        <v>#NAME?</v>
      </c>
      <c r="HI28" s="13" t="e">
        <f ca="1">_xll.BDH($B28,HI$3,HI$2,HI$2)</f>
        <v>#NAME?</v>
      </c>
      <c r="HJ28" s="13" t="e">
        <f ca="1">_xll.BDH($B28,HJ$3,HJ$2,HJ$2)</f>
        <v>#NAME?</v>
      </c>
      <c r="HK28" s="13" t="e">
        <f ca="1">_xll.BDH($B28,HK$3,HK$2,HK$2)</f>
        <v>#NAME?</v>
      </c>
      <c r="HL28" s="13" t="e">
        <f ca="1">_xll.BDH($B28,HL$3,HL$2,HL$2)</f>
        <v>#NAME?</v>
      </c>
      <c r="HM28" s="13" t="e">
        <f ca="1">_xll.BDH($B28,HM$3,HM$2,HM$2)</f>
        <v>#NAME?</v>
      </c>
      <c r="HN28" s="13" t="e">
        <f ca="1">_xll.BDH($B28,HN$3,HN$2,HN$2)</f>
        <v>#NAME?</v>
      </c>
      <c r="HO28" s="13" t="e">
        <f ca="1">_xll.BDH($B28,HO$3,HO$2,HO$2)</f>
        <v>#NAME?</v>
      </c>
      <c r="HP28" s="3"/>
      <c r="HQ28" s="13" t="e">
        <f ca="1">_xll.BDH($B28,HQ$3,HQ$2,HQ$2)</f>
        <v>#NAME?</v>
      </c>
      <c r="HR28" s="13" t="e">
        <f ca="1">_xll.BDH($B28,HR$3,HR$2,HR$2)</f>
        <v>#NAME?</v>
      </c>
      <c r="HS28" s="13" t="e">
        <f ca="1">_xll.BDH($B28,HS$3,HS$2,HS$2)</f>
        <v>#NAME?</v>
      </c>
      <c r="HT28" s="13" t="e">
        <f ca="1">_xll.BDH($B28,HT$3,HT$2,HT$2)</f>
        <v>#NAME?</v>
      </c>
      <c r="HU28" s="13" t="e">
        <f ca="1">_xll.BDH($B28,HU$3,HU$2,HU$2)</f>
        <v>#NAME?</v>
      </c>
      <c r="HV28" s="13" t="e">
        <f ca="1">_xll.BDH($B28,HV$3,HV$2,HV$2)</f>
        <v>#NAME?</v>
      </c>
      <c r="HW28" s="13" t="e">
        <f ca="1">_xll.BDH($B28,HW$3,HW$2,HW$2)</f>
        <v>#NAME?</v>
      </c>
      <c r="HX28" s="13" t="e">
        <f ca="1">_xll.BDH($B28,HX$3,HX$2,HX$2)</f>
        <v>#NAME?</v>
      </c>
      <c r="HY28" s="13" t="e">
        <f ca="1">_xll.BDH($B28,HY$3,HY$2,HY$2)</f>
        <v>#NAME?</v>
      </c>
      <c r="HZ28" s="13" t="e">
        <f ca="1">_xll.BDH($B28,HZ$3,HZ$2,HZ$2)</f>
        <v>#NAME?</v>
      </c>
      <c r="IA28" s="13" t="e">
        <f ca="1">_xll.BDH($B28,IA$3,IA$2,IA$2)</f>
        <v>#NAME?</v>
      </c>
      <c r="IB28" s="13" t="e">
        <f ca="1">_xll.BDH($B28,IB$3,IB$2,IB$2)</f>
        <v>#NAME?</v>
      </c>
      <c r="IC28" s="13" t="e">
        <f ca="1">_xll.BDH($B28,IC$3,IC$2,IC$2)</f>
        <v>#NAME?</v>
      </c>
      <c r="ID28" s="13" t="e">
        <f ca="1">_xll.BDH($B28,ID$3,ID$2,ID$2)</f>
        <v>#NAME?</v>
      </c>
      <c r="IE28" s="13" t="e">
        <f ca="1">_xll.BDH($B28,IE$3,IE$2,IE$2)</f>
        <v>#NAME?</v>
      </c>
      <c r="IF28" s="13" t="e">
        <f ca="1">_xll.BDH($B28,IF$3,IF$2,IF$2)</f>
        <v>#NAME?</v>
      </c>
      <c r="IG28" s="13" t="e">
        <f ca="1">_xll.BDH($B28,IG$3,IG$2,IG$2)</f>
        <v>#NAME?</v>
      </c>
      <c r="IH28" s="13" t="e">
        <f ca="1">_xll.BDH($B28,IH$3,IH$2,IH$2)</f>
        <v>#NAME?</v>
      </c>
      <c r="II28" s="13" t="e">
        <f ca="1">_xll.BDH($B28,II$3,II$2,II$2)</f>
        <v>#NAME?</v>
      </c>
      <c r="IJ28" s="13" t="e">
        <f ca="1">_xll.BDH($B28,IJ$3,IJ$2,IJ$2)</f>
        <v>#NAME?</v>
      </c>
      <c r="IK28" s="13" t="e">
        <f ca="1">_xll.BDH($B28,IK$3,IK$2,IK$2)</f>
        <v>#NAME?</v>
      </c>
      <c r="IL28" s="3"/>
      <c r="IM28" s="13" t="e">
        <f ca="1">_xll.BDH($B28,IM$3,IM$2,IM$2)</f>
        <v>#NAME?</v>
      </c>
      <c r="IN28" s="13" t="e">
        <f ca="1">_xll.BDH($B28,IN$3,IN$2,IN$2)</f>
        <v>#NAME?</v>
      </c>
      <c r="IO28" s="13" t="e">
        <f ca="1">_xll.BDH($B28,IO$3,IO$2,IO$2)</f>
        <v>#NAME?</v>
      </c>
      <c r="IP28" s="13" t="e">
        <f ca="1">_xll.BDH($B28,IP$3,IP$2,IP$2)</f>
        <v>#NAME?</v>
      </c>
      <c r="IQ28" s="13" t="e">
        <f ca="1">_xll.BDH($B28,IQ$3,IQ$2,IQ$2)</f>
        <v>#NAME?</v>
      </c>
      <c r="IR28" s="13" t="e">
        <f ca="1">_xll.BDH($B28,IR$3,IR$2,IR$2)</f>
        <v>#NAME?</v>
      </c>
      <c r="IS28" s="13" t="e">
        <f ca="1">_xll.BDH($B28,IS$3,IS$2,IS$2)</f>
        <v>#NAME?</v>
      </c>
      <c r="IT28" s="13" t="e">
        <f ca="1">_xll.BDH($B28,IT$3,IT$2,IT$2)</f>
        <v>#NAME?</v>
      </c>
      <c r="IU28" s="13" t="e">
        <f ca="1">_xll.BDH($B28,IU$3,IU$2,IU$2)</f>
        <v>#NAME?</v>
      </c>
      <c r="IV28" s="13" t="e">
        <f ca="1">_xll.BDH($B28,IV$3,IV$2,IV$2)</f>
        <v>#NAME?</v>
      </c>
      <c r="IW28" s="13" t="e">
        <f ca="1">_xll.BDH($B28,IW$3,IW$2,IW$2)</f>
        <v>#NAME?</v>
      </c>
      <c r="IX28" s="13" t="e">
        <f ca="1">_xll.BDH($B28,IX$3,IX$2,IX$2)</f>
        <v>#NAME?</v>
      </c>
      <c r="IY28" s="13" t="e">
        <f ca="1">_xll.BDH($B28,IY$3,IY$2,IY$2)</f>
        <v>#NAME?</v>
      </c>
      <c r="IZ28" s="13" t="e">
        <f ca="1">_xll.BDH($B28,IZ$3,IZ$2,IZ$2)</f>
        <v>#NAME?</v>
      </c>
      <c r="JA28" s="13" t="e">
        <f ca="1">_xll.BDH($B28,JA$3,JA$2,JA$2)</f>
        <v>#NAME?</v>
      </c>
      <c r="JB28" s="13" t="e">
        <f ca="1">_xll.BDH($B28,JB$3,JB$2,JB$2)</f>
        <v>#NAME?</v>
      </c>
      <c r="JC28" s="13" t="e">
        <f ca="1">_xll.BDH($B28,JC$3,JC$2,JC$2)</f>
        <v>#NAME?</v>
      </c>
      <c r="JD28" s="13" t="e">
        <f ca="1">_xll.BDH($B28,JD$3,JD$2,JD$2)</f>
        <v>#NAME?</v>
      </c>
      <c r="JE28" s="13" t="e">
        <f ca="1">_xll.BDH($B28,JE$3,JE$2,JE$2)</f>
        <v>#NAME?</v>
      </c>
      <c r="JF28" s="13" t="e">
        <f ca="1">_xll.BDH($B28,JF$3,JF$2,JF$2)</f>
        <v>#NAME?</v>
      </c>
      <c r="JG28" s="13" t="e">
        <f ca="1">_xll.BDH($B28,JG$3,JG$2,JG$2)</f>
        <v>#NAME?</v>
      </c>
      <c r="JH28" s="3"/>
      <c r="JI28" s="14" t="e">
        <f ca="1">_xll.BDH($B28,JI$3,JI$2,JI$2)</f>
        <v>#NAME?</v>
      </c>
      <c r="JJ28" s="14" t="e">
        <f ca="1">_xll.BDH($B28,JJ$3,JJ$2,JJ$2)</f>
        <v>#NAME?</v>
      </c>
      <c r="JK28" s="14" t="e">
        <f ca="1">_xll.BDH($B28,JK$3,JK$2,JK$2)</f>
        <v>#NAME?</v>
      </c>
      <c r="JL28" s="14" t="e">
        <f ca="1">_xll.BDH($B28,JL$3,JL$2,JL$2)</f>
        <v>#NAME?</v>
      </c>
      <c r="JM28" s="14" t="e">
        <f ca="1">_xll.BDH($B28,JM$3,JM$2,JM$2)</f>
        <v>#NAME?</v>
      </c>
      <c r="JN28" s="14" t="e">
        <f ca="1">_xll.BDH($B28,JN$3,JN$2,JN$2)</f>
        <v>#NAME?</v>
      </c>
      <c r="JO28" s="14" t="e">
        <f ca="1">_xll.BDH($B28,JO$3,JO$2,JO$2)</f>
        <v>#NAME?</v>
      </c>
      <c r="JP28" s="14" t="e">
        <f ca="1">_xll.BDH($B28,JP$3,JP$2,JP$2)</f>
        <v>#NAME?</v>
      </c>
      <c r="JQ28" s="14" t="e">
        <f ca="1">_xll.BDH($B28,JQ$3,JQ$2,JQ$2)</f>
        <v>#NAME?</v>
      </c>
      <c r="JR28" s="14" t="e">
        <f ca="1">_xll.BDH($B28,JR$3,JR$2,JR$2)</f>
        <v>#NAME?</v>
      </c>
      <c r="JS28" s="14" t="e">
        <f ca="1">_xll.BDH($B28,JS$3,JS$2,JS$2)</f>
        <v>#NAME?</v>
      </c>
      <c r="JT28" s="14" t="e">
        <f ca="1">_xll.BDH($B28,JT$3,JT$2,JT$2)</f>
        <v>#NAME?</v>
      </c>
      <c r="JU28" s="14" t="e">
        <f ca="1">_xll.BDH($B28,JU$3,JU$2,JU$2)</f>
        <v>#NAME?</v>
      </c>
      <c r="JV28" s="14" t="e">
        <f ca="1">_xll.BDH($B28,JV$3,JV$2,JV$2)</f>
        <v>#NAME?</v>
      </c>
      <c r="JW28" s="14" t="e">
        <f ca="1">_xll.BDH($B28,JW$3,JW$2,JW$2)</f>
        <v>#NAME?</v>
      </c>
      <c r="JX28" s="14" t="e">
        <f ca="1">_xll.BDH($B28,JX$3,JX$2,JX$2)</f>
        <v>#NAME?</v>
      </c>
      <c r="JY28" s="14" t="e">
        <f ca="1">_xll.BDH($B28,JY$3,JY$2,JY$2)</f>
        <v>#NAME?</v>
      </c>
      <c r="JZ28" s="14" t="e">
        <f ca="1">_xll.BDH($B28,JZ$3,JZ$2,JZ$2)</f>
        <v>#NAME?</v>
      </c>
      <c r="KA28" s="14" t="e">
        <f ca="1">_xll.BDH($B28,KA$3,KA$2,KA$2)</f>
        <v>#NAME?</v>
      </c>
      <c r="KB28" s="14" t="e">
        <f ca="1">_xll.BDH($B28,KB$3,KB$2,KB$2)</f>
        <v>#NAME?</v>
      </c>
      <c r="KC28" s="14" t="e">
        <f ca="1">_xll.BDH($B28,KC$3,KC$2,KC$2)</f>
        <v>#NAME?</v>
      </c>
      <c r="KD28" s="3"/>
    </row>
    <row r="29" spans="1:291" s="21" customFormat="1">
      <c r="A29" s="5" t="s">
        <v>30</v>
      </c>
      <c r="B29" s="4" t="s">
        <v>7</v>
      </c>
      <c r="C29" s="15"/>
      <c r="D29" s="3"/>
      <c r="E29" s="13" t="e">
        <f ca="1">_xll.BDH($B29,E$3,E$2,E$2)</f>
        <v>#NAME?</v>
      </c>
      <c r="F29" s="13" t="e">
        <f ca="1">_xll.BDH($B29,F$3,F$2,F$2)</f>
        <v>#NAME?</v>
      </c>
      <c r="G29" s="13" t="e">
        <f ca="1">_xll.BDH($B29,G$3,G$2,G$2)</f>
        <v>#NAME?</v>
      </c>
      <c r="H29" s="13" t="e">
        <f ca="1">_xll.BDH($B29,H$3,H$2,H$2)</f>
        <v>#NAME?</v>
      </c>
      <c r="I29" s="13" t="e">
        <f ca="1">_xll.BDH($B29,I$3,I$2,I$2)</f>
        <v>#NAME?</v>
      </c>
      <c r="J29" s="13" t="e">
        <f ca="1">_xll.BDH($B29,J$3,J$2,J$2)</f>
        <v>#NAME?</v>
      </c>
      <c r="K29" s="13" t="e">
        <f ca="1">_xll.BDH($B29,K$3,K$2,K$2)</f>
        <v>#NAME?</v>
      </c>
      <c r="L29" s="13" t="e">
        <f ca="1">_xll.BDH($B29,L$3,L$2,L$2)</f>
        <v>#NAME?</v>
      </c>
      <c r="M29" s="13" t="e">
        <f ca="1">_xll.BDH($B29,M$3,M$2,M$2)</f>
        <v>#NAME?</v>
      </c>
      <c r="N29" s="13" t="e">
        <f ca="1">_xll.BDH($B29,N$3,N$2,N$2)</f>
        <v>#NAME?</v>
      </c>
      <c r="O29" s="13" t="e">
        <f ca="1">_xll.BDH($B29,O$3,O$2,O$2)</f>
        <v>#NAME?</v>
      </c>
      <c r="P29" s="13" t="e">
        <f ca="1">_xll.BDH($B29,P$3,P$2,P$2)</f>
        <v>#NAME?</v>
      </c>
      <c r="Q29" s="13" t="e">
        <f ca="1">_xll.BDH($B29,Q$3,Q$2,Q$2)</f>
        <v>#NAME?</v>
      </c>
      <c r="R29" s="13" t="e">
        <f ca="1">_xll.BDH($B29,R$3,R$2,R$2)</f>
        <v>#NAME?</v>
      </c>
      <c r="S29" s="13" t="e">
        <f ca="1">_xll.BDH($B29,S$3,S$2,S$2)</f>
        <v>#NAME?</v>
      </c>
      <c r="T29" s="13" t="e">
        <f ca="1">_xll.BDH($B29,T$3,T$2,T$2)</f>
        <v>#NAME?</v>
      </c>
      <c r="U29" s="13" t="e">
        <f ca="1">_xll.BDH($B29,U$3,U$2,U$2)</f>
        <v>#NAME?</v>
      </c>
      <c r="V29" s="13" t="e">
        <f ca="1">_xll.BDH($B29,V$3,V$2,V$2)</f>
        <v>#NAME?</v>
      </c>
      <c r="W29" s="13" t="e">
        <f ca="1">_xll.BDH($B29,W$3,W$2,W$2)</f>
        <v>#NAME?</v>
      </c>
      <c r="X29" s="13" t="e">
        <f ca="1">_xll.BDH($B29,X$3,X$2,X$2)</f>
        <v>#NAME?</v>
      </c>
      <c r="Y29" s="13" t="e">
        <f ca="1">_xll.BDH($B29,Y$3,Y$2,Y$2)</f>
        <v>#NAME?</v>
      </c>
      <c r="Z29" s="66"/>
      <c r="AA29" s="13" t="e">
        <f ca="1">_xll.BDH($B29,AA$3,AA$2,AA$2)</f>
        <v>#NAME?</v>
      </c>
      <c r="AB29" s="13" t="e">
        <f ca="1">_xll.BDH($B29,AB$3,AB$2,AB$2)</f>
        <v>#NAME?</v>
      </c>
      <c r="AC29" s="13" t="e">
        <f ca="1">_xll.BDH($B29,AC$3,AC$2,AC$2)</f>
        <v>#NAME?</v>
      </c>
      <c r="AD29" s="13" t="e">
        <f ca="1">_xll.BDH($B29,AD$3,AD$2,AD$2)</f>
        <v>#NAME?</v>
      </c>
      <c r="AE29" s="13" t="e">
        <f ca="1">_xll.BDH($B29,AE$3,AE$2,AE$2)</f>
        <v>#NAME?</v>
      </c>
      <c r="AF29" s="13" t="e">
        <f ca="1">_xll.BDH($B29,AF$3,AF$2,AF$2)</f>
        <v>#NAME?</v>
      </c>
      <c r="AG29" s="13" t="e">
        <f ca="1">_xll.BDH($B29,AG$3,AG$2,AG$2)</f>
        <v>#NAME?</v>
      </c>
      <c r="AH29" s="13" t="e">
        <f ca="1">_xll.BDH($B29,AH$3,AH$2,AH$2)</f>
        <v>#NAME?</v>
      </c>
      <c r="AI29" s="13" t="e">
        <f ca="1">_xll.BDH($B29,AI$3,AI$2,AI$2)</f>
        <v>#NAME?</v>
      </c>
      <c r="AJ29" s="13" t="e">
        <f ca="1">_xll.BDH($B29,AJ$3,AJ$2,AJ$2)</f>
        <v>#NAME?</v>
      </c>
      <c r="AK29" s="13" t="e">
        <f ca="1">_xll.BDH($B29,AK$3,AK$2,AK$2)</f>
        <v>#NAME?</v>
      </c>
      <c r="AL29" s="13" t="e">
        <f ca="1">_xll.BDH($B29,AL$3,AL$2,AL$2)</f>
        <v>#NAME?</v>
      </c>
      <c r="AM29" s="13" t="e">
        <f ca="1">_xll.BDH($B29,AM$3,AM$2,AM$2)</f>
        <v>#NAME?</v>
      </c>
      <c r="AN29" s="13" t="e">
        <f ca="1">_xll.BDH($B29,AN$3,AN$2,AN$2)</f>
        <v>#NAME?</v>
      </c>
      <c r="AO29" s="13" t="e">
        <f ca="1">_xll.BDH($B29,AO$3,AO$2,AO$2)</f>
        <v>#NAME?</v>
      </c>
      <c r="AP29" s="13" t="e">
        <f ca="1">_xll.BDH($B29,AP$3,AP$2,AP$2)</f>
        <v>#NAME?</v>
      </c>
      <c r="AQ29" s="13" t="e">
        <f ca="1">_xll.BDH($B29,AQ$3,AQ$2,AQ$2)</f>
        <v>#NAME?</v>
      </c>
      <c r="AR29" s="13" t="e">
        <f ca="1">_xll.BDH($B29,AR$3,AR$2,AR$2)</f>
        <v>#NAME?</v>
      </c>
      <c r="AS29" s="13" t="e">
        <f ca="1">_xll.BDH($B29,AS$3,AS$2,AS$2)</f>
        <v>#NAME?</v>
      </c>
      <c r="AT29" s="13" t="e">
        <f ca="1">_xll.BDH($B29,AT$3,AT$2,AT$2)</f>
        <v>#NAME?</v>
      </c>
      <c r="AU29" s="13" t="e">
        <f ca="1">_xll.BDH($B29,AU$3,AU$2,AU$2)</f>
        <v>#NAME?</v>
      </c>
      <c r="AV29" s="66"/>
      <c r="AW29" s="13" t="e">
        <f ca="1">_xll.BDH($B29,AW$3,AW$2,AW$2)</f>
        <v>#NAME?</v>
      </c>
      <c r="AX29" s="13" t="e">
        <f ca="1">_xll.BDH($B29,AX$3,AX$2,AX$2)</f>
        <v>#NAME?</v>
      </c>
      <c r="AY29" s="13" t="e">
        <f ca="1">_xll.BDH($B29,AY$3,AY$2,AY$2)</f>
        <v>#NAME?</v>
      </c>
      <c r="AZ29" s="13" t="e">
        <f ca="1">_xll.BDH($B29,AZ$3,AZ$2,AZ$2)</f>
        <v>#NAME?</v>
      </c>
      <c r="BA29" s="13" t="e">
        <f ca="1">_xll.BDH($B29,BA$3,BA$2,BA$2)</f>
        <v>#NAME?</v>
      </c>
      <c r="BB29" s="13" t="e">
        <f ca="1">_xll.BDH($B29,BB$3,BB$2,BB$2)</f>
        <v>#NAME?</v>
      </c>
      <c r="BC29" s="13" t="e">
        <f ca="1">_xll.BDH($B29,BC$3,BC$2,BC$2)</f>
        <v>#NAME?</v>
      </c>
      <c r="BD29" s="13" t="e">
        <f ca="1">_xll.BDH($B29,BD$3,BD$2,BD$2)</f>
        <v>#NAME?</v>
      </c>
      <c r="BE29" s="13" t="e">
        <f ca="1">_xll.BDH($B29,BE$3,BE$2,BE$2)</f>
        <v>#NAME?</v>
      </c>
      <c r="BF29" s="13" t="e">
        <f ca="1">_xll.BDH($B29,BF$3,BF$2,BF$2)</f>
        <v>#NAME?</v>
      </c>
      <c r="BG29" s="13" t="e">
        <f ca="1">_xll.BDH($B29,BG$3,BG$2,BG$2)</f>
        <v>#NAME?</v>
      </c>
      <c r="BH29" s="13" t="e">
        <f ca="1">_xll.BDH($B29,BH$3,BH$2,BH$2)</f>
        <v>#NAME?</v>
      </c>
      <c r="BI29" s="13" t="e">
        <f ca="1">_xll.BDH($B29,BI$3,BI$2,BI$2)</f>
        <v>#NAME?</v>
      </c>
      <c r="BJ29" s="13" t="e">
        <f ca="1">_xll.BDH($B29,BJ$3,BJ$2,BJ$2)</f>
        <v>#NAME?</v>
      </c>
      <c r="BK29" s="13" t="e">
        <f ca="1">_xll.BDH($B29,BK$3,BK$2,BK$2)</f>
        <v>#NAME?</v>
      </c>
      <c r="BL29" s="13" t="e">
        <f ca="1">_xll.BDH($B29,BL$3,BL$2,BL$2)</f>
        <v>#NAME?</v>
      </c>
      <c r="BM29" s="13" t="e">
        <f ca="1">_xll.BDH($B29,BM$3,BM$2,BM$2)</f>
        <v>#NAME?</v>
      </c>
      <c r="BN29" s="13" t="e">
        <f ca="1">_xll.BDH($B29,BN$3,BN$2,BN$2)</f>
        <v>#NAME?</v>
      </c>
      <c r="BO29" s="13" t="e">
        <f ca="1">_xll.BDH($B29,BO$3,BO$2,BO$2)</f>
        <v>#NAME?</v>
      </c>
      <c r="BP29" s="13" t="e">
        <f ca="1">_xll.BDH($B29,BP$3,BP$2,BP$2)</f>
        <v>#NAME?</v>
      </c>
      <c r="BQ29" s="13" t="e">
        <f ca="1">_xll.BDH($B29,BQ$3,BQ$2,BQ$2)</f>
        <v>#NAME?</v>
      </c>
      <c r="BR29" s="3"/>
      <c r="BS29" s="14" t="e">
        <f ca="1">_xll.BDH($B29,BS$3,BS$2,BS$2)</f>
        <v>#NAME?</v>
      </c>
      <c r="BT29" s="14" t="e">
        <f ca="1">_xll.BDH($B29,BT$3,BT$2,BT$2)</f>
        <v>#NAME?</v>
      </c>
      <c r="BU29" s="14" t="e">
        <f ca="1">_xll.BDH($B29,BU$3,BU$2,BU$2)</f>
        <v>#NAME?</v>
      </c>
      <c r="BV29" s="14" t="e">
        <f ca="1">_xll.BDH($B29,BV$3,BV$2,BV$2)</f>
        <v>#NAME?</v>
      </c>
      <c r="BW29" s="14" t="e">
        <f ca="1">_xll.BDH($B29,BW$3,BW$2,BW$2)</f>
        <v>#NAME?</v>
      </c>
      <c r="BX29" s="14" t="e">
        <f ca="1">_xll.BDH($B29,BX$3,BX$2,BX$2)</f>
        <v>#NAME?</v>
      </c>
      <c r="BY29" s="14" t="e">
        <f ca="1">_xll.BDH($B29,BY$3,BY$2,BY$2)</f>
        <v>#NAME?</v>
      </c>
      <c r="BZ29" s="14" t="e">
        <f ca="1">_xll.BDH($B29,BZ$3,BZ$2,BZ$2)</f>
        <v>#NAME?</v>
      </c>
      <c r="CA29" s="14" t="e">
        <f ca="1">_xll.BDH($B29,CA$3,CA$2,CA$2)</f>
        <v>#NAME?</v>
      </c>
      <c r="CB29" s="14" t="e">
        <f ca="1">_xll.BDH($B29,CB$3,CB$2,CB$2)</f>
        <v>#NAME?</v>
      </c>
      <c r="CC29" s="14" t="e">
        <f ca="1">_xll.BDH($B29,CC$3,CC$2,CC$2)</f>
        <v>#NAME?</v>
      </c>
      <c r="CD29" s="14" t="e">
        <f ca="1">_xll.BDH($B29,CD$3,CD$2,CD$2)</f>
        <v>#NAME?</v>
      </c>
      <c r="CE29" s="14" t="e">
        <f ca="1">_xll.BDH($B29,CE$3,CE$2,CE$2)</f>
        <v>#NAME?</v>
      </c>
      <c r="CF29" s="14" t="e">
        <f ca="1">_xll.BDH($B29,CF$3,CF$2,CF$2)</f>
        <v>#NAME?</v>
      </c>
      <c r="CG29" s="14" t="e">
        <f ca="1">_xll.BDH($B29,CG$3,CG$2,CG$2)</f>
        <v>#NAME?</v>
      </c>
      <c r="CH29" s="14" t="e">
        <f ca="1">_xll.BDH($B29,CH$3,CH$2,CH$2)</f>
        <v>#NAME?</v>
      </c>
      <c r="CI29" s="14" t="e">
        <f ca="1">_xll.BDH($B29,CI$3,CI$2,CI$2)</f>
        <v>#NAME?</v>
      </c>
      <c r="CJ29" s="14" t="e">
        <f ca="1">_xll.BDH($B29,CJ$3,CJ$2,CJ$2)</f>
        <v>#NAME?</v>
      </c>
      <c r="CK29" s="14" t="e">
        <f ca="1">_xll.BDH($B29,CK$3,CK$2,CK$2)</f>
        <v>#NAME?</v>
      </c>
      <c r="CL29" s="14" t="e">
        <f ca="1">_xll.BDH($B29,CL$3,CL$2,CL$2)</f>
        <v>#NAME?</v>
      </c>
      <c r="CM29" s="14" t="e">
        <f ca="1">_xll.BDH($B29,CM$3,CM$2,CM$2)</f>
        <v>#NAME?</v>
      </c>
      <c r="CN29"/>
      <c r="CO29" s="13" t="e">
        <f ca="1">_xll.BDH($B29,CO$3,CO$2,CO$2)</f>
        <v>#NAME?</v>
      </c>
      <c r="CP29" s="13" t="e">
        <f ca="1">_xll.BDH($B29,CP$3,CP$2,CP$2)</f>
        <v>#NAME?</v>
      </c>
      <c r="CQ29" s="13" t="e">
        <f ca="1">_xll.BDH($B29,CQ$3,CQ$2,CQ$2)</f>
        <v>#NAME?</v>
      </c>
      <c r="CR29" s="13" t="e">
        <f ca="1">_xll.BDH($B29,CR$3,CR$2,CR$2)</f>
        <v>#NAME?</v>
      </c>
      <c r="CS29" s="13" t="e">
        <f ca="1">_xll.BDH($B29,CS$3,CS$2,CS$2)</f>
        <v>#NAME?</v>
      </c>
      <c r="CT29" s="13" t="e">
        <f ca="1">_xll.BDH($B29,CT$3,CT$2,CT$2)</f>
        <v>#NAME?</v>
      </c>
      <c r="CU29" s="13" t="e">
        <f ca="1">_xll.BDH($B29,CU$3,CU$2,CU$2)</f>
        <v>#NAME?</v>
      </c>
      <c r="CV29" s="13" t="e">
        <f ca="1">_xll.BDH($B29,CV$3,CV$2,CV$2)</f>
        <v>#NAME?</v>
      </c>
      <c r="CW29" s="13" t="e">
        <f ca="1">_xll.BDH($B29,CW$3,CW$2,CW$2)</f>
        <v>#NAME?</v>
      </c>
      <c r="CX29" s="13" t="e">
        <f ca="1">_xll.BDH($B29,CX$3,CX$2,CX$2)</f>
        <v>#NAME?</v>
      </c>
      <c r="CY29" s="13" t="e">
        <f ca="1">_xll.BDH($B29,CY$3,CY$2,CY$2)</f>
        <v>#NAME?</v>
      </c>
      <c r="CZ29" s="13" t="e">
        <f ca="1">_xll.BDH($B29,CZ$3,CZ$2,CZ$2)</f>
        <v>#NAME?</v>
      </c>
      <c r="DA29" s="13" t="e">
        <f ca="1">_xll.BDH($B29,DA$3,DA$2,DA$2)</f>
        <v>#NAME?</v>
      </c>
      <c r="DB29" s="13" t="e">
        <f ca="1">_xll.BDH($B29,DB$3,DB$2,DB$2)</f>
        <v>#NAME?</v>
      </c>
      <c r="DC29" s="13" t="e">
        <f ca="1">_xll.BDH($B29,DC$3,DC$2,DC$2)</f>
        <v>#NAME?</v>
      </c>
      <c r="DD29" s="13" t="e">
        <f ca="1">_xll.BDH($B29,DD$3,DD$2,DD$2)</f>
        <v>#NAME?</v>
      </c>
      <c r="DE29" s="13" t="e">
        <f ca="1">_xll.BDH($B29,DE$3,DE$2,DE$2)</f>
        <v>#NAME?</v>
      </c>
      <c r="DF29" s="13" t="e">
        <f ca="1">_xll.BDH($B29,DF$3,DF$2,DF$2)</f>
        <v>#NAME?</v>
      </c>
      <c r="DG29" s="13" t="e">
        <f ca="1">_xll.BDH($B29,DG$3,DG$2,DG$2)</f>
        <v>#NAME?</v>
      </c>
      <c r="DH29" s="13" t="e">
        <f ca="1">_xll.BDH($B29,DH$3,DH$2,DH$2)</f>
        <v>#NAME?</v>
      </c>
      <c r="DI29" s="13" t="e">
        <f ca="1">_xll.BDH($B29,DI$3,DI$2,DI$2)</f>
        <v>#NAME?</v>
      </c>
      <c r="DJ29" s="3"/>
      <c r="DK29" s="14" t="e">
        <f ca="1">_xll.BDH($B29,DK$3,DK$2,DK$2)</f>
        <v>#NAME?</v>
      </c>
      <c r="DL29" s="14" t="e">
        <f ca="1">_xll.BDH($B29,DL$3,DL$2,DL$2)</f>
        <v>#NAME?</v>
      </c>
      <c r="DM29" s="14" t="e">
        <f ca="1">_xll.BDH($B29,DM$3,DM$2,DM$2)</f>
        <v>#NAME?</v>
      </c>
      <c r="DN29" s="14" t="e">
        <f ca="1">_xll.BDH($B29,DN$3,DN$2,DN$2)</f>
        <v>#NAME?</v>
      </c>
      <c r="DO29" s="14" t="e">
        <f ca="1">_xll.BDH($B29,DO$3,DO$2,DO$2)</f>
        <v>#NAME?</v>
      </c>
      <c r="DP29" s="14" t="e">
        <f ca="1">_xll.BDH($B29,DP$3,DP$2,DP$2)</f>
        <v>#NAME?</v>
      </c>
      <c r="DQ29" s="14" t="e">
        <f ca="1">_xll.BDH($B29,DQ$3,DQ$2,DQ$2)</f>
        <v>#NAME?</v>
      </c>
      <c r="DR29" s="14" t="e">
        <f ca="1">_xll.BDH($B29,DR$3,DR$2,DR$2)</f>
        <v>#NAME?</v>
      </c>
      <c r="DS29" s="14" t="e">
        <f ca="1">_xll.BDH($B29,DS$3,DS$2,DS$2)</f>
        <v>#NAME?</v>
      </c>
      <c r="DT29" s="14" t="e">
        <f ca="1">_xll.BDH($B29,DT$3,DT$2,DT$2)</f>
        <v>#NAME?</v>
      </c>
      <c r="DU29" s="14" t="e">
        <f ca="1">_xll.BDH($B29,DU$3,DU$2,DU$2)</f>
        <v>#NAME?</v>
      </c>
      <c r="DV29" s="14" t="e">
        <f ca="1">_xll.BDH($B29,DV$3,DV$2,DV$2)</f>
        <v>#NAME?</v>
      </c>
      <c r="DW29" s="14" t="e">
        <f ca="1">_xll.BDH($B29,DW$3,DW$2,DW$2)</f>
        <v>#NAME?</v>
      </c>
      <c r="DX29" s="14" t="e">
        <f ca="1">_xll.BDH($B29,DX$3,DX$2,DX$2)</f>
        <v>#NAME?</v>
      </c>
      <c r="DY29" s="14" t="e">
        <f ca="1">_xll.BDH($B29,DY$3,DY$2,DY$2)</f>
        <v>#NAME?</v>
      </c>
      <c r="DZ29" s="14" t="e">
        <f ca="1">_xll.BDH($B29,DZ$3,DZ$2,DZ$2)</f>
        <v>#NAME?</v>
      </c>
      <c r="EA29" s="14" t="e">
        <f ca="1">_xll.BDH($B29,EA$3,EA$2,EA$2)</f>
        <v>#NAME?</v>
      </c>
      <c r="EB29" s="14" t="e">
        <f ca="1">_xll.BDH($B29,EB$3,EB$2,EB$2)</f>
        <v>#NAME?</v>
      </c>
      <c r="EC29" s="14" t="e">
        <f ca="1">_xll.BDH($B29,EC$3,EC$2,EC$2)</f>
        <v>#NAME?</v>
      </c>
      <c r="ED29" s="14" t="e">
        <f ca="1">_xll.BDH($B29,ED$3,ED$2,ED$2)</f>
        <v>#NAME?</v>
      </c>
      <c r="EE29" s="14" t="e">
        <f ca="1">_xll.BDH($B29,EE$3,EE$2,EE$2)</f>
        <v>#NAME?</v>
      </c>
      <c r="EF29" s="3"/>
      <c r="EG29" s="14" t="e">
        <f ca="1">_xll.BDH($B29,EG$3,EG$2,EG$2)</f>
        <v>#NAME?</v>
      </c>
      <c r="EH29" s="14" t="e">
        <f ca="1">_xll.BDH($B29,EH$3,EH$2,EH$2)</f>
        <v>#NAME?</v>
      </c>
      <c r="EI29" s="14" t="e">
        <f ca="1">_xll.BDH($B29,EI$3,EI$2,EI$2)</f>
        <v>#NAME?</v>
      </c>
      <c r="EJ29" s="14" t="e">
        <f ca="1">_xll.BDH($B29,EJ$3,EJ$2,EJ$2)</f>
        <v>#NAME?</v>
      </c>
      <c r="EK29" s="14" t="e">
        <f ca="1">_xll.BDH($B29,EK$3,EK$2,EK$2)</f>
        <v>#NAME?</v>
      </c>
      <c r="EL29" s="14" t="e">
        <f ca="1">_xll.BDH($B29,EL$3,EL$2,EL$2)</f>
        <v>#NAME?</v>
      </c>
      <c r="EM29" s="14" t="e">
        <f ca="1">_xll.BDH($B29,EM$3,EM$2,EM$2)</f>
        <v>#NAME?</v>
      </c>
      <c r="EN29" s="14" t="e">
        <f ca="1">_xll.BDH($B29,EN$3,EN$2,EN$2)</f>
        <v>#NAME?</v>
      </c>
      <c r="EO29" s="14" t="e">
        <f ca="1">_xll.BDH($B29,EO$3,EO$2,EO$2)</f>
        <v>#NAME?</v>
      </c>
      <c r="EP29" s="14" t="e">
        <f ca="1">_xll.BDH($B29,EP$3,EP$2,EP$2)</f>
        <v>#NAME?</v>
      </c>
      <c r="EQ29" s="14" t="e">
        <f ca="1">_xll.BDH($B29,EQ$3,EQ$2,EQ$2)</f>
        <v>#NAME?</v>
      </c>
      <c r="ER29" s="14" t="e">
        <f ca="1">_xll.BDH($B29,ER$3,ER$2,ER$2)</f>
        <v>#NAME?</v>
      </c>
      <c r="ES29" s="14" t="e">
        <f ca="1">_xll.BDH($B29,ES$3,ES$2,ES$2)</f>
        <v>#NAME?</v>
      </c>
      <c r="ET29" s="14" t="e">
        <f ca="1">_xll.BDH($B29,ET$3,ET$2,ET$2)</f>
        <v>#NAME?</v>
      </c>
      <c r="EU29" s="14" t="e">
        <f ca="1">_xll.BDH($B29,EU$3,EU$2,EU$2)</f>
        <v>#NAME?</v>
      </c>
      <c r="EV29" s="14" t="e">
        <f ca="1">_xll.BDH($B29,EV$3,EV$2,EV$2)</f>
        <v>#NAME?</v>
      </c>
      <c r="EW29" s="14" t="e">
        <f ca="1">_xll.BDH($B29,EW$3,EW$2,EW$2)</f>
        <v>#NAME?</v>
      </c>
      <c r="EX29" s="14" t="e">
        <f ca="1">_xll.BDH($B29,EX$3,EX$2,EX$2)</f>
        <v>#NAME?</v>
      </c>
      <c r="EY29" s="14" t="e">
        <f ca="1">_xll.BDH($B29,EY$3,EY$2,EY$2)</f>
        <v>#NAME?</v>
      </c>
      <c r="EZ29" s="14" t="e">
        <f ca="1">_xll.BDH($B29,EZ$3,EZ$2,EZ$2)</f>
        <v>#NAME?</v>
      </c>
      <c r="FA29" s="14" t="e">
        <f ca="1">_xll.BDH($B29,FA$3,FA$2,FA$2)</f>
        <v>#NAME?</v>
      </c>
      <c r="FB29" s="3"/>
      <c r="FC29" s="14" t="e">
        <f ca="1">_xll.BDH($B29,FC$3,FC$2,FC$2)</f>
        <v>#NAME?</v>
      </c>
      <c r="FD29" s="14" t="e">
        <f ca="1">_xll.BDH($B29,FD$3,FD$2,FD$2)</f>
        <v>#NAME?</v>
      </c>
      <c r="FE29" s="14" t="e">
        <f ca="1">_xll.BDH($B29,FE$3,FE$2,FE$2)</f>
        <v>#NAME?</v>
      </c>
      <c r="FF29" s="14" t="e">
        <f ca="1">_xll.BDH($B29,FF$3,FF$2,FF$2)</f>
        <v>#NAME?</v>
      </c>
      <c r="FG29" s="14" t="e">
        <f ca="1">_xll.BDH($B29,FG$3,FG$2,FG$2)</f>
        <v>#NAME?</v>
      </c>
      <c r="FH29" s="14" t="e">
        <f ca="1">_xll.BDH($B29,FH$3,FH$2,FH$2)</f>
        <v>#NAME?</v>
      </c>
      <c r="FI29" s="14" t="e">
        <f ca="1">_xll.BDH($B29,FI$3,FI$2,FI$2)</f>
        <v>#NAME?</v>
      </c>
      <c r="FJ29" s="14" t="e">
        <f ca="1">_xll.BDH($B29,FJ$3,FJ$2,FJ$2)</f>
        <v>#NAME?</v>
      </c>
      <c r="FK29" s="14" t="e">
        <f ca="1">_xll.BDH($B29,FK$3,FK$2,FK$2)</f>
        <v>#NAME?</v>
      </c>
      <c r="FL29" s="14" t="e">
        <f ca="1">_xll.BDH($B29,FL$3,FL$2,FL$2)</f>
        <v>#NAME?</v>
      </c>
      <c r="FM29" s="14" t="e">
        <f ca="1">_xll.BDH($B29,FM$3,FM$2,FM$2)</f>
        <v>#NAME?</v>
      </c>
      <c r="FN29" s="14" t="e">
        <f ca="1">_xll.BDH($B29,FN$3,FN$2,FN$2)</f>
        <v>#NAME?</v>
      </c>
      <c r="FO29" s="14" t="e">
        <f ca="1">_xll.BDH($B29,FO$3,FO$2,FO$2)</f>
        <v>#NAME?</v>
      </c>
      <c r="FP29" s="14" t="e">
        <f ca="1">_xll.BDH($B29,FP$3,FP$2,FP$2)</f>
        <v>#NAME?</v>
      </c>
      <c r="FQ29" s="14" t="e">
        <f ca="1">_xll.BDH($B29,FQ$3,FQ$2,FQ$2)</f>
        <v>#NAME?</v>
      </c>
      <c r="FR29" s="14" t="e">
        <f ca="1">_xll.BDH($B29,FR$3,FR$2,FR$2)</f>
        <v>#NAME?</v>
      </c>
      <c r="FS29" s="14" t="e">
        <f ca="1">_xll.BDH($B29,FS$3,FS$2,FS$2)</f>
        <v>#NAME?</v>
      </c>
      <c r="FT29" s="14" t="e">
        <f ca="1">_xll.BDH($B29,FT$3,FT$2,FT$2)</f>
        <v>#NAME?</v>
      </c>
      <c r="FU29" s="14" t="e">
        <f ca="1">_xll.BDH($B29,FU$3,FU$2,FU$2)</f>
        <v>#NAME?</v>
      </c>
      <c r="FV29" s="14" t="e">
        <f ca="1">_xll.BDH($B29,FV$3,FV$2,FV$2)</f>
        <v>#NAME?</v>
      </c>
      <c r="FW29" s="14" t="e">
        <f ca="1">_xll.BDH($B29,FW$3,FW$2,FW$2)</f>
        <v>#NAME?</v>
      </c>
      <c r="FX29" s="3"/>
      <c r="FY29" s="14" t="e">
        <f ca="1">_xll.BDH($B29,FY$3,FY$2,FY$2)</f>
        <v>#NAME?</v>
      </c>
      <c r="FZ29" s="14" t="e">
        <f ca="1">_xll.BDH($B29,FZ$3,FZ$2,FZ$2)</f>
        <v>#NAME?</v>
      </c>
      <c r="GA29" s="14" t="e">
        <f ca="1">_xll.BDH($B29,GA$3,GA$2,GA$2)</f>
        <v>#NAME?</v>
      </c>
      <c r="GB29" s="14" t="e">
        <f ca="1">_xll.BDH($B29,GB$3,GB$2,GB$2)</f>
        <v>#NAME?</v>
      </c>
      <c r="GC29" s="14" t="e">
        <f ca="1">_xll.BDH($B29,GC$3,GC$2,GC$2)</f>
        <v>#NAME?</v>
      </c>
      <c r="GD29" s="14" t="e">
        <f ca="1">_xll.BDH($B29,GD$3,GD$2,GD$2)</f>
        <v>#NAME?</v>
      </c>
      <c r="GE29" s="14" t="e">
        <f ca="1">_xll.BDH($B29,GE$3,GE$2,GE$2)</f>
        <v>#NAME?</v>
      </c>
      <c r="GF29" s="14" t="e">
        <f ca="1">_xll.BDH($B29,GF$3,GF$2,GF$2)</f>
        <v>#NAME?</v>
      </c>
      <c r="GG29" s="14" t="e">
        <f ca="1">_xll.BDH($B29,GG$3,GG$2,GG$2)</f>
        <v>#NAME?</v>
      </c>
      <c r="GH29" s="14" t="e">
        <f ca="1">_xll.BDH($B29,GH$3,GH$2,GH$2)</f>
        <v>#NAME?</v>
      </c>
      <c r="GI29" s="14" t="e">
        <f ca="1">_xll.BDH($B29,GI$3,GI$2,GI$2)</f>
        <v>#NAME?</v>
      </c>
      <c r="GJ29" s="14" t="e">
        <f ca="1">_xll.BDH($B29,GJ$3,GJ$2,GJ$2)</f>
        <v>#NAME?</v>
      </c>
      <c r="GK29" s="14" t="e">
        <f ca="1">_xll.BDH($B29,GK$3,GK$2,GK$2)</f>
        <v>#NAME?</v>
      </c>
      <c r="GL29" s="14" t="e">
        <f ca="1">_xll.BDH($B29,GL$3,GL$2,GL$2)</f>
        <v>#NAME?</v>
      </c>
      <c r="GM29" s="14" t="e">
        <f ca="1">_xll.BDH($B29,GM$3,GM$2,GM$2)</f>
        <v>#NAME?</v>
      </c>
      <c r="GN29" s="14" t="e">
        <f ca="1">_xll.BDH($B29,GN$3,GN$2,GN$2)</f>
        <v>#NAME?</v>
      </c>
      <c r="GO29" s="14" t="e">
        <f ca="1">_xll.BDH($B29,GO$3,GO$2,GO$2)</f>
        <v>#NAME?</v>
      </c>
      <c r="GP29" s="14" t="e">
        <f ca="1">_xll.BDH($B29,GP$3,GP$2,GP$2)</f>
        <v>#NAME?</v>
      </c>
      <c r="GQ29" s="14" t="e">
        <f ca="1">_xll.BDH($B29,GQ$3,GQ$2,GQ$2)</f>
        <v>#NAME?</v>
      </c>
      <c r="GR29" s="14" t="e">
        <f ca="1">_xll.BDH($B29,GR$3,GR$2,GR$2)</f>
        <v>#NAME?</v>
      </c>
      <c r="GS29" s="14" t="e">
        <f ca="1">_xll.BDH($B29,GS$3,GS$2,GS$2)</f>
        <v>#NAME?</v>
      </c>
      <c r="GT29" s="3"/>
      <c r="GU29" s="13" t="e">
        <f ca="1">_xll.BDH($B29,GU$3,GU$2,GU$2)</f>
        <v>#NAME?</v>
      </c>
      <c r="GV29" s="13" t="e">
        <f ca="1">_xll.BDH($B29,GV$3,GV$2,GV$2)</f>
        <v>#NAME?</v>
      </c>
      <c r="GW29" s="13" t="e">
        <f ca="1">_xll.BDH($B29,GW$3,GW$2,GW$2)</f>
        <v>#NAME?</v>
      </c>
      <c r="GX29" s="13" t="e">
        <f ca="1">_xll.BDH($B29,GX$3,GX$2,GX$2)</f>
        <v>#NAME?</v>
      </c>
      <c r="GY29" s="13" t="e">
        <f ca="1">_xll.BDH($B29,GY$3,GY$2,GY$2)</f>
        <v>#NAME?</v>
      </c>
      <c r="GZ29" s="13" t="e">
        <f ca="1">_xll.BDH($B29,GZ$3,GZ$2,GZ$2)</f>
        <v>#NAME?</v>
      </c>
      <c r="HA29" s="13" t="e">
        <f ca="1">_xll.BDH($B29,HA$3,HA$2,HA$2)</f>
        <v>#NAME?</v>
      </c>
      <c r="HB29" s="13" t="e">
        <f ca="1">_xll.BDH($B29,HB$3,HB$2,HB$2)</f>
        <v>#NAME?</v>
      </c>
      <c r="HC29" s="13" t="e">
        <f ca="1">_xll.BDH($B29,HC$3,HC$2,HC$2)</f>
        <v>#NAME?</v>
      </c>
      <c r="HD29" s="13" t="e">
        <f ca="1">_xll.BDH($B29,HD$3,HD$2,HD$2)</f>
        <v>#NAME?</v>
      </c>
      <c r="HE29" s="13" t="e">
        <f ca="1">_xll.BDH($B29,HE$3,HE$2,HE$2)</f>
        <v>#NAME?</v>
      </c>
      <c r="HF29" s="13" t="e">
        <f ca="1">_xll.BDH($B29,HF$3,HF$2,HF$2)</f>
        <v>#NAME?</v>
      </c>
      <c r="HG29" s="13" t="e">
        <f ca="1">_xll.BDH($B29,HG$3,HG$2,HG$2)</f>
        <v>#NAME?</v>
      </c>
      <c r="HH29" s="13" t="e">
        <f ca="1">_xll.BDH($B29,HH$3,HH$2,HH$2)</f>
        <v>#NAME?</v>
      </c>
      <c r="HI29" s="13" t="e">
        <f ca="1">_xll.BDH($B29,HI$3,HI$2,HI$2)</f>
        <v>#NAME?</v>
      </c>
      <c r="HJ29" s="13" t="e">
        <f ca="1">_xll.BDH($B29,HJ$3,HJ$2,HJ$2)</f>
        <v>#NAME?</v>
      </c>
      <c r="HK29" s="13" t="e">
        <f ca="1">_xll.BDH($B29,HK$3,HK$2,HK$2)</f>
        <v>#NAME?</v>
      </c>
      <c r="HL29" s="13" t="e">
        <f ca="1">_xll.BDH($B29,HL$3,HL$2,HL$2)</f>
        <v>#NAME?</v>
      </c>
      <c r="HM29" s="13" t="e">
        <f ca="1">_xll.BDH($B29,HM$3,HM$2,HM$2)</f>
        <v>#NAME?</v>
      </c>
      <c r="HN29" s="13" t="e">
        <f ca="1">_xll.BDH($B29,HN$3,HN$2,HN$2)</f>
        <v>#NAME?</v>
      </c>
      <c r="HO29" s="13" t="e">
        <f ca="1">_xll.BDH($B29,HO$3,HO$2,HO$2)</f>
        <v>#NAME?</v>
      </c>
      <c r="HP29" s="3"/>
      <c r="HQ29" s="13" t="e">
        <f ca="1">_xll.BDH($B29,HQ$3,HQ$2,HQ$2)</f>
        <v>#NAME?</v>
      </c>
      <c r="HR29" s="13" t="e">
        <f ca="1">_xll.BDH($B29,HR$3,HR$2,HR$2)</f>
        <v>#NAME?</v>
      </c>
      <c r="HS29" s="13" t="e">
        <f ca="1">_xll.BDH($B29,HS$3,HS$2,HS$2)</f>
        <v>#NAME?</v>
      </c>
      <c r="HT29" s="13" t="e">
        <f ca="1">_xll.BDH($B29,HT$3,HT$2,HT$2)</f>
        <v>#NAME?</v>
      </c>
      <c r="HU29" s="13" t="e">
        <f ca="1">_xll.BDH($B29,HU$3,HU$2,HU$2)</f>
        <v>#NAME?</v>
      </c>
      <c r="HV29" s="13" t="e">
        <f ca="1">_xll.BDH($B29,HV$3,HV$2,HV$2)</f>
        <v>#NAME?</v>
      </c>
      <c r="HW29" s="13" t="e">
        <f ca="1">_xll.BDH($B29,HW$3,HW$2,HW$2)</f>
        <v>#NAME?</v>
      </c>
      <c r="HX29" s="13" t="e">
        <f ca="1">_xll.BDH($B29,HX$3,HX$2,HX$2)</f>
        <v>#NAME?</v>
      </c>
      <c r="HY29" s="13" t="e">
        <f ca="1">_xll.BDH($B29,HY$3,HY$2,HY$2)</f>
        <v>#NAME?</v>
      </c>
      <c r="HZ29" s="13" t="e">
        <f ca="1">_xll.BDH($B29,HZ$3,HZ$2,HZ$2)</f>
        <v>#NAME?</v>
      </c>
      <c r="IA29" s="13" t="e">
        <f ca="1">_xll.BDH($B29,IA$3,IA$2,IA$2)</f>
        <v>#NAME?</v>
      </c>
      <c r="IB29" s="13" t="e">
        <f ca="1">_xll.BDH($B29,IB$3,IB$2,IB$2)</f>
        <v>#NAME?</v>
      </c>
      <c r="IC29" s="13" t="e">
        <f ca="1">_xll.BDH($B29,IC$3,IC$2,IC$2)</f>
        <v>#NAME?</v>
      </c>
      <c r="ID29" s="13" t="e">
        <f ca="1">_xll.BDH($B29,ID$3,ID$2,ID$2)</f>
        <v>#NAME?</v>
      </c>
      <c r="IE29" s="13" t="e">
        <f ca="1">_xll.BDH($B29,IE$3,IE$2,IE$2)</f>
        <v>#NAME?</v>
      </c>
      <c r="IF29" s="13" t="e">
        <f ca="1">_xll.BDH($B29,IF$3,IF$2,IF$2)</f>
        <v>#NAME?</v>
      </c>
      <c r="IG29" s="13" t="e">
        <f ca="1">_xll.BDH($B29,IG$3,IG$2,IG$2)</f>
        <v>#NAME?</v>
      </c>
      <c r="IH29" s="13" t="e">
        <f ca="1">_xll.BDH($B29,IH$3,IH$2,IH$2)</f>
        <v>#NAME?</v>
      </c>
      <c r="II29" s="13" t="e">
        <f ca="1">_xll.BDH($B29,II$3,II$2,II$2)</f>
        <v>#NAME?</v>
      </c>
      <c r="IJ29" s="13" t="e">
        <f ca="1">_xll.BDH($B29,IJ$3,IJ$2,IJ$2)</f>
        <v>#NAME?</v>
      </c>
      <c r="IK29" s="13" t="e">
        <f ca="1">_xll.BDH($B29,IK$3,IK$2,IK$2)</f>
        <v>#NAME?</v>
      </c>
      <c r="IL29" s="3"/>
      <c r="IM29" s="13" t="e">
        <f ca="1">_xll.BDH($B29,IM$3,IM$2,IM$2)</f>
        <v>#NAME?</v>
      </c>
      <c r="IN29" s="13" t="e">
        <f ca="1">_xll.BDH($B29,IN$3,IN$2,IN$2)</f>
        <v>#NAME?</v>
      </c>
      <c r="IO29" s="13" t="e">
        <f ca="1">_xll.BDH($B29,IO$3,IO$2,IO$2)</f>
        <v>#NAME?</v>
      </c>
      <c r="IP29" s="13" t="e">
        <f ca="1">_xll.BDH($B29,IP$3,IP$2,IP$2)</f>
        <v>#NAME?</v>
      </c>
      <c r="IQ29" s="13" t="e">
        <f ca="1">_xll.BDH($B29,IQ$3,IQ$2,IQ$2)</f>
        <v>#NAME?</v>
      </c>
      <c r="IR29" s="13" t="e">
        <f ca="1">_xll.BDH($B29,IR$3,IR$2,IR$2)</f>
        <v>#NAME?</v>
      </c>
      <c r="IS29" s="13" t="e">
        <f ca="1">_xll.BDH($B29,IS$3,IS$2,IS$2)</f>
        <v>#NAME?</v>
      </c>
      <c r="IT29" s="13" t="e">
        <f ca="1">_xll.BDH($B29,IT$3,IT$2,IT$2)</f>
        <v>#NAME?</v>
      </c>
      <c r="IU29" s="13" t="e">
        <f ca="1">_xll.BDH($B29,IU$3,IU$2,IU$2)</f>
        <v>#NAME?</v>
      </c>
      <c r="IV29" s="13" t="e">
        <f ca="1">_xll.BDH($B29,IV$3,IV$2,IV$2)</f>
        <v>#NAME?</v>
      </c>
      <c r="IW29" s="13" t="e">
        <f ca="1">_xll.BDH($B29,IW$3,IW$2,IW$2)</f>
        <v>#NAME?</v>
      </c>
      <c r="IX29" s="13" t="e">
        <f ca="1">_xll.BDH($B29,IX$3,IX$2,IX$2)</f>
        <v>#NAME?</v>
      </c>
      <c r="IY29" s="13" t="e">
        <f ca="1">_xll.BDH($B29,IY$3,IY$2,IY$2)</f>
        <v>#NAME?</v>
      </c>
      <c r="IZ29" s="13" t="e">
        <f ca="1">_xll.BDH($B29,IZ$3,IZ$2,IZ$2)</f>
        <v>#NAME?</v>
      </c>
      <c r="JA29" s="13" t="e">
        <f ca="1">_xll.BDH($B29,JA$3,JA$2,JA$2)</f>
        <v>#NAME?</v>
      </c>
      <c r="JB29" s="13" t="e">
        <f ca="1">_xll.BDH($B29,JB$3,JB$2,JB$2)</f>
        <v>#NAME?</v>
      </c>
      <c r="JC29" s="13" t="e">
        <f ca="1">_xll.BDH($B29,JC$3,JC$2,JC$2)</f>
        <v>#NAME?</v>
      </c>
      <c r="JD29" s="13" t="e">
        <f ca="1">_xll.BDH($B29,JD$3,JD$2,JD$2)</f>
        <v>#NAME?</v>
      </c>
      <c r="JE29" s="13" t="e">
        <f ca="1">_xll.BDH($B29,JE$3,JE$2,JE$2)</f>
        <v>#NAME?</v>
      </c>
      <c r="JF29" s="13" t="e">
        <f ca="1">_xll.BDH($B29,JF$3,JF$2,JF$2)</f>
        <v>#NAME?</v>
      </c>
      <c r="JG29" s="13" t="e">
        <f ca="1">_xll.BDH($B29,JG$3,JG$2,JG$2)</f>
        <v>#NAME?</v>
      </c>
      <c r="JH29" s="3"/>
      <c r="JI29" s="14" t="e">
        <f ca="1">_xll.BDH($B29,JI$3,JI$2,JI$2)</f>
        <v>#NAME?</v>
      </c>
      <c r="JJ29" s="14" t="e">
        <f ca="1">_xll.BDH($B29,JJ$3,JJ$2,JJ$2)</f>
        <v>#NAME?</v>
      </c>
      <c r="JK29" s="14" t="e">
        <f ca="1">_xll.BDH($B29,JK$3,JK$2,JK$2)</f>
        <v>#NAME?</v>
      </c>
      <c r="JL29" s="14" t="e">
        <f ca="1">_xll.BDH($B29,JL$3,JL$2,JL$2)</f>
        <v>#NAME?</v>
      </c>
      <c r="JM29" s="14" t="e">
        <f ca="1">_xll.BDH($B29,JM$3,JM$2,JM$2)</f>
        <v>#NAME?</v>
      </c>
      <c r="JN29" s="14" t="e">
        <f ca="1">_xll.BDH($B29,JN$3,JN$2,JN$2)</f>
        <v>#NAME?</v>
      </c>
      <c r="JO29" s="14" t="e">
        <f ca="1">_xll.BDH($B29,JO$3,JO$2,JO$2)</f>
        <v>#NAME?</v>
      </c>
      <c r="JP29" s="14" t="e">
        <f ca="1">_xll.BDH($B29,JP$3,JP$2,JP$2)</f>
        <v>#NAME?</v>
      </c>
      <c r="JQ29" s="14" t="e">
        <f ca="1">_xll.BDH($B29,JQ$3,JQ$2,JQ$2)</f>
        <v>#NAME?</v>
      </c>
      <c r="JR29" s="14" t="e">
        <f ca="1">_xll.BDH($B29,JR$3,JR$2,JR$2)</f>
        <v>#NAME?</v>
      </c>
      <c r="JS29" s="14" t="e">
        <f ca="1">_xll.BDH($B29,JS$3,JS$2,JS$2)</f>
        <v>#NAME?</v>
      </c>
      <c r="JT29" s="14" t="e">
        <f ca="1">_xll.BDH($B29,JT$3,JT$2,JT$2)</f>
        <v>#NAME?</v>
      </c>
      <c r="JU29" s="14" t="e">
        <f ca="1">_xll.BDH($B29,JU$3,JU$2,JU$2)</f>
        <v>#NAME?</v>
      </c>
      <c r="JV29" s="14" t="e">
        <f ca="1">_xll.BDH($B29,JV$3,JV$2,JV$2)</f>
        <v>#NAME?</v>
      </c>
      <c r="JW29" s="14" t="e">
        <f ca="1">_xll.BDH($B29,JW$3,JW$2,JW$2)</f>
        <v>#NAME?</v>
      </c>
      <c r="JX29" s="14" t="e">
        <f ca="1">_xll.BDH($B29,JX$3,JX$2,JX$2)</f>
        <v>#NAME?</v>
      </c>
      <c r="JY29" s="14" t="e">
        <f ca="1">_xll.BDH($B29,JY$3,JY$2,JY$2)</f>
        <v>#NAME?</v>
      </c>
      <c r="JZ29" s="14" t="e">
        <f ca="1">_xll.BDH($B29,JZ$3,JZ$2,JZ$2)</f>
        <v>#NAME?</v>
      </c>
      <c r="KA29" s="14" t="e">
        <f ca="1">_xll.BDH($B29,KA$3,KA$2,KA$2)</f>
        <v>#NAME?</v>
      </c>
      <c r="KB29" s="14" t="e">
        <f ca="1">_xll.BDH($B29,KB$3,KB$2,KB$2)</f>
        <v>#NAME?</v>
      </c>
      <c r="KC29" s="14" t="e">
        <f ca="1">_xll.BDH($B29,KC$3,KC$2,KC$2)</f>
        <v>#NAME?</v>
      </c>
      <c r="KD29" s="3"/>
    </row>
    <row r="30" spans="1:291" s="21" customFormat="1">
      <c r="A30" s="4" t="s">
        <v>72</v>
      </c>
      <c r="B30" s="4" t="s">
        <v>365</v>
      </c>
      <c r="C30" s="15"/>
      <c r="D30" s="3"/>
      <c r="E30" s="13" t="e">
        <f ca="1">_xll.BDH($B30,E$3,E$2,E$2)</f>
        <v>#NAME?</v>
      </c>
      <c r="F30" s="13" t="e">
        <f ca="1">_xll.BDH($B30,F$3,F$2,F$2)</f>
        <v>#NAME?</v>
      </c>
      <c r="G30" s="13" t="e">
        <f ca="1">_xll.BDH($B30,G$3,G$2,G$2)</f>
        <v>#NAME?</v>
      </c>
      <c r="H30" s="13" t="e">
        <f ca="1">_xll.BDH($B30,H$3,H$2,H$2)</f>
        <v>#NAME?</v>
      </c>
      <c r="I30" s="13" t="e">
        <f ca="1">_xll.BDH($B30,I$3,I$2,I$2)</f>
        <v>#NAME?</v>
      </c>
      <c r="J30" s="13" t="e">
        <f ca="1">_xll.BDH($B30,J$3,J$2,J$2)</f>
        <v>#NAME?</v>
      </c>
      <c r="K30" s="13" t="e">
        <f ca="1">_xll.BDH($B30,K$3,K$2,K$2)</f>
        <v>#NAME?</v>
      </c>
      <c r="L30" s="13" t="e">
        <f ca="1">_xll.BDH($B30,L$3,L$2,L$2)</f>
        <v>#NAME?</v>
      </c>
      <c r="M30" s="13" t="e">
        <f ca="1">_xll.BDH($B30,M$3,M$2,M$2)</f>
        <v>#NAME?</v>
      </c>
      <c r="N30" s="13" t="e">
        <f ca="1">_xll.BDH($B30,N$3,N$2,N$2)</f>
        <v>#NAME?</v>
      </c>
      <c r="O30" s="13" t="e">
        <f ca="1">_xll.BDH($B30,O$3,O$2,O$2)</f>
        <v>#NAME?</v>
      </c>
      <c r="P30" s="13" t="e">
        <f ca="1">_xll.BDH($B30,P$3,P$2,P$2)</f>
        <v>#NAME?</v>
      </c>
      <c r="Q30" s="13" t="e">
        <f ca="1">_xll.BDH($B30,Q$3,Q$2,Q$2)</f>
        <v>#NAME?</v>
      </c>
      <c r="R30" s="13" t="e">
        <f ca="1">_xll.BDH($B30,R$3,R$2,R$2)</f>
        <v>#NAME?</v>
      </c>
      <c r="S30" s="13" t="e">
        <f ca="1">_xll.BDH($B30,S$3,S$2,S$2)</f>
        <v>#NAME?</v>
      </c>
      <c r="T30" s="13" t="e">
        <f ca="1">_xll.BDH($B30,T$3,T$2,T$2)</f>
        <v>#NAME?</v>
      </c>
      <c r="U30" s="13" t="e">
        <f ca="1">_xll.BDH($B30,U$3,U$2,U$2)</f>
        <v>#NAME?</v>
      </c>
      <c r="V30" s="13" t="e">
        <f ca="1">_xll.BDH($B30,V$3,V$2,V$2)</f>
        <v>#NAME?</v>
      </c>
      <c r="W30" s="13" t="e">
        <f ca="1">_xll.BDH($B30,W$3,W$2,W$2)</f>
        <v>#NAME?</v>
      </c>
      <c r="X30" s="13" t="e">
        <f ca="1">_xll.BDH($B30,X$3,X$2,X$2)</f>
        <v>#NAME?</v>
      </c>
      <c r="Y30" s="13" t="e">
        <f ca="1">_xll.BDH($B30,Y$3,Y$2,Y$2)</f>
        <v>#NAME?</v>
      </c>
      <c r="Z30" s="66"/>
      <c r="AA30" s="13" t="e">
        <f ca="1">_xll.BDH($B30,AA$3,AA$2,AA$2)</f>
        <v>#NAME?</v>
      </c>
      <c r="AB30" s="13" t="e">
        <f ca="1">_xll.BDH($B30,AB$3,AB$2,AB$2)</f>
        <v>#NAME?</v>
      </c>
      <c r="AC30" s="13" t="e">
        <f ca="1">_xll.BDH($B30,AC$3,AC$2,AC$2)</f>
        <v>#NAME?</v>
      </c>
      <c r="AD30" s="13" t="e">
        <f ca="1">_xll.BDH($B30,AD$3,AD$2,AD$2)</f>
        <v>#NAME?</v>
      </c>
      <c r="AE30" s="13" t="e">
        <f ca="1">_xll.BDH($B30,AE$3,AE$2,AE$2)</f>
        <v>#NAME?</v>
      </c>
      <c r="AF30" s="13" t="e">
        <f ca="1">_xll.BDH($B30,AF$3,AF$2,AF$2)</f>
        <v>#NAME?</v>
      </c>
      <c r="AG30" s="13" t="e">
        <f ca="1">_xll.BDH($B30,AG$3,AG$2,AG$2)</f>
        <v>#NAME?</v>
      </c>
      <c r="AH30" s="13" t="e">
        <f ca="1">_xll.BDH($B30,AH$3,AH$2,AH$2)</f>
        <v>#NAME?</v>
      </c>
      <c r="AI30" s="13" t="e">
        <f ca="1">_xll.BDH($B30,AI$3,AI$2,AI$2)</f>
        <v>#NAME?</v>
      </c>
      <c r="AJ30" s="13" t="e">
        <f ca="1">_xll.BDH($B30,AJ$3,AJ$2,AJ$2)</f>
        <v>#NAME?</v>
      </c>
      <c r="AK30" s="13" t="e">
        <f ca="1">_xll.BDH($B30,AK$3,AK$2,AK$2)</f>
        <v>#NAME?</v>
      </c>
      <c r="AL30" s="13" t="e">
        <f ca="1">_xll.BDH($B30,AL$3,AL$2,AL$2)</f>
        <v>#NAME?</v>
      </c>
      <c r="AM30" s="13" t="e">
        <f ca="1">_xll.BDH($B30,AM$3,AM$2,AM$2)</f>
        <v>#NAME?</v>
      </c>
      <c r="AN30" s="13" t="e">
        <f ca="1">_xll.BDH($B30,AN$3,AN$2,AN$2)</f>
        <v>#NAME?</v>
      </c>
      <c r="AO30" s="13" t="e">
        <f ca="1">_xll.BDH($B30,AO$3,AO$2,AO$2)</f>
        <v>#NAME?</v>
      </c>
      <c r="AP30" s="13" t="e">
        <f ca="1">_xll.BDH($B30,AP$3,AP$2,AP$2)</f>
        <v>#NAME?</v>
      </c>
      <c r="AQ30" s="13" t="e">
        <f ca="1">_xll.BDH($B30,AQ$3,AQ$2,AQ$2)</f>
        <v>#NAME?</v>
      </c>
      <c r="AR30" s="13" t="e">
        <f ca="1">_xll.BDH($B30,AR$3,AR$2,AR$2)</f>
        <v>#NAME?</v>
      </c>
      <c r="AS30" s="13" t="e">
        <f ca="1">_xll.BDH($B30,AS$3,AS$2,AS$2)</f>
        <v>#NAME?</v>
      </c>
      <c r="AT30" s="13" t="e">
        <f ca="1">_xll.BDH($B30,AT$3,AT$2,AT$2)</f>
        <v>#NAME?</v>
      </c>
      <c r="AU30" s="13" t="e">
        <f ca="1">_xll.BDH($B30,AU$3,AU$2,AU$2)</f>
        <v>#NAME?</v>
      </c>
      <c r="AV30" s="66"/>
      <c r="AW30" s="13" t="e">
        <f ca="1">_xll.BDH($B30,AW$3,AW$2,AW$2)</f>
        <v>#NAME?</v>
      </c>
      <c r="AX30" s="13" t="e">
        <f ca="1">_xll.BDH($B30,AX$3,AX$2,AX$2)</f>
        <v>#NAME?</v>
      </c>
      <c r="AY30" s="13" t="e">
        <f ca="1">_xll.BDH($B30,AY$3,AY$2,AY$2)</f>
        <v>#NAME?</v>
      </c>
      <c r="AZ30" s="13" t="e">
        <f ca="1">_xll.BDH($B30,AZ$3,AZ$2,AZ$2)</f>
        <v>#NAME?</v>
      </c>
      <c r="BA30" s="13" t="e">
        <f ca="1">_xll.BDH($B30,BA$3,BA$2,BA$2)</f>
        <v>#NAME?</v>
      </c>
      <c r="BB30" s="13" t="e">
        <f ca="1">_xll.BDH($B30,BB$3,BB$2,BB$2)</f>
        <v>#NAME?</v>
      </c>
      <c r="BC30" s="13" t="e">
        <f ca="1">_xll.BDH($B30,BC$3,BC$2,BC$2)</f>
        <v>#NAME?</v>
      </c>
      <c r="BD30" s="13" t="e">
        <f ca="1">_xll.BDH($B30,BD$3,BD$2,BD$2)</f>
        <v>#NAME?</v>
      </c>
      <c r="BE30" s="13" t="e">
        <f ca="1">_xll.BDH($B30,BE$3,BE$2,BE$2)</f>
        <v>#NAME?</v>
      </c>
      <c r="BF30" s="13" t="e">
        <f ca="1">_xll.BDH($B30,BF$3,BF$2,BF$2)</f>
        <v>#NAME?</v>
      </c>
      <c r="BG30" s="13" t="e">
        <f ca="1">_xll.BDH($B30,BG$3,BG$2,BG$2)</f>
        <v>#NAME?</v>
      </c>
      <c r="BH30" s="13" t="e">
        <f ca="1">_xll.BDH($B30,BH$3,BH$2,BH$2)</f>
        <v>#NAME?</v>
      </c>
      <c r="BI30" s="13" t="e">
        <f ca="1">_xll.BDH($B30,BI$3,BI$2,BI$2)</f>
        <v>#NAME?</v>
      </c>
      <c r="BJ30" s="13" t="e">
        <f ca="1">_xll.BDH($B30,BJ$3,BJ$2,BJ$2)</f>
        <v>#NAME?</v>
      </c>
      <c r="BK30" s="13" t="e">
        <f ca="1">_xll.BDH($B30,BK$3,BK$2,BK$2)</f>
        <v>#NAME?</v>
      </c>
      <c r="BL30" s="13" t="e">
        <f ca="1">_xll.BDH($B30,BL$3,BL$2,BL$2)</f>
        <v>#NAME?</v>
      </c>
      <c r="BM30" s="13" t="e">
        <f ca="1">_xll.BDH($B30,BM$3,BM$2,BM$2)</f>
        <v>#NAME?</v>
      </c>
      <c r="BN30" s="13" t="e">
        <f ca="1">_xll.BDH($B30,BN$3,BN$2,BN$2)</f>
        <v>#NAME?</v>
      </c>
      <c r="BO30" s="13" t="e">
        <f ca="1">_xll.BDH($B30,BO$3,BO$2,BO$2)</f>
        <v>#NAME?</v>
      </c>
      <c r="BP30" s="13" t="e">
        <f ca="1">_xll.BDH($B30,BP$3,BP$2,BP$2)</f>
        <v>#NAME?</v>
      </c>
      <c r="BQ30" s="13" t="e">
        <f ca="1">_xll.BDH($B30,BQ$3,BQ$2,BQ$2)</f>
        <v>#NAME?</v>
      </c>
      <c r="BR30" s="3"/>
      <c r="BS30" s="14" t="e">
        <f ca="1">_xll.BDH($B30,BS$3,BS$2,BS$2)</f>
        <v>#NAME?</v>
      </c>
      <c r="BT30" s="14" t="e">
        <f ca="1">_xll.BDH($B30,BT$3,BT$2,BT$2)</f>
        <v>#NAME?</v>
      </c>
      <c r="BU30" s="14" t="e">
        <f ca="1">_xll.BDH($B30,BU$3,BU$2,BU$2)</f>
        <v>#NAME?</v>
      </c>
      <c r="BV30" s="14" t="e">
        <f ca="1">_xll.BDH($B30,BV$3,BV$2,BV$2)</f>
        <v>#NAME?</v>
      </c>
      <c r="BW30" s="14" t="e">
        <f ca="1">_xll.BDH($B30,BW$3,BW$2,BW$2)</f>
        <v>#NAME?</v>
      </c>
      <c r="BX30" s="14" t="e">
        <f ca="1">_xll.BDH($B30,BX$3,BX$2,BX$2)</f>
        <v>#NAME?</v>
      </c>
      <c r="BY30" s="14" t="e">
        <f ca="1">_xll.BDH($B30,BY$3,BY$2,BY$2)</f>
        <v>#NAME?</v>
      </c>
      <c r="BZ30" s="14" t="e">
        <f ca="1">_xll.BDH($B30,BZ$3,BZ$2,BZ$2)</f>
        <v>#NAME?</v>
      </c>
      <c r="CA30" s="14" t="e">
        <f ca="1">_xll.BDH($B30,CA$3,CA$2,CA$2)</f>
        <v>#NAME?</v>
      </c>
      <c r="CB30" s="14" t="e">
        <f ca="1">_xll.BDH($B30,CB$3,CB$2,CB$2)</f>
        <v>#NAME?</v>
      </c>
      <c r="CC30" s="14" t="e">
        <f ca="1">_xll.BDH($B30,CC$3,CC$2,CC$2)</f>
        <v>#NAME?</v>
      </c>
      <c r="CD30" s="14" t="e">
        <f ca="1">_xll.BDH($B30,CD$3,CD$2,CD$2)</f>
        <v>#NAME?</v>
      </c>
      <c r="CE30" s="14" t="e">
        <f ca="1">_xll.BDH($B30,CE$3,CE$2,CE$2)</f>
        <v>#NAME?</v>
      </c>
      <c r="CF30" s="14" t="e">
        <f ca="1">_xll.BDH($B30,CF$3,CF$2,CF$2)</f>
        <v>#NAME?</v>
      </c>
      <c r="CG30" s="14" t="e">
        <f ca="1">_xll.BDH($B30,CG$3,CG$2,CG$2)</f>
        <v>#NAME?</v>
      </c>
      <c r="CH30" s="14" t="e">
        <f ca="1">_xll.BDH($B30,CH$3,CH$2,CH$2)</f>
        <v>#NAME?</v>
      </c>
      <c r="CI30" s="14" t="e">
        <f ca="1">_xll.BDH($B30,CI$3,CI$2,CI$2)</f>
        <v>#NAME?</v>
      </c>
      <c r="CJ30" s="14" t="e">
        <f ca="1">_xll.BDH($B30,CJ$3,CJ$2,CJ$2)</f>
        <v>#NAME?</v>
      </c>
      <c r="CK30" s="14" t="e">
        <f ca="1">_xll.BDH($B30,CK$3,CK$2,CK$2)</f>
        <v>#NAME?</v>
      </c>
      <c r="CL30" s="14" t="e">
        <f ca="1">_xll.BDH($B30,CL$3,CL$2,CL$2)</f>
        <v>#NAME?</v>
      </c>
      <c r="CM30" s="14" t="e">
        <f ca="1">_xll.BDH($B30,CM$3,CM$2,CM$2)</f>
        <v>#NAME?</v>
      </c>
      <c r="CN30"/>
      <c r="CO30" s="13" t="e">
        <f ca="1">_xll.BDH($B30,CO$3,CO$2,CO$2)</f>
        <v>#NAME?</v>
      </c>
      <c r="CP30" s="13" t="e">
        <f ca="1">_xll.BDH($B30,CP$3,CP$2,CP$2)</f>
        <v>#NAME?</v>
      </c>
      <c r="CQ30" s="13" t="e">
        <f ca="1">_xll.BDH($B30,CQ$3,CQ$2,CQ$2)</f>
        <v>#NAME?</v>
      </c>
      <c r="CR30" s="13" t="e">
        <f ca="1">_xll.BDH($B30,CR$3,CR$2,CR$2)</f>
        <v>#NAME?</v>
      </c>
      <c r="CS30" s="13" t="e">
        <f ca="1">_xll.BDH($B30,CS$3,CS$2,CS$2)</f>
        <v>#NAME?</v>
      </c>
      <c r="CT30" s="13" t="e">
        <f ca="1">_xll.BDH($B30,CT$3,CT$2,CT$2)</f>
        <v>#NAME?</v>
      </c>
      <c r="CU30" s="13" t="e">
        <f ca="1">_xll.BDH($B30,CU$3,CU$2,CU$2)</f>
        <v>#NAME?</v>
      </c>
      <c r="CV30" s="13" t="e">
        <f ca="1">_xll.BDH($B30,CV$3,CV$2,CV$2)</f>
        <v>#NAME?</v>
      </c>
      <c r="CW30" s="13" t="e">
        <f ca="1">_xll.BDH($B30,CW$3,CW$2,CW$2)</f>
        <v>#NAME?</v>
      </c>
      <c r="CX30" s="13" t="e">
        <f ca="1">_xll.BDH($B30,CX$3,CX$2,CX$2)</f>
        <v>#NAME?</v>
      </c>
      <c r="CY30" s="13" t="e">
        <f ca="1">_xll.BDH($B30,CY$3,CY$2,CY$2)</f>
        <v>#NAME?</v>
      </c>
      <c r="CZ30" s="13" t="e">
        <f ca="1">_xll.BDH($B30,CZ$3,CZ$2,CZ$2)</f>
        <v>#NAME?</v>
      </c>
      <c r="DA30" s="13" t="e">
        <f ca="1">_xll.BDH($B30,DA$3,DA$2,DA$2)</f>
        <v>#NAME?</v>
      </c>
      <c r="DB30" s="13" t="e">
        <f ca="1">_xll.BDH($B30,DB$3,DB$2,DB$2)</f>
        <v>#NAME?</v>
      </c>
      <c r="DC30" s="13" t="e">
        <f ca="1">_xll.BDH($B30,DC$3,DC$2,DC$2)</f>
        <v>#NAME?</v>
      </c>
      <c r="DD30" s="13" t="e">
        <f ca="1">_xll.BDH($B30,DD$3,DD$2,DD$2)</f>
        <v>#NAME?</v>
      </c>
      <c r="DE30" s="13" t="e">
        <f ca="1">_xll.BDH($B30,DE$3,DE$2,DE$2)</f>
        <v>#NAME?</v>
      </c>
      <c r="DF30" s="13" t="e">
        <f ca="1">_xll.BDH($B30,DF$3,DF$2,DF$2)</f>
        <v>#NAME?</v>
      </c>
      <c r="DG30" s="13" t="e">
        <f ca="1">_xll.BDH($B30,DG$3,DG$2,DG$2)</f>
        <v>#NAME?</v>
      </c>
      <c r="DH30" s="13" t="e">
        <f ca="1">_xll.BDH($B30,DH$3,DH$2,DH$2)</f>
        <v>#NAME?</v>
      </c>
      <c r="DI30" s="13" t="e">
        <f ca="1">_xll.BDH($B30,DI$3,DI$2,DI$2)</f>
        <v>#NAME?</v>
      </c>
      <c r="DJ30" s="3"/>
      <c r="DK30" s="14" t="e">
        <f ca="1">_xll.BDH($B30,DK$3,DK$2,DK$2)</f>
        <v>#NAME?</v>
      </c>
      <c r="DL30" s="14" t="e">
        <f ca="1">_xll.BDH($B30,DL$3,DL$2,DL$2)</f>
        <v>#NAME?</v>
      </c>
      <c r="DM30" s="14" t="e">
        <f ca="1">_xll.BDH($B30,DM$3,DM$2,DM$2)</f>
        <v>#NAME?</v>
      </c>
      <c r="DN30" s="14" t="e">
        <f ca="1">_xll.BDH($B30,DN$3,DN$2,DN$2)</f>
        <v>#NAME?</v>
      </c>
      <c r="DO30" s="14" t="e">
        <f ca="1">_xll.BDH($B30,DO$3,DO$2,DO$2)</f>
        <v>#NAME?</v>
      </c>
      <c r="DP30" s="14" t="e">
        <f ca="1">_xll.BDH($B30,DP$3,DP$2,DP$2)</f>
        <v>#NAME?</v>
      </c>
      <c r="DQ30" s="14" t="e">
        <f ca="1">_xll.BDH($B30,DQ$3,DQ$2,DQ$2)</f>
        <v>#NAME?</v>
      </c>
      <c r="DR30" s="14" t="e">
        <f ca="1">_xll.BDH($B30,DR$3,DR$2,DR$2)</f>
        <v>#NAME?</v>
      </c>
      <c r="DS30" s="14" t="e">
        <f ca="1">_xll.BDH($B30,DS$3,DS$2,DS$2)</f>
        <v>#NAME?</v>
      </c>
      <c r="DT30" s="14" t="e">
        <f ca="1">_xll.BDH($B30,DT$3,DT$2,DT$2)</f>
        <v>#NAME?</v>
      </c>
      <c r="DU30" s="14" t="e">
        <f ca="1">_xll.BDH($B30,DU$3,DU$2,DU$2)</f>
        <v>#NAME?</v>
      </c>
      <c r="DV30" s="14" t="e">
        <f ca="1">_xll.BDH($B30,DV$3,DV$2,DV$2)</f>
        <v>#NAME?</v>
      </c>
      <c r="DW30" s="14" t="e">
        <f ca="1">_xll.BDH($B30,DW$3,DW$2,DW$2)</f>
        <v>#NAME?</v>
      </c>
      <c r="DX30" s="14" t="e">
        <f ca="1">_xll.BDH($B30,DX$3,DX$2,DX$2)</f>
        <v>#NAME?</v>
      </c>
      <c r="DY30" s="14" t="e">
        <f ca="1">_xll.BDH($B30,DY$3,DY$2,DY$2)</f>
        <v>#NAME?</v>
      </c>
      <c r="DZ30" s="14" t="e">
        <f ca="1">_xll.BDH($B30,DZ$3,DZ$2,DZ$2)</f>
        <v>#NAME?</v>
      </c>
      <c r="EA30" s="14" t="e">
        <f ca="1">_xll.BDH($B30,EA$3,EA$2,EA$2)</f>
        <v>#NAME?</v>
      </c>
      <c r="EB30" s="14" t="e">
        <f ca="1">_xll.BDH($B30,EB$3,EB$2,EB$2)</f>
        <v>#NAME?</v>
      </c>
      <c r="EC30" s="14" t="e">
        <f ca="1">_xll.BDH($B30,EC$3,EC$2,EC$2)</f>
        <v>#NAME?</v>
      </c>
      <c r="ED30" s="14" t="e">
        <f ca="1">_xll.BDH($B30,ED$3,ED$2,ED$2)</f>
        <v>#NAME?</v>
      </c>
      <c r="EE30" s="14" t="e">
        <f ca="1">_xll.BDH($B30,EE$3,EE$2,EE$2)</f>
        <v>#NAME?</v>
      </c>
      <c r="EF30" s="3"/>
      <c r="EG30" s="14" t="e">
        <f ca="1">_xll.BDH($B30,EG$3,EG$2,EG$2)</f>
        <v>#NAME?</v>
      </c>
      <c r="EH30" s="14" t="e">
        <f ca="1">_xll.BDH($B30,EH$3,EH$2,EH$2)</f>
        <v>#NAME?</v>
      </c>
      <c r="EI30" s="14" t="e">
        <f ca="1">_xll.BDH($B30,EI$3,EI$2,EI$2)</f>
        <v>#NAME?</v>
      </c>
      <c r="EJ30" s="14" t="e">
        <f ca="1">_xll.BDH($B30,EJ$3,EJ$2,EJ$2)</f>
        <v>#NAME?</v>
      </c>
      <c r="EK30" s="14" t="e">
        <f ca="1">_xll.BDH($B30,EK$3,EK$2,EK$2)</f>
        <v>#NAME?</v>
      </c>
      <c r="EL30" s="14" t="e">
        <f ca="1">_xll.BDH($B30,EL$3,EL$2,EL$2)</f>
        <v>#NAME?</v>
      </c>
      <c r="EM30" s="14" t="e">
        <f ca="1">_xll.BDH($B30,EM$3,EM$2,EM$2)</f>
        <v>#NAME?</v>
      </c>
      <c r="EN30" s="14" t="e">
        <f ca="1">_xll.BDH($B30,EN$3,EN$2,EN$2)</f>
        <v>#NAME?</v>
      </c>
      <c r="EO30" s="14" t="e">
        <f ca="1">_xll.BDH($B30,EO$3,EO$2,EO$2)</f>
        <v>#NAME?</v>
      </c>
      <c r="EP30" s="14" t="e">
        <f ca="1">_xll.BDH($B30,EP$3,EP$2,EP$2)</f>
        <v>#NAME?</v>
      </c>
      <c r="EQ30" s="14" t="e">
        <f ca="1">_xll.BDH($B30,EQ$3,EQ$2,EQ$2)</f>
        <v>#NAME?</v>
      </c>
      <c r="ER30" s="14" t="e">
        <f ca="1">_xll.BDH($B30,ER$3,ER$2,ER$2)</f>
        <v>#NAME?</v>
      </c>
      <c r="ES30" s="14" t="e">
        <f ca="1">_xll.BDH($B30,ES$3,ES$2,ES$2)</f>
        <v>#NAME?</v>
      </c>
      <c r="ET30" s="14" t="e">
        <f ca="1">_xll.BDH($B30,ET$3,ET$2,ET$2)</f>
        <v>#NAME?</v>
      </c>
      <c r="EU30" s="14" t="e">
        <f ca="1">_xll.BDH($B30,EU$3,EU$2,EU$2)</f>
        <v>#NAME?</v>
      </c>
      <c r="EV30" s="14" t="e">
        <f ca="1">_xll.BDH($B30,EV$3,EV$2,EV$2)</f>
        <v>#NAME?</v>
      </c>
      <c r="EW30" s="14" t="e">
        <f ca="1">_xll.BDH($B30,EW$3,EW$2,EW$2)</f>
        <v>#NAME?</v>
      </c>
      <c r="EX30" s="14" t="e">
        <f ca="1">_xll.BDH($B30,EX$3,EX$2,EX$2)</f>
        <v>#NAME?</v>
      </c>
      <c r="EY30" s="14" t="e">
        <f ca="1">_xll.BDH($B30,EY$3,EY$2,EY$2)</f>
        <v>#NAME?</v>
      </c>
      <c r="EZ30" s="14" t="e">
        <f ca="1">_xll.BDH($B30,EZ$3,EZ$2,EZ$2)</f>
        <v>#NAME?</v>
      </c>
      <c r="FA30" s="14" t="e">
        <f ca="1">_xll.BDH($B30,FA$3,FA$2,FA$2)</f>
        <v>#NAME?</v>
      </c>
      <c r="FB30" s="3"/>
      <c r="FC30" s="14" t="e">
        <f ca="1">_xll.BDH($B30,FC$3,FC$2,FC$2)</f>
        <v>#NAME?</v>
      </c>
      <c r="FD30" s="14" t="e">
        <f ca="1">_xll.BDH($B30,FD$3,FD$2,FD$2)</f>
        <v>#NAME?</v>
      </c>
      <c r="FE30" s="14" t="e">
        <f ca="1">_xll.BDH($B30,FE$3,FE$2,FE$2)</f>
        <v>#NAME?</v>
      </c>
      <c r="FF30" s="14" t="e">
        <f ca="1">_xll.BDH($B30,FF$3,FF$2,FF$2)</f>
        <v>#NAME?</v>
      </c>
      <c r="FG30" s="14" t="e">
        <f ca="1">_xll.BDH($B30,FG$3,FG$2,FG$2)</f>
        <v>#NAME?</v>
      </c>
      <c r="FH30" s="14" t="e">
        <f ca="1">_xll.BDH($B30,FH$3,FH$2,FH$2)</f>
        <v>#NAME?</v>
      </c>
      <c r="FI30" s="14" t="e">
        <f ca="1">_xll.BDH($B30,FI$3,FI$2,FI$2)</f>
        <v>#NAME?</v>
      </c>
      <c r="FJ30" s="14" t="e">
        <f ca="1">_xll.BDH($B30,FJ$3,FJ$2,FJ$2)</f>
        <v>#NAME?</v>
      </c>
      <c r="FK30" s="14" t="e">
        <f ca="1">_xll.BDH($B30,FK$3,FK$2,FK$2)</f>
        <v>#NAME?</v>
      </c>
      <c r="FL30" s="14" t="e">
        <f ca="1">_xll.BDH($B30,FL$3,FL$2,FL$2)</f>
        <v>#NAME?</v>
      </c>
      <c r="FM30" s="14" t="e">
        <f ca="1">_xll.BDH($B30,FM$3,FM$2,FM$2)</f>
        <v>#NAME?</v>
      </c>
      <c r="FN30" s="14" t="e">
        <f ca="1">_xll.BDH($B30,FN$3,FN$2,FN$2)</f>
        <v>#NAME?</v>
      </c>
      <c r="FO30" s="14" t="e">
        <f ca="1">_xll.BDH($B30,FO$3,FO$2,FO$2)</f>
        <v>#NAME?</v>
      </c>
      <c r="FP30" s="14" t="e">
        <f ca="1">_xll.BDH($B30,FP$3,FP$2,FP$2)</f>
        <v>#NAME?</v>
      </c>
      <c r="FQ30" s="14" t="e">
        <f ca="1">_xll.BDH($B30,FQ$3,FQ$2,FQ$2)</f>
        <v>#NAME?</v>
      </c>
      <c r="FR30" s="14" t="e">
        <f ca="1">_xll.BDH($B30,FR$3,FR$2,FR$2)</f>
        <v>#NAME?</v>
      </c>
      <c r="FS30" s="14" t="e">
        <f ca="1">_xll.BDH($B30,FS$3,FS$2,FS$2)</f>
        <v>#NAME?</v>
      </c>
      <c r="FT30" s="14" t="e">
        <f ca="1">_xll.BDH($B30,FT$3,FT$2,FT$2)</f>
        <v>#NAME?</v>
      </c>
      <c r="FU30" s="14" t="e">
        <f ca="1">_xll.BDH($B30,FU$3,FU$2,FU$2)</f>
        <v>#NAME?</v>
      </c>
      <c r="FV30" s="14" t="e">
        <f ca="1">_xll.BDH($B30,FV$3,FV$2,FV$2)</f>
        <v>#NAME?</v>
      </c>
      <c r="FW30" s="14" t="e">
        <f ca="1">_xll.BDH($B30,FW$3,FW$2,FW$2)</f>
        <v>#NAME?</v>
      </c>
      <c r="FX30" s="3"/>
      <c r="FY30" s="14" t="e">
        <f ca="1">_xll.BDH($B30,FY$3,FY$2,FY$2)</f>
        <v>#NAME?</v>
      </c>
      <c r="FZ30" s="14" t="e">
        <f ca="1">_xll.BDH($B30,FZ$3,FZ$2,FZ$2)</f>
        <v>#NAME?</v>
      </c>
      <c r="GA30" s="14" t="e">
        <f ca="1">_xll.BDH($B30,GA$3,GA$2,GA$2)</f>
        <v>#NAME?</v>
      </c>
      <c r="GB30" s="14" t="e">
        <f ca="1">_xll.BDH($B30,GB$3,GB$2,GB$2)</f>
        <v>#NAME?</v>
      </c>
      <c r="GC30" s="14" t="e">
        <f ca="1">_xll.BDH($B30,GC$3,GC$2,GC$2)</f>
        <v>#NAME?</v>
      </c>
      <c r="GD30" s="14" t="e">
        <f ca="1">_xll.BDH($B30,GD$3,GD$2,GD$2)</f>
        <v>#NAME?</v>
      </c>
      <c r="GE30" s="14" t="e">
        <f ca="1">_xll.BDH($B30,GE$3,GE$2,GE$2)</f>
        <v>#NAME?</v>
      </c>
      <c r="GF30" s="14" t="e">
        <f ca="1">_xll.BDH($B30,GF$3,GF$2,GF$2)</f>
        <v>#NAME?</v>
      </c>
      <c r="GG30" s="14" t="e">
        <f ca="1">_xll.BDH($B30,GG$3,GG$2,GG$2)</f>
        <v>#NAME?</v>
      </c>
      <c r="GH30" s="14" t="e">
        <f ca="1">_xll.BDH($B30,GH$3,GH$2,GH$2)</f>
        <v>#NAME?</v>
      </c>
      <c r="GI30" s="14" t="e">
        <f ca="1">_xll.BDH($B30,GI$3,GI$2,GI$2)</f>
        <v>#NAME?</v>
      </c>
      <c r="GJ30" s="14" t="e">
        <f ca="1">_xll.BDH($B30,GJ$3,GJ$2,GJ$2)</f>
        <v>#NAME?</v>
      </c>
      <c r="GK30" s="14" t="e">
        <f ca="1">_xll.BDH($B30,GK$3,GK$2,GK$2)</f>
        <v>#NAME?</v>
      </c>
      <c r="GL30" s="14" t="e">
        <f ca="1">_xll.BDH($B30,GL$3,GL$2,GL$2)</f>
        <v>#NAME?</v>
      </c>
      <c r="GM30" s="14" t="e">
        <f ca="1">_xll.BDH($B30,GM$3,GM$2,GM$2)</f>
        <v>#NAME?</v>
      </c>
      <c r="GN30" s="14" t="e">
        <f ca="1">_xll.BDH($B30,GN$3,GN$2,GN$2)</f>
        <v>#NAME?</v>
      </c>
      <c r="GO30" s="14" t="e">
        <f ca="1">_xll.BDH($B30,GO$3,GO$2,GO$2)</f>
        <v>#NAME?</v>
      </c>
      <c r="GP30" s="14" t="e">
        <f ca="1">_xll.BDH($B30,GP$3,GP$2,GP$2)</f>
        <v>#NAME?</v>
      </c>
      <c r="GQ30" s="14" t="e">
        <f ca="1">_xll.BDH($B30,GQ$3,GQ$2,GQ$2)</f>
        <v>#NAME?</v>
      </c>
      <c r="GR30" s="14" t="e">
        <f ca="1">_xll.BDH($B30,GR$3,GR$2,GR$2)</f>
        <v>#NAME?</v>
      </c>
      <c r="GS30" s="14" t="e">
        <f ca="1">_xll.BDH($B30,GS$3,GS$2,GS$2)</f>
        <v>#NAME?</v>
      </c>
      <c r="GT30" s="3"/>
      <c r="GU30" s="13" t="e">
        <f ca="1">_xll.BDH($B30,GU$3,GU$2,GU$2)</f>
        <v>#NAME?</v>
      </c>
      <c r="GV30" s="13" t="e">
        <f ca="1">_xll.BDH($B30,GV$3,GV$2,GV$2)</f>
        <v>#NAME?</v>
      </c>
      <c r="GW30" s="13" t="e">
        <f ca="1">_xll.BDH($B30,GW$3,GW$2,GW$2)</f>
        <v>#NAME?</v>
      </c>
      <c r="GX30" s="13" t="e">
        <f ca="1">_xll.BDH($B30,GX$3,GX$2,GX$2)</f>
        <v>#NAME?</v>
      </c>
      <c r="GY30" s="13" t="e">
        <f ca="1">_xll.BDH($B30,GY$3,GY$2,GY$2)</f>
        <v>#NAME?</v>
      </c>
      <c r="GZ30" s="13" t="e">
        <f ca="1">_xll.BDH($B30,GZ$3,GZ$2,GZ$2)</f>
        <v>#NAME?</v>
      </c>
      <c r="HA30" s="13" t="e">
        <f ca="1">_xll.BDH($B30,HA$3,HA$2,HA$2)</f>
        <v>#NAME?</v>
      </c>
      <c r="HB30" s="13" t="e">
        <f ca="1">_xll.BDH($B30,HB$3,HB$2,HB$2)</f>
        <v>#NAME?</v>
      </c>
      <c r="HC30" s="13" t="e">
        <f ca="1">_xll.BDH($B30,HC$3,HC$2,HC$2)</f>
        <v>#NAME?</v>
      </c>
      <c r="HD30" s="13" t="e">
        <f ca="1">_xll.BDH($B30,HD$3,HD$2,HD$2)</f>
        <v>#NAME?</v>
      </c>
      <c r="HE30" s="13" t="e">
        <f ca="1">_xll.BDH($B30,HE$3,HE$2,HE$2)</f>
        <v>#NAME?</v>
      </c>
      <c r="HF30" s="13" t="e">
        <f ca="1">_xll.BDH($B30,HF$3,HF$2,HF$2)</f>
        <v>#NAME?</v>
      </c>
      <c r="HG30" s="13" t="e">
        <f ca="1">_xll.BDH($B30,HG$3,HG$2,HG$2)</f>
        <v>#NAME?</v>
      </c>
      <c r="HH30" s="13" t="e">
        <f ca="1">_xll.BDH($B30,HH$3,HH$2,HH$2)</f>
        <v>#NAME?</v>
      </c>
      <c r="HI30" s="13" t="e">
        <f ca="1">_xll.BDH($B30,HI$3,HI$2,HI$2)</f>
        <v>#NAME?</v>
      </c>
      <c r="HJ30" s="13" t="e">
        <f ca="1">_xll.BDH($B30,HJ$3,HJ$2,HJ$2)</f>
        <v>#NAME?</v>
      </c>
      <c r="HK30" s="13" t="e">
        <f ca="1">_xll.BDH($B30,HK$3,HK$2,HK$2)</f>
        <v>#NAME?</v>
      </c>
      <c r="HL30" s="13" t="e">
        <f ca="1">_xll.BDH($B30,HL$3,HL$2,HL$2)</f>
        <v>#NAME?</v>
      </c>
      <c r="HM30" s="13" t="e">
        <f ca="1">_xll.BDH($B30,HM$3,HM$2,HM$2)</f>
        <v>#NAME?</v>
      </c>
      <c r="HN30" s="13" t="e">
        <f ca="1">_xll.BDH($B30,HN$3,HN$2,HN$2)</f>
        <v>#NAME?</v>
      </c>
      <c r="HO30" s="13" t="e">
        <f ca="1">_xll.BDH($B30,HO$3,HO$2,HO$2)</f>
        <v>#NAME?</v>
      </c>
      <c r="HP30" s="3"/>
      <c r="HQ30" s="13" t="e">
        <f ca="1">_xll.BDH($B30,HQ$3,HQ$2,HQ$2)</f>
        <v>#NAME?</v>
      </c>
      <c r="HR30" s="13" t="e">
        <f ca="1">_xll.BDH($B30,HR$3,HR$2,HR$2)</f>
        <v>#NAME?</v>
      </c>
      <c r="HS30" s="13" t="e">
        <f ca="1">_xll.BDH($B30,HS$3,HS$2,HS$2)</f>
        <v>#NAME?</v>
      </c>
      <c r="HT30" s="13" t="e">
        <f ca="1">_xll.BDH($B30,HT$3,HT$2,HT$2)</f>
        <v>#NAME?</v>
      </c>
      <c r="HU30" s="13" t="e">
        <f ca="1">_xll.BDH($B30,HU$3,HU$2,HU$2)</f>
        <v>#NAME?</v>
      </c>
      <c r="HV30" s="13" t="e">
        <f ca="1">_xll.BDH($B30,HV$3,HV$2,HV$2)</f>
        <v>#NAME?</v>
      </c>
      <c r="HW30" s="13" t="e">
        <f ca="1">_xll.BDH($B30,HW$3,HW$2,HW$2)</f>
        <v>#NAME?</v>
      </c>
      <c r="HX30" s="13" t="e">
        <f ca="1">_xll.BDH($B30,HX$3,HX$2,HX$2)</f>
        <v>#NAME?</v>
      </c>
      <c r="HY30" s="13" t="e">
        <f ca="1">_xll.BDH($B30,HY$3,HY$2,HY$2)</f>
        <v>#NAME?</v>
      </c>
      <c r="HZ30" s="13" t="e">
        <f ca="1">_xll.BDH($B30,HZ$3,HZ$2,HZ$2)</f>
        <v>#NAME?</v>
      </c>
      <c r="IA30" s="13" t="e">
        <f ca="1">_xll.BDH($B30,IA$3,IA$2,IA$2)</f>
        <v>#NAME?</v>
      </c>
      <c r="IB30" s="13" t="e">
        <f ca="1">_xll.BDH($B30,IB$3,IB$2,IB$2)</f>
        <v>#NAME?</v>
      </c>
      <c r="IC30" s="13" t="e">
        <f ca="1">_xll.BDH($B30,IC$3,IC$2,IC$2)</f>
        <v>#NAME?</v>
      </c>
      <c r="ID30" s="13" t="e">
        <f ca="1">_xll.BDH($B30,ID$3,ID$2,ID$2)</f>
        <v>#NAME?</v>
      </c>
      <c r="IE30" s="13" t="e">
        <f ca="1">_xll.BDH($B30,IE$3,IE$2,IE$2)</f>
        <v>#NAME?</v>
      </c>
      <c r="IF30" s="13" t="e">
        <f ca="1">_xll.BDH($B30,IF$3,IF$2,IF$2)</f>
        <v>#NAME?</v>
      </c>
      <c r="IG30" s="13" t="e">
        <f ca="1">_xll.BDH($B30,IG$3,IG$2,IG$2)</f>
        <v>#NAME?</v>
      </c>
      <c r="IH30" s="13" t="e">
        <f ca="1">_xll.BDH($B30,IH$3,IH$2,IH$2)</f>
        <v>#NAME?</v>
      </c>
      <c r="II30" s="13" t="e">
        <f ca="1">_xll.BDH($B30,II$3,II$2,II$2)</f>
        <v>#NAME?</v>
      </c>
      <c r="IJ30" s="13" t="e">
        <f ca="1">_xll.BDH($B30,IJ$3,IJ$2,IJ$2)</f>
        <v>#NAME?</v>
      </c>
      <c r="IK30" s="13" t="e">
        <f ca="1">_xll.BDH($B30,IK$3,IK$2,IK$2)</f>
        <v>#NAME?</v>
      </c>
      <c r="IL30" s="3"/>
      <c r="IM30" s="13" t="e">
        <f ca="1">_xll.BDH($B30,IM$3,IM$2,IM$2)</f>
        <v>#NAME?</v>
      </c>
      <c r="IN30" s="13" t="e">
        <f ca="1">_xll.BDH($B30,IN$3,IN$2,IN$2)</f>
        <v>#NAME?</v>
      </c>
      <c r="IO30" s="13" t="e">
        <f ca="1">_xll.BDH($B30,IO$3,IO$2,IO$2)</f>
        <v>#NAME?</v>
      </c>
      <c r="IP30" s="13" t="e">
        <f ca="1">_xll.BDH($B30,IP$3,IP$2,IP$2)</f>
        <v>#NAME?</v>
      </c>
      <c r="IQ30" s="13" t="e">
        <f ca="1">_xll.BDH($B30,IQ$3,IQ$2,IQ$2)</f>
        <v>#NAME?</v>
      </c>
      <c r="IR30" s="13" t="e">
        <f ca="1">_xll.BDH($B30,IR$3,IR$2,IR$2)</f>
        <v>#NAME?</v>
      </c>
      <c r="IS30" s="13" t="e">
        <f ca="1">_xll.BDH($B30,IS$3,IS$2,IS$2)</f>
        <v>#NAME?</v>
      </c>
      <c r="IT30" s="13" t="e">
        <f ca="1">_xll.BDH($B30,IT$3,IT$2,IT$2)</f>
        <v>#NAME?</v>
      </c>
      <c r="IU30" s="13" t="e">
        <f ca="1">_xll.BDH($B30,IU$3,IU$2,IU$2)</f>
        <v>#NAME?</v>
      </c>
      <c r="IV30" s="13" t="e">
        <f ca="1">_xll.BDH($B30,IV$3,IV$2,IV$2)</f>
        <v>#NAME?</v>
      </c>
      <c r="IW30" s="13" t="e">
        <f ca="1">_xll.BDH($B30,IW$3,IW$2,IW$2)</f>
        <v>#NAME?</v>
      </c>
      <c r="IX30" s="13" t="e">
        <f ca="1">_xll.BDH($B30,IX$3,IX$2,IX$2)</f>
        <v>#NAME?</v>
      </c>
      <c r="IY30" s="13" t="e">
        <f ca="1">_xll.BDH($B30,IY$3,IY$2,IY$2)</f>
        <v>#NAME?</v>
      </c>
      <c r="IZ30" s="13" t="e">
        <f ca="1">_xll.BDH($B30,IZ$3,IZ$2,IZ$2)</f>
        <v>#NAME?</v>
      </c>
      <c r="JA30" s="13" t="e">
        <f ca="1">_xll.BDH($B30,JA$3,JA$2,JA$2)</f>
        <v>#NAME?</v>
      </c>
      <c r="JB30" s="13" t="e">
        <f ca="1">_xll.BDH($B30,JB$3,JB$2,JB$2)</f>
        <v>#NAME?</v>
      </c>
      <c r="JC30" s="13" t="e">
        <f ca="1">_xll.BDH($B30,JC$3,JC$2,JC$2)</f>
        <v>#NAME?</v>
      </c>
      <c r="JD30" s="13" t="e">
        <f ca="1">_xll.BDH($B30,JD$3,JD$2,JD$2)</f>
        <v>#NAME?</v>
      </c>
      <c r="JE30" s="13" t="e">
        <f ca="1">_xll.BDH($B30,JE$3,JE$2,JE$2)</f>
        <v>#NAME?</v>
      </c>
      <c r="JF30" s="13" t="e">
        <f ca="1">_xll.BDH($B30,JF$3,JF$2,JF$2)</f>
        <v>#NAME?</v>
      </c>
      <c r="JG30" s="13" t="e">
        <f ca="1">_xll.BDH($B30,JG$3,JG$2,JG$2)</f>
        <v>#NAME?</v>
      </c>
      <c r="JH30" s="3"/>
      <c r="JI30" s="14" t="e">
        <f ca="1">_xll.BDH($B30,JI$3,JI$2,JI$2)</f>
        <v>#NAME?</v>
      </c>
      <c r="JJ30" s="14" t="e">
        <f ca="1">_xll.BDH($B30,JJ$3,JJ$2,JJ$2)</f>
        <v>#NAME?</v>
      </c>
      <c r="JK30" s="14" t="e">
        <f ca="1">_xll.BDH($B30,JK$3,JK$2,JK$2)</f>
        <v>#NAME?</v>
      </c>
      <c r="JL30" s="14" t="e">
        <f ca="1">_xll.BDH($B30,JL$3,JL$2,JL$2)</f>
        <v>#NAME?</v>
      </c>
      <c r="JM30" s="14" t="e">
        <f ca="1">_xll.BDH($B30,JM$3,JM$2,JM$2)</f>
        <v>#NAME?</v>
      </c>
      <c r="JN30" s="14" t="e">
        <f ca="1">_xll.BDH($B30,JN$3,JN$2,JN$2)</f>
        <v>#NAME?</v>
      </c>
      <c r="JO30" s="14" t="e">
        <f ca="1">_xll.BDH($B30,JO$3,JO$2,JO$2)</f>
        <v>#NAME?</v>
      </c>
      <c r="JP30" s="14" t="e">
        <f ca="1">_xll.BDH($B30,JP$3,JP$2,JP$2)</f>
        <v>#NAME?</v>
      </c>
      <c r="JQ30" s="14" t="e">
        <f ca="1">_xll.BDH($B30,JQ$3,JQ$2,JQ$2)</f>
        <v>#NAME?</v>
      </c>
      <c r="JR30" s="14" t="e">
        <f ca="1">_xll.BDH($B30,JR$3,JR$2,JR$2)</f>
        <v>#NAME?</v>
      </c>
      <c r="JS30" s="14" t="e">
        <f ca="1">_xll.BDH($B30,JS$3,JS$2,JS$2)</f>
        <v>#NAME?</v>
      </c>
      <c r="JT30" s="14" t="e">
        <f ca="1">_xll.BDH($B30,JT$3,JT$2,JT$2)</f>
        <v>#NAME?</v>
      </c>
      <c r="JU30" s="14" t="e">
        <f ca="1">_xll.BDH($B30,JU$3,JU$2,JU$2)</f>
        <v>#NAME?</v>
      </c>
      <c r="JV30" s="14" t="e">
        <f ca="1">_xll.BDH($B30,JV$3,JV$2,JV$2)</f>
        <v>#NAME?</v>
      </c>
      <c r="JW30" s="14" t="e">
        <f ca="1">_xll.BDH($B30,JW$3,JW$2,JW$2)</f>
        <v>#NAME?</v>
      </c>
      <c r="JX30" s="14" t="e">
        <f ca="1">_xll.BDH($B30,JX$3,JX$2,JX$2)</f>
        <v>#NAME?</v>
      </c>
      <c r="JY30" s="14" t="e">
        <f ca="1">_xll.BDH($B30,JY$3,JY$2,JY$2)</f>
        <v>#NAME?</v>
      </c>
      <c r="JZ30" s="14" t="e">
        <f ca="1">_xll.BDH($B30,JZ$3,JZ$2,JZ$2)</f>
        <v>#NAME?</v>
      </c>
      <c r="KA30" s="14" t="e">
        <f ca="1">_xll.BDH($B30,KA$3,KA$2,KA$2)</f>
        <v>#NAME?</v>
      </c>
      <c r="KB30" s="14" t="e">
        <f ca="1">_xll.BDH($B30,KB$3,KB$2,KB$2)</f>
        <v>#NAME?</v>
      </c>
      <c r="KC30" s="14" t="e">
        <f ca="1">_xll.BDH($B30,KC$3,KC$2,KC$2)</f>
        <v>#NAME?</v>
      </c>
      <c r="KD30" s="3"/>
    </row>
    <row r="31" spans="1:291" s="21" customFormat="1">
      <c r="A31" s="4" t="s">
        <v>72</v>
      </c>
      <c r="B31" s="4" t="s">
        <v>116</v>
      </c>
      <c r="C31" s="15"/>
      <c r="D31" s="4"/>
      <c r="E31" s="13" t="e">
        <f ca="1">_xll.BDH($B31,E$3,E$2,E$2)</f>
        <v>#NAME?</v>
      </c>
      <c r="F31" s="13" t="e">
        <f ca="1">_xll.BDH($B31,F$3,F$2,F$2)</f>
        <v>#NAME?</v>
      </c>
      <c r="G31" s="13" t="e">
        <f ca="1">_xll.BDH($B31,G$3,G$2,G$2)</f>
        <v>#NAME?</v>
      </c>
      <c r="H31" s="13" t="e">
        <f ca="1">_xll.BDH($B31,H$3,H$2,H$2)</f>
        <v>#NAME?</v>
      </c>
      <c r="I31" s="13" t="e">
        <f ca="1">_xll.BDH($B31,I$3,I$2,I$2)</f>
        <v>#NAME?</v>
      </c>
      <c r="J31" s="13" t="e">
        <f ca="1">_xll.BDH($B31,J$3,J$2,J$2)</f>
        <v>#NAME?</v>
      </c>
      <c r="K31" s="13" t="e">
        <f ca="1">_xll.BDH($B31,K$3,K$2,K$2)</f>
        <v>#NAME?</v>
      </c>
      <c r="L31" s="13" t="e">
        <f ca="1">_xll.BDH($B31,L$3,L$2,L$2)</f>
        <v>#NAME?</v>
      </c>
      <c r="M31" s="13" t="e">
        <f ca="1">_xll.BDH($B31,M$3,M$2,M$2)</f>
        <v>#NAME?</v>
      </c>
      <c r="N31" s="13" t="e">
        <f ca="1">_xll.BDH($B31,N$3,N$2,N$2)</f>
        <v>#NAME?</v>
      </c>
      <c r="O31" s="13" t="e">
        <f ca="1">_xll.BDH($B31,O$3,O$2,O$2)</f>
        <v>#NAME?</v>
      </c>
      <c r="P31" s="13" t="e">
        <f ca="1">_xll.BDH($B31,P$3,P$2,P$2)</f>
        <v>#NAME?</v>
      </c>
      <c r="Q31" s="13" t="e">
        <f ca="1">_xll.BDH($B31,Q$3,Q$2,Q$2)</f>
        <v>#NAME?</v>
      </c>
      <c r="R31" s="13" t="e">
        <f ca="1">_xll.BDH($B31,R$3,R$2,R$2)</f>
        <v>#NAME?</v>
      </c>
      <c r="S31" s="13" t="e">
        <f ca="1">_xll.BDH($B31,S$3,S$2,S$2)</f>
        <v>#NAME?</v>
      </c>
      <c r="T31" s="13" t="e">
        <f ca="1">_xll.BDH($B31,T$3,T$2,T$2)</f>
        <v>#NAME?</v>
      </c>
      <c r="U31" s="13" t="e">
        <f ca="1">_xll.BDH($B31,U$3,U$2,U$2)</f>
        <v>#NAME?</v>
      </c>
      <c r="V31" s="13" t="e">
        <f ca="1">_xll.BDH($B31,V$3,V$2,V$2)</f>
        <v>#NAME?</v>
      </c>
      <c r="W31" s="13" t="e">
        <f ca="1">_xll.BDH($B31,W$3,W$2,W$2)</f>
        <v>#NAME?</v>
      </c>
      <c r="X31" s="13" t="e">
        <f ca="1">_xll.BDH($B31,X$3,X$2,X$2)</f>
        <v>#NAME?</v>
      </c>
      <c r="Y31" s="13" t="e">
        <f ca="1">_xll.BDH($B31,Y$3,Y$2,Y$2)</f>
        <v>#NAME?</v>
      </c>
      <c r="Z31" s="13"/>
      <c r="AA31" s="13" t="e">
        <f ca="1">_xll.BDH($B31,AA$3,AA$2,AA$2)</f>
        <v>#NAME?</v>
      </c>
      <c r="AB31" s="13" t="e">
        <f ca="1">_xll.BDH($B31,AB$3,AB$2,AB$2)</f>
        <v>#NAME?</v>
      </c>
      <c r="AC31" s="13" t="e">
        <f ca="1">_xll.BDH($B31,AC$3,AC$2,AC$2)</f>
        <v>#NAME?</v>
      </c>
      <c r="AD31" s="13" t="e">
        <f ca="1">_xll.BDH($B31,AD$3,AD$2,AD$2)</f>
        <v>#NAME?</v>
      </c>
      <c r="AE31" s="13" t="e">
        <f ca="1">_xll.BDH($B31,AE$3,AE$2,AE$2)</f>
        <v>#NAME?</v>
      </c>
      <c r="AF31" s="13" t="e">
        <f ca="1">_xll.BDH($B31,AF$3,AF$2,AF$2)</f>
        <v>#NAME?</v>
      </c>
      <c r="AG31" s="13" t="e">
        <f ca="1">_xll.BDH($B31,AG$3,AG$2,AG$2)</f>
        <v>#NAME?</v>
      </c>
      <c r="AH31" s="13" t="e">
        <f ca="1">_xll.BDH($B31,AH$3,AH$2,AH$2)</f>
        <v>#NAME?</v>
      </c>
      <c r="AI31" s="13" t="e">
        <f ca="1">_xll.BDH($B31,AI$3,AI$2,AI$2)</f>
        <v>#NAME?</v>
      </c>
      <c r="AJ31" s="13" t="e">
        <f ca="1">_xll.BDH($B31,AJ$3,AJ$2,AJ$2)</f>
        <v>#NAME?</v>
      </c>
      <c r="AK31" s="13" t="e">
        <f ca="1">_xll.BDH($B31,AK$3,AK$2,AK$2)</f>
        <v>#NAME?</v>
      </c>
      <c r="AL31" s="13" t="e">
        <f ca="1">_xll.BDH($B31,AL$3,AL$2,AL$2)</f>
        <v>#NAME?</v>
      </c>
      <c r="AM31" s="13" t="e">
        <f ca="1">_xll.BDH($B31,AM$3,AM$2,AM$2)</f>
        <v>#NAME?</v>
      </c>
      <c r="AN31" s="13" t="e">
        <f ca="1">_xll.BDH($B31,AN$3,AN$2,AN$2)</f>
        <v>#NAME?</v>
      </c>
      <c r="AO31" s="13" t="e">
        <f ca="1">_xll.BDH($B31,AO$3,AO$2,AO$2)</f>
        <v>#NAME?</v>
      </c>
      <c r="AP31" s="13" t="e">
        <f ca="1">_xll.BDH($B31,AP$3,AP$2,AP$2)</f>
        <v>#NAME?</v>
      </c>
      <c r="AQ31" s="13" t="e">
        <f ca="1">_xll.BDH($B31,AQ$3,AQ$2,AQ$2)</f>
        <v>#NAME?</v>
      </c>
      <c r="AR31" s="13" t="e">
        <f ca="1">_xll.BDH($B31,AR$3,AR$2,AR$2)</f>
        <v>#NAME?</v>
      </c>
      <c r="AS31" s="13" t="e">
        <f ca="1">_xll.BDH($B31,AS$3,AS$2,AS$2)</f>
        <v>#NAME?</v>
      </c>
      <c r="AT31" s="13" t="e">
        <f ca="1">_xll.BDH($B31,AT$3,AT$2,AT$2)</f>
        <v>#NAME?</v>
      </c>
      <c r="AU31" s="13" t="e">
        <f ca="1">_xll.BDH($B31,AU$3,AU$2,AU$2)</f>
        <v>#NAME?</v>
      </c>
      <c r="AV31" s="13"/>
      <c r="AW31" s="13" t="e">
        <f ca="1">_xll.BDH($B31,AW$3,AW$2,AW$2)</f>
        <v>#NAME?</v>
      </c>
      <c r="AX31" s="13" t="e">
        <f ca="1">_xll.BDH($B31,AX$3,AX$2,AX$2)</f>
        <v>#NAME?</v>
      </c>
      <c r="AY31" s="13" t="e">
        <f ca="1">_xll.BDH($B31,AY$3,AY$2,AY$2)</f>
        <v>#NAME?</v>
      </c>
      <c r="AZ31" s="13" t="e">
        <f ca="1">_xll.BDH($B31,AZ$3,AZ$2,AZ$2)</f>
        <v>#NAME?</v>
      </c>
      <c r="BA31" s="13" t="e">
        <f ca="1">_xll.BDH($B31,BA$3,BA$2,BA$2)</f>
        <v>#NAME?</v>
      </c>
      <c r="BB31" s="13" t="e">
        <f ca="1">_xll.BDH($B31,BB$3,BB$2,BB$2)</f>
        <v>#NAME?</v>
      </c>
      <c r="BC31" s="13" t="e">
        <f ca="1">_xll.BDH($B31,BC$3,BC$2,BC$2)</f>
        <v>#NAME?</v>
      </c>
      <c r="BD31" s="13" t="e">
        <f ca="1">_xll.BDH($B31,BD$3,BD$2,BD$2)</f>
        <v>#NAME?</v>
      </c>
      <c r="BE31" s="13" t="e">
        <f ca="1">_xll.BDH($B31,BE$3,BE$2,BE$2)</f>
        <v>#NAME?</v>
      </c>
      <c r="BF31" s="13" t="e">
        <f ca="1">_xll.BDH($B31,BF$3,BF$2,BF$2)</f>
        <v>#NAME?</v>
      </c>
      <c r="BG31" s="13" t="e">
        <f ca="1">_xll.BDH($B31,BG$3,BG$2,BG$2)</f>
        <v>#NAME?</v>
      </c>
      <c r="BH31" s="13" t="e">
        <f ca="1">_xll.BDH($B31,BH$3,BH$2,BH$2)</f>
        <v>#NAME?</v>
      </c>
      <c r="BI31" s="13" t="e">
        <f ca="1">_xll.BDH($B31,BI$3,BI$2,BI$2)</f>
        <v>#NAME?</v>
      </c>
      <c r="BJ31" s="13" t="e">
        <f ca="1">_xll.BDH($B31,BJ$3,BJ$2,BJ$2)</f>
        <v>#NAME?</v>
      </c>
      <c r="BK31" s="13" t="e">
        <f ca="1">_xll.BDH($B31,BK$3,BK$2,BK$2)</f>
        <v>#NAME?</v>
      </c>
      <c r="BL31" s="13" t="e">
        <f ca="1">_xll.BDH($B31,BL$3,BL$2,BL$2)</f>
        <v>#NAME?</v>
      </c>
      <c r="BM31" s="13" t="e">
        <f ca="1">_xll.BDH($B31,BM$3,BM$2,BM$2)</f>
        <v>#NAME?</v>
      </c>
      <c r="BN31" s="13" t="e">
        <f ca="1">_xll.BDH($B31,BN$3,BN$2,BN$2)</f>
        <v>#NAME?</v>
      </c>
      <c r="BO31" s="13" t="e">
        <f ca="1">_xll.BDH($B31,BO$3,BO$2,BO$2)</f>
        <v>#NAME?</v>
      </c>
      <c r="BP31" s="13" t="e">
        <f ca="1">_xll.BDH($B31,BP$3,BP$2,BP$2)</f>
        <v>#NAME?</v>
      </c>
      <c r="BQ31" s="13" t="e">
        <f ca="1">_xll.BDH($B31,BQ$3,BQ$2,BQ$2)</f>
        <v>#NAME?</v>
      </c>
      <c r="BR31" s="4"/>
      <c r="BS31" s="14" t="e">
        <f ca="1">_xll.BDH($B31,BS$3,BS$2,BS$2)</f>
        <v>#NAME?</v>
      </c>
      <c r="BT31" s="14" t="e">
        <f ca="1">_xll.BDH($B31,BT$3,BT$2,BT$2)</f>
        <v>#NAME?</v>
      </c>
      <c r="BU31" s="14" t="e">
        <f ca="1">_xll.BDH($B31,BU$3,BU$2,BU$2)</f>
        <v>#NAME?</v>
      </c>
      <c r="BV31" s="14" t="e">
        <f ca="1">_xll.BDH($B31,BV$3,BV$2,BV$2)</f>
        <v>#NAME?</v>
      </c>
      <c r="BW31" s="14" t="e">
        <f ca="1">_xll.BDH($B31,BW$3,BW$2,BW$2)</f>
        <v>#NAME?</v>
      </c>
      <c r="BX31" s="14" t="e">
        <f ca="1">_xll.BDH($B31,BX$3,BX$2,BX$2)</f>
        <v>#NAME?</v>
      </c>
      <c r="BY31" s="14" t="e">
        <f ca="1">_xll.BDH($B31,BY$3,BY$2,BY$2)</f>
        <v>#NAME?</v>
      </c>
      <c r="BZ31" s="14" t="e">
        <f ca="1">_xll.BDH($B31,BZ$3,BZ$2,BZ$2)</f>
        <v>#NAME?</v>
      </c>
      <c r="CA31" s="14" t="e">
        <f ca="1">_xll.BDH($B31,CA$3,CA$2,CA$2)</f>
        <v>#NAME?</v>
      </c>
      <c r="CB31" s="14" t="e">
        <f ca="1">_xll.BDH($B31,CB$3,CB$2,CB$2)</f>
        <v>#NAME?</v>
      </c>
      <c r="CC31" s="14" t="e">
        <f ca="1">_xll.BDH($B31,CC$3,CC$2,CC$2)</f>
        <v>#NAME?</v>
      </c>
      <c r="CD31" s="14" t="e">
        <f ca="1">_xll.BDH($B31,CD$3,CD$2,CD$2)</f>
        <v>#NAME?</v>
      </c>
      <c r="CE31" s="14" t="e">
        <f ca="1">_xll.BDH($B31,CE$3,CE$2,CE$2)</f>
        <v>#NAME?</v>
      </c>
      <c r="CF31" s="14" t="e">
        <f ca="1">_xll.BDH($B31,CF$3,CF$2,CF$2)</f>
        <v>#NAME?</v>
      </c>
      <c r="CG31" s="14" t="e">
        <f ca="1">_xll.BDH($B31,CG$3,CG$2,CG$2)</f>
        <v>#NAME?</v>
      </c>
      <c r="CH31" s="14" t="e">
        <f ca="1">_xll.BDH($B31,CH$3,CH$2,CH$2)</f>
        <v>#NAME?</v>
      </c>
      <c r="CI31" s="14" t="e">
        <f ca="1">_xll.BDH($B31,CI$3,CI$2,CI$2)</f>
        <v>#NAME?</v>
      </c>
      <c r="CJ31" s="14" t="e">
        <f ca="1">_xll.BDH($B31,CJ$3,CJ$2,CJ$2)</f>
        <v>#NAME?</v>
      </c>
      <c r="CK31" s="14" t="e">
        <f ca="1">_xll.BDH($B31,CK$3,CK$2,CK$2)</f>
        <v>#NAME?</v>
      </c>
      <c r="CL31" s="14" t="e">
        <f ca="1">_xll.BDH($B31,CL$3,CL$2,CL$2)</f>
        <v>#NAME?</v>
      </c>
      <c r="CM31" s="14" t="e">
        <f ca="1">_xll.BDH($B31,CM$3,CM$2,CM$2)</f>
        <v>#NAME?</v>
      </c>
      <c r="CN31" s="1"/>
      <c r="CO31" s="13" t="e">
        <f ca="1">_xll.BDH($B31,CO$3,CO$2,CO$2)</f>
        <v>#NAME?</v>
      </c>
      <c r="CP31" s="13" t="e">
        <f ca="1">_xll.BDH($B31,CP$3,CP$2,CP$2)</f>
        <v>#NAME?</v>
      </c>
      <c r="CQ31" s="13" t="e">
        <f ca="1">_xll.BDH($B31,CQ$3,CQ$2,CQ$2)</f>
        <v>#NAME?</v>
      </c>
      <c r="CR31" s="13" t="e">
        <f ca="1">_xll.BDH($B31,CR$3,CR$2,CR$2)</f>
        <v>#NAME?</v>
      </c>
      <c r="CS31" s="13" t="e">
        <f ca="1">_xll.BDH($B31,CS$3,CS$2,CS$2)</f>
        <v>#NAME?</v>
      </c>
      <c r="CT31" s="13" t="e">
        <f ca="1">_xll.BDH($B31,CT$3,CT$2,CT$2)</f>
        <v>#NAME?</v>
      </c>
      <c r="CU31" s="13" t="e">
        <f ca="1">_xll.BDH($B31,CU$3,CU$2,CU$2)</f>
        <v>#NAME?</v>
      </c>
      <c r="CV31" s="13" t="e">
        <f ca="1">_xll.BDH($B31,CV$3,CV$2,CV$2)</f>
        <v>#NAME?</v>
      </c>
      <c r="CW31" s="13" t="e">
        <f ca="1">_xll.BDH($B31,CW$3,CW$2,CW$2)</f>
        <v>#NAME?</v>
      </c>
      <c r="CX31" s="13" t="e">
        <f ca="1">_xll.BDH($B31,CX$3,CX$2,CX$2)</f>
        <v>#NAME?</v>
      </c>
      <c r="CY31" s="13" t="e">
        <f ca="1">_xll.BDH($B31,CY$3,CY$2,CY$2)</f>
        <v>#NAME?</v>
      </c>
      <c r="CZ31" s="13" t="e">
        <f ca="1">_xll.BDH($B31,CZ$3,CZ$2,CZ$2)</f>
        <v>#NAME?</v>
      </c>
      <c r="DA31" s="13" t="e">
        <f ca="1">_xll.BDH($B31,DA$3,DA$2,DA$2)</f>
        <v>#NAME?</v>
      </c>
      <c r="DB31" s="13" t="e">
        <f ca="1">_xll.BDH($B31,DB$3,DB$2,DB$2)</f>
        <v>#NAME?</v>
      </c>
      <c r="DC31" s="13" t="e">
        <f ca="1">_xll.BDH($B31,DC$3,DC$2,DC$2)</f>
        <v>#NAME?</v>
      </c>
      <c r="DD31" s="13" t="e">
        <f ca="1">_xll.BDH($B31,DD$3,DD$2,DD$2)</f>
        <v>#NAME?</v>
      </c>
      <c r="DE31" s="13" t="e">
        <f ca="1">_xll.BDH($B31,DE$3,DE$2,DE$2)</f>
        <v>#NAME?</v>
      </c>
      <c r="DF31" s="13" t="e">
        <f ca="1">_xll.BDH($B31,DF$3,DF$2,DF$2)</f>
        <v>#NAME?</v>
      </c>
      <c r="DG31" s="13" t="e">
        <f ca="1">_xll.BDH($B31,DG$3,DG$2,DG$2)</f>
        <v>#NAME?</v>
      </c>
      <c r="DH31" s="13" t="e">
        <f ca="1">_xll.BDH($B31,DH$3,DH$2,DH$2)</f>
        <v>#NAME?</v>
      </c>
      <c r="DI31" s="13" t="e">
        <f ca="1">_xll.BDH($B31,DI$3,DI$2,DI$2)</f>
        <v>#NAME?</v>
      </c>
      <c r="DJ31" s="4"/>
      <c r="DK31" s="14" t="e">
        <f ca="1">_xll.BDH($B31,DK$3,DK$2,DK$2)</f>
        <v>#NAME?</v>
      </c>
      <c r="DL31" s="14" t="e">
        <f ca="1">_xll.BDH($B31,DL$3,DL$2,DL$2)</f>
        <v>#NAME?</v>
      </c>
      <c r="DM31" s="14" t="e">
        <f ca="1">_xll.BDH($B31,DM$3,DM$2,DM$2)</f>
        <v>#NAME?</v>
      </c>
      <c r="DN31" s="14" t="e">
        <f ca="1">_xll.BDH($B31,DN$3,DN$2,DN$2)</f>
        <v>#NAME?</v>
      </c>
      <c r="DO31" s="14" t="e">
        <f ca="1">_xll.BDH($B31,DO$3,DO$2,DO$2)</f>
        <v>#NAME?</v>
      </c>
      <c r="DP31" s="14" t="e">
        <f ca="1">_xll.BDH($B31,DP$3,DP$2,DP$2)</f>
        <v>#NAME?</v>
      </c>
      <c r="DQ31" s="14" t="e">
        <f ca="1">_xll.BDH($B31,DQ$3,DQ$2,DQ$2)</f>
        <v>#NAME?</v>
      </c>
      <c r="DR31" s="14" t="e">
        <f ca="1">_xll.BDH($B31,DR$3,DR$2,DR$2)</f>
        <v>#NAME?</v>
      </c>
      <c r="DS31" s="14" t="e">
        <f ca="1">_xll.BDH($B31,DS$3,DS$2,DS$2)</f>
        <v>#NAME?</v>
      </c>
      <c r="DT31" s="14" t="e">
        <f ca="1">_xll.BDH($B31,DT$3,DT$2,DT$2)</f>
        <v>#NAME?</v>
      </c>
      <c r="DU31" s="14" t="e">
        <f ca="1">_xll.BDH($B31,DU$3,DU$2,DU$2)</f>
        <v>#NAME?</v>
      </c>
      <c r="DV31" s="14" t="e">
        <f ca="1">_xll.BDH($B31,DV$3,DV$2,DV$2)</f>
        <v>#NAME?</v>
      </c>
      <c r="DW31" s="14" t="e">
        <f ca="1">_xll.BDH($B31,DW$3,DW$2,DW$2)</f>
        <v>#NAME?</v>
      </c>
      <c r="DX31" s="14" t="e">
        <f ca="1">_xll.BDH($B31,DX$3,DX$2,DX$2)</f>
        <v>#NAME?</v>
      </c>
      <c r="DY31" s="14" t="e">
        <f ca="1">_xll.BDH($B31,DY$3,DY$2,DY$2)</f>
        <v>#NAME?</v>
      </c>
      <c r="DZ31" s="14" t="e">
        <f ca="1">_xll.BDH($B31,DZ$3,DZ$2,DZ$2)</f>
        <v>#NAME?</v>
      </c>
      <c r="EA31" s="14" t="e">
        <f ca="1">_xll.BDH($B31,EA$3,EA$2,EA$2)</f>
        <v>#NAME?</v>
      </c>
      <c r="EB31" s="14" t="e">
        <f ca="1">_xll.BDH($B31,EB$3,EB$2,EB$2)</f>
        <v>#NAME?</v>
      </c>
      <c r="EC31" s="14" t="e">
        <f ca="1">_xll.BDH($B31,EC$3,EC$2,EC$2)</f>
        <v>#NAME?</v>
      </c>
      <c r="ED31" s="14" t="e">
        <f ca="1">_xll.BDH($B31,ED$3,ED$2,ED$2)</f>
        <v>#NAME?</v>
      </c>
      <c r="EE31" s="14" t="e">
        <f ca="1">_xll.BDH($B31,EE$3,EE$2,EE$2)</f>
        <v>#NAME?</v>
      </c>
      <c r="EF31" s="4"/>
      <c r="EG31" s="14" t="e">
        <f ca="1">_xll.BDH($B31,EG$3,EG$2,EG$2)</f>
        <v>#NAME?</v>
      </c>
      <c r="EH31" s="14" t="e">
        <f ca="1">_xll.BDH($B31,EH$3,EH$2,EH$2)</f>
        <v>#NAME?</v>
      </c>
      <c r="EI31" s="14" t="e">
        <f ca="1">_xll.BDH($B31,EI$3,EI$2,EI$2)</f>
        <v>#NAME?</v>
      </c>
      <c r="EJ31" s="14" t="e">
        <f ca="1">_xll.BDH($B31,EJ$3,EJ$2,EJ$2)</f>
        <v>#NAME?</v>
      </c>
      <c r="EK31" s="14" t="e">
        <f ca="1">_xll.BDH($B31,EK$3,EK$2,EK$2)</f>
        <v>#NAME?</v>
      </c>
      <c r="EL31" s="14" t="e">
        <f ca="1">_xll.BDH($B31,EL$3,EL$2,EL$2)</f>
        <v>#NAME?</v>
      </c>
      <c r="EM31" s="14" t="e">
        <f ca="1">_xll.BDH($B31,EM$3,EM$2,EM$2)</f>
        <v>#NAME?</v>
      </c>
      <c r="EN31" s="14" t="e">
        <f ca="1">_xll.BDH($B31,EN$3,EN$2,EN$2)</f>
        <v>#NAME?</v>
      </c>
      <c r="EO31" s="14" t="e">
        <f ca="1">_xll.BDH($B31,EO$3,EO$2,EO$2)</f>
        <v>#NAME?</v>
      </c>
      <c r="EP31" s="14" t="e">
        <f ca="1">_xll.BDH($B31,EP$3,EP$2,EP$2)</f>
        <v>#NAME?</v>
      </c>
      <c r="EQ31" s="14" t="e">
        <f ca="1">_xll.BDH($B31,EQ$3,EQ$2,EQ$2)</f>
        <v>#NAME?</v>
      </c>
      <c r="ER31" s="14" t="e">
        <f ca="1">_xll.BDH($B31,ER$3,ER$2,ER$2)</f>
        <v>#NAME?</v>
      </c>
      <c r="ES31" s="14" t="e">
        <f ca="1">_xll.BDH($B31,ES$3,ES$2,ES$2)</f>
        <v>#NAME?</v>
      </c>
      <c r="ET31" s="14" t="e">
        <f ca="1">_xll.BDH($B31,ET$3,ET$2,ET$2)</f>
        <v>#NAME?</v>
      </c>
      <c r="EU31" s="14" t="e">
        <f ca="1">_xll.BDH($B31,EU$3,EU$2,EU$2)</f>
        <v>#NAME?</v>
      </c>
      <c r="EV31" s="14" t="e">
        <f ca="1">_xll.BDH($B31,EV$3,EV$2,EV$2)</f>
        <v>#NAME?</v>
      </c>
      <c r="EW31" s="14" t="e">
        <f ca="1">_xll.BDH($B31,EW$3,EW$2,EW$2)</f>
        <v>#NAME?</v>
      </c>
      <c r="EX31" s="14" t="e">
        <f ca="1">_xll.BDH($B31,EX$3,EX$2,EX$2)</f>
        <v>#NAME?</v>
      </c>
      <c r="EY31" s="14" t="e">
        <f ca="1">_xll.BDH($B31,EY$3,EY$2,EY$2)</f>
        <v>#NAME?</v>
      </c>
      <c r="EZ31" s="14" t="e">
        <f ca="1">_xll.BDH($B31,EZ$3,EZ$2,EZ$2)</f>
        <v>#NAME?</v>
      </c>
      <c r="FA31" s="14" t="e">
        <f ca="1">_xll.BDH($B31,FA$3,FA$2,FA$2)</f>
        <v>#NAME?</v>
      </c>
      <c r="FB31" s="4"/>
      <c r="FC31" s="14" t="e">
        <f ca="1">_xll.BDH($B31,FC$3,FC$2,FC$2)</f>
        <v>#NAME?</v>
      </c>
      <c r="FD31" s="14" t="e">
        <f ca="1">_xll.BDH($B31,FD$3,FD$2,FD$2)</f>
        <v>#NAME?</v>
      </c>
      <c r="FE31" s="14" t="e">
        <f ca="1">_xll.BDH($B31,FE$3,FE$2,FE$2)</f>
        <v>#NAME?</v>
      </c>
      <c r="FF31" s="14" t="e">
        <f ca="1">_xll.BDH($B31,FF$3,FF$2,FF$2)</f>
        <v>#NAME?</v>
      </c>
      <c r="FG31" s="14" t="e">
        <f ca="1">_xll.BDH($B31,FG$3,FG$2,FG$2)</f>
        <v>#NAME?</v>
      </c>
      <c r="FH31" s="14" t="e">
        <f ca="1">_xll.BDH($B31,FH$3,FH$2,FH$2)</f>
        <v>#NAME?</v>
      </c>
      <c r="FI31" s="14" t="e">
        <f ca="1">_xll.BDH($B31,FI$3,FI$2,FI$2)</f>
        <v>#NAME?</v>
      </c>
      <c r="FJ31" s="14" t="e">
        <f ca="1">_xll.BDH($B31,FJ$3,FJ$2,FJ$2)</f>
        <v>#NAME?</v>
      </c>
      <c r="FK31" s="14" t="e">
        <f ca="1">_xll.BDH($B31,FK$3,FK$2,FK$2)</f>
        <v>#NAME?</v>
      </c>
      <c r="FL31" s="14" t="e">
        <f ca="1">_xll.BDH($B31,FL$3,FL$2,FL$2)</f>
        <v>#NAME?</v>
      </c>
      <c r="FM31" s="14" t="e">
        <f ca="1">_xll.BDH($B31,FM$3,FM$2,FM$2)</f>
        <v>#NAME?</v>
      </c>
      <c r="FN31" s="14" t="e">
        <f ca="1">_xll.BDH($B31,FN$3,FN$2,FN$2)</f>
        <v>#NAME?</v>
      </c>
      <c r="FO31" s="14" t="e">
        <f ca="1">_xll.BDH($B31,FO$3,FO$2,FO$2)</f>
        <v>#NAME?</v>
      </c>
      <c r="FP31" s="14" t="e">
        <f ca="1">_xll.BDH($B31,FP$3,FP$2,FP$2)</f>
        <v>#NAME?</v>
      </c>
      <c r="FQ31" s="14" t="e">
        <f ca="1">_xll.BDH($B31,FQ$3,FQ$2,FQ$2)</f>
        <v>#NAME?</v>
      </c>
      <c r="FR31" s="14" t="e">
        <f ca="1">_xll.BDH($B31,FR$3,FR$2,FR$2)</f>
        <v>#NAME?</v>
      </c>
      <c r="FS31" s="14" t="e">
        <f ca="1">_xll.BDH($B31,FS$3,FS$2,FS$2)</f>
        <v>#NAME?</v>
      </c>
      <c r="FT31" s="14" t="e">
        <f ca="1">_xll.BDH($B31,FT$3,FT$2,FT$2)</f>
        <v>#NAME?</v>
      </c>
      <c r="FU31" s="14" t="e">
        <f ca="1">_xll.BDH($B31,FU$3,FU$2,FU$2)</f>
        <v>#NAME?</v>
      </c>
      <c r="FV31" s="14" t="e">
        <f ca="1">_xll.BDH($B31,FV$3,FV$2,FV$2)</f>
        <v>#NAME?</v>
      </c>
      <c r="FW31" s="14" t="e">
        <f ca="1">_xll.BDH($B31,FW$3,FW$2,FW$2)</f>
        <v>#NAME?</v>
      </c>
      <c r="FX31" s="4"/>
      <c r="FY31" s="14" t="e">
        <f ca="1">_xll.BDH($B31,FY$3,FY$2,FY$2)</f>
        <v>#NAME?</v>
      </c>
      <c r="FZ31" s="14" t="e">
        <f ca="1">_xll.BDH($B31,FZ$3,FZ$2,FZ$2)</f>
        <v>#NAME?</v>
      </c>
      <c r="GA31" s="14" t="e">
        <f ca="1">_xll.BDH($B31,GA$3,GA$2,GA$2)</f>
        <v>#NAME?</v>
      </c>
      <c r="GB31" s="14" t="e">
        <f ca="1">_xll.BDH($B31,GB$3,GB$2,GB$2)</f>
        <v>#NAME?</v>
      </c>
      <c r="GC31" s="14" t="e">
        <f ca="1">_xll.BDH($B31,GC$3,GC$2,GC$2)</f>
        <v>#NAME?</v>
      </c>
      <c r="GD31" s="14" t="e">
        <f ca="1">_xll.BDH($B31,GD$3,GD$2,GD$2)</f>
        <v>#NAME?</v>
      </c>
      <c r="GE31" s="14" t="e">
        <f ca="1">_xll.BDH($B31,GE$3,GE$2,GE$2)</f>
        <v>#NAME?</v>
      </c>
      <c r="GF31" s="14" t="e">
        <f ca="1">_xll.BDH($B31,GF$3,GF$2,GF$2)</f>
        <v>#NAME?</v>
      </c>
      <c r="GG31" s="14" t="e">
        <f ca="1">_xll.BDH($B31,GG$3,GG$2,GG$2)</f>
        <v>#NAME?</v>
      </c>
      <c r="GH31" s="14" t="e">
        <f ca="1">_xll.BDH($B31,GH$3,GH$2,GH$2)</f>
        <v>#NAME?</v>
      </c>
      <c r="GI31" s="14" t="e">
        <f ca="1">_xll.BDH($B31,GI$3,GI$2,GI$2)</f>
        <v>#NAME?</v>
      </c>
      <c r="GJ31" s="14" t="e">
        <f ca="1">_xll.BDH($B31,GJ$3,GJ$2,GJ$2)</f>
        <v>#NAME?</v>
      </c>
      <c r="GK31" s="14" t="e">
        <f ca="1">_xll.BDH($B31,GK$3,GK$2,GK$2)</f>
        <v>#NAME?</v>
      </c>
      <c r="GL31" s="14" t="e">
        <f ca="1">_xll.BDH($B31,GL$3,GL$2,GL$2)</f>
        <v>#NAME?</v>
      </c>
      <c r="GM31" s="14" t="e">
        <f ca="1">_xll.BDH($B31,GM$3,GM$2,GM$2)</f>
        <v>#NAME?</v>
      </c>
      <c r="GN31" s="14" t="e">
        <f ca="1">_xll.BDH($B31,GN$3,GN$2,GN$2)</f>
        <v>#NAME?</v>
      </c>
      <c r="GO31" s="14" t="e">
        <f ca="1">_xll.BDH($B31,GO$3,GO$2,GO$2)</f>
        <v>#NAME?</v>
      </c>
      <c r="GP31" s="14" t="e">
        <f ca="1">_xll.BDH($B31,GP$3,GP$2,GP$2)</f>
        <v>#NAME?</v>
      </c>
      <c r="GQ31" s="14" t="e">
        <f ca="1">_xll.BDH($B31,GQ$3,GQ$2,GQ$2)</f>
        <v>#NAME?</v>
      </c>
      <c r="GR31" s="14" t="e">
        <f ca="1">_xll.BDH($B31,GR$3,GR$2,GR$2)</f>
        <v>#NAME?</v>
      </c>
      <c r="GS31" s="14" t="e">
        <f ca="1">_xll.BDH($B31,GS$3,GS$2,GS$2)</f>
        <v>#NAME?</v>
      </c>
      <c r="GT31" s="4"/>
      <c r="GU31" s="13" t="e">
        <f ca="1">_xll.BDH($B31,GU$3,GU$2,GU$2)</f>
        <v>#NAME?</v>
      </c>
      <c r="GV31" s="13" t="e">
        <f ca="1">_xll.BDH($B31,GV$3,GV$2,GV$2)</f>
        <v>#NAME?</v>
      </c>
      <c r="GW31" s="13" t="e">
        <f ca="1">_xll.BDH($B31,GW$3,GW$2,GW$2)</f>
        <v>#NAME?</v>
      </c>
      <c r="GX31" s="13" t="e">
        <f ca="1">_xll.BDH($B31,GX$3,GX$2,GX$2)</f>
        <v>#NAME?</v>
      </c>
      <c r="GY31" s="13" t="e">
        <f ca="1">_xll.BDH($B31,GY$3,GY$2,GY$2)</f>
        <v>#NAME?</v>
      </c>
      <c r="GZ31" s="13" t="e">
        <f ca="1">_xll.BDH($B31,GZ$3,GZ$2,GZ$2)</f>
        <v>#NAME?</v>
      </c>
      <c r="HA31" s="13" t="e">
        <f ca="1">_xll.BDH($B31,HA$3,HA$2,HA$2)</f>
        <v>#NAME?</v>
      </c>
      <c r="HB31" s="13" t="e">
        <f ca="1">_xll.BDH($B31,HB$3,HB$2,HB$2)</f>
        <v>#NAME?</v>
      </c>
      <c r="HC31" s="13" t="e">
        <f ca="1">_xll.BDH($B31,HC$3,HC$2,HC$2)</f>
        <v>#NAME?</v>
      </c>
      <c r="HD31" s="13" t="e">
        <f ca="1">_xll.BDH($B31,HD$3,HD$2,HD$2)</f>
        <v>#NAME?</v>
      </c>
      <c r="HE31" s="13" t="e">
        <f ca="1">_xll.BDH($B31,HE$3,HE$2,HE$2)</f>
        <v>#NAME?</v>
      </c>
      <c r="HF31" s="13" t="e">
        <f ca="1">_xll.BDH($B31,HF$3,HF$2,HF$2)</f>
        <v>#NAME?</v>
      </c>
      <c r="HG31" s="13" t="e">
        <f ca="1">_xll.BDH($B31,HG$3,HG$2,HG$2)</f>
        <v>#NAME?</v>
      </c>
      <c r="HH31" s="13" t="e">
        <f ca="1">_xll.BDH($B31,HH$3,HH$2,HH$2)</f>
        <v>#NAME?</v>
      </c>
      <c r="HI31" s="13" t="e">
        <f ca="1">_xll.BDH($B31,HI$3,HI$2,HI$2)</f>
        <v>#NAME?</v>
      </c>
      <c r="HJ31" s="13" t="e">
        <f ca="1">_xll.BDH($B31,HJ$3,HJ$2,HJ$2)</f>
        <v>#NAME?</v>
      </c>
      <c r="HK31" s="13" t="e">
        <f ca="1">_xll.BDH($B31,HK$3,HK$2,HK$2)</f>
        <v>#NAME?</v>
      </c>
      <c r="HL31" s="13" t="e">
        <f ca="1">_xll.BDH($B31,HL$3,HL$2,HL$2)</f>
        <v>#NAME?</v>
      </c>
      <c r="HM31" s="13" t="e">
        <f ca="1">_xll.BDH($B31,HM$3,HM$2,HM$2)</f>
        <v>#NAME?</v>
      </c>
      <c r="HN31" s="13" t="e">
        <f ca="1">_xll.BDH($B31,HN$3,HN$2,HN$2)</f>
        <v>#NAME?</v>
      </c>
      <c r="HO31" s="13" t="e">
        <f ca="1">_xll.BDH($B31,HO$3,HO$2,HO$2)</f>
        <v>#NAME?</v>
      </c>
      <c r="HP31" s="4"/>
      <c r="HQ31" s="13" t="e">
        <f ca="1">_xll.BDH($B31,HQ$3,HQ$2,HQ$2)</f>
        <v>#NAME?</v>
      </c>
      <c r="HR31" s="13" t="e">
        <f ca="1">_xll.BDH($B31,HR$3,HR$2,HR$2)</f>
        <v>#NAME?</v>
      </c>
      <c r="HS31" s="13" t="e">
        <f ca="1">_xll.BDH($B31,HS$3,HS$2,HS$2)</f>
        <v>#NAME?</v>
      </c>
      <c r="HT31" s="13" t="e">
        <f ca="1">_xll.BDH($B31,HT$3,HT$2,HT$2)</f>
        <v>#NAME?</v>
      </c>
      <c r="HU31" s="13" t="e">
        <f ca="1">_xll.BDH($B31,HU$3,HU$2,HU$2)</f>
        <v>#NAME?</v>
      </c>
      <c r="HV31" s="13" t="e">
        <f ca="1">_xll.BDH($B31,HV$3,HV$2,HV$2)</f>
        <v>#NAME?</v>
      </c>
      <c r="HW31" s="13" t="e">
        <f ca="1">_xll.BDH($B31,HW$3,HW$2,HW$2)</f>
        <v>#NAME?</v>
      </c>
      <c r="HX31" s="13" t="e">
        <f ca="1">_xll.BDH($B31,HX$3,HX$2,HX$2)</f>
        <v>#NAME?</v>
      </c>
      <c r="HY31" s="13" t="e">
        <f ca="1">_xll.BDH($B31,HY$3,HY$2,HY$2)</f>
        <v>#NAME?</v>
      </c>
      <c r="HZ31" s="13" t="e">
        <f ca="1">_xll.BDH($B31,HZ$3,HZ$2,HZ$2)</f>
        <v>#NAME?</v>
      </c>
      <c r="IA31" s="13" t="e">
        <f ca="1">_xll.BDH($B31,IA$3,IA$2,IA$2)</f>
        <v>#NAME?</v>
      </c>
      <c r="IB31" s="13" t="e">
        <f ca="1">_xll.BDH($B31,IB$3,IB$2,IB$2)</f>
        <v>#NAME?</v>
      </c>
      <c r="IC31" s="13" t="e">
        <f ca="1">_xll.BDH($B31,IC$3,IC$2,IC$2)</f>
        <v>#NAME?</v>
      </c>
      <c r="ID31" s="13" t="e">
        <f ca="1">_xll.BDH($B31,ID$3,ID$2,ID$2)</f>
        <v>#NAME?</v>
      </c>
      <c r="IE31" s="13" t="e">
        <f ca="1">_xll.BDH($B31,IE$3,IE$2,IE$2)</f>
        <v>#NAME?</v>
      </c>
      <c r="IF31" s="13" t="e">
        <f ca="1">_xll.BDH($B31,IF$3,IF$2,IF$2)</f>
        <v>#NAME?</v>
      </c>
      <c r="IG31" s="13" t="e">
        <f ca="1">_xll.BDH($B31,IG$3,IG$2,IG$2)</f>
        <v>#NAME?</v>
      </c>
      <c r="IH31" s="13" t="e">
        <f ca="1">_xll.BDH($B31,IH$3,IH$2,IH$2)</f>
        <v>#NAME?</v>
      </c>
      <c r="II31" s="13" t="e">
        <f ca="1">_xll.BDH($B31,II$3,II$2,II$2)</f>
        <v>#NAME?</v>
      </c>
      <c r="IJ31" s="13" t="e">
        <f ca="1">_xll.BDH($B31,IJ$3,IJ$2,IJ$2)</f>
        <v>#NAME?</v>
      </c>
      <c r="IK31" s="13" t="e">
        <f ca="1">_xll.BDH($B31,IK$3,IK$2,IK$2)</f>
        <v>#NAME?</v>
      </c>
      <c r="IL31" s="4"/>
      <c r="IM31" s="13" t="e">
        <f ca="1">_xll.BDH($B31,IM$3,IM$2,IM$2)</f>
        <v>#NAME?</v>
      </c>
      <c r="IN31" s="13" t="e">
        <f ca="1">_xll.BDH($B31,IN$3,IN$2,IN$2)</f>
        <v>#NAME?</v>
      </c>
      <c r="IO31" s="13" t="e">
        <f ca="1">_xll.BDH($B31,IO$3,IO$2,IO$2)</f>
        <v>#NAME?</v>
      </c>
      <c r="IP31" s="13" t="e">
        <f ca="1">_xll.BDH($B31,IP$3,IP$2,IP$2)</f>
        <v>#NAME?</v>
      </c>
      <c r="IQ31" s="13" t="e">
        <f ca="1">_xll.BDH($B31,IQ$3,IQ$2,IQ$2)</f>
        <v>#NAME?</v>
      </c>
      <c r="IR31" s="13" t="e">
        <f ca="1">_xll.BDH($B31,IR$3,IR$2,IR$2)</f>
        <v>#NAME?</v>
      </c>
      <c r="IS31" s="13" t="e">
        <f ca="1">_xll.BDH($B31,IS$3,IS$2,IS$2)</f>
        <v>#NAME?</v>
      </c>
      <c r="IT31" s="13" t="e">
        <f ca="1">_xll.BDH($B31,IT$3,IT$2,IT$2)</f>
        <v>#NAME?</v>
      </c>
      <c r="IU31" s="13" t="e">
        <f ca="1">_xll.BDH($B31,IU$3,IU$2,IU$2)</f>
        <v>#NAME?</v>
      </c>
      <c r="IV31" s="13" t="e">
        <f ca="1">_xll.BDH($B31,IV$3,IV$2,IV$2)</f>
        <v>#NAME?</v>
      </c>
      <c r="IW31" s="13" t="e">
        <f ca="1">_xll.BDH($B31,IW$3,IW$2,IW$2)</f>
        <v>#NAME?</v>
      </c>
      <c r="IX31" s="13" t="e">
        <f ca="1">_xll.BDH($B31,IX$3,IX$2,IX$2)</f>
        <v>#NAME?</v>
      </c>
      <c r="IY31" s="13" t="e">
        <f ca="1">_xll.BDH($B31,IY$3,IY$2,IY$2)</f>
        <v>#NAME?</v>
      </c>
      <c r="IZ31" s="13" t="e">
        <f ca="1">_xll.BDH($B31,IZ$3,IZ$2,IZ$2)</f>
        <v>#NAME?</v>
      </c>
      <c r="JA31" s="13" t="e">
        <f ca="1">_xll.BDH($B31,JA$3,JA$2,JA$2)</f>
        <v>#NAME?</v>
      </c>
      <c r="JB31" s="13" t="e">
        <f ca="1">_xll.BDH($B31,JB$3,JB$2,JB$2)</f>
        <v>#NAME?</v>
      </c>
      <c r="JC31" s="13" t="e">
        <f ca="1">_xll.BDH($B31,JC$3,JC$2,JC$2)</f>
        <v>#NAME?</v>
      </c>
      <c r="JD31" s="13" t="e">
        <f ca="1">_xll.BDH($B31,JD$3,JD$2,JD$2)</f>
        <v>#NAME?</v>
      </c>
      <c r="JE31" s="13" t="e">
        <f ca="1">_xll.BDH($B31,JE$3,JE$2,JE$2)</f>
        <v>#NAME?</v>
      </c>
      <c r="JF31" s="13" t="e">
        <f ca="1">_xll.BDH($B31,JF$3,JF$2,JF$2)</f>
        <v>#NAME?</v>
      </c>
      <c r="JG31" s="13" t="e">
        <f ca="1">_xll.BDH($B31,JG$3,JG$2,JG$2)</f>
        <v>#NAME?</v>
      </c>
      <c r="JH31" s="4"/>
      <c r="JI31" s="14" t="e">
        <f ca="1">_xll.BDH($B31,JI$3,JI$2,JI$2)</f>
        <v>#NAME?</v>
      </c>
      <c r="JJ31" s="14" t="e">
        <f ca="1">_xll.BDH($B31,JJ$3,JJ$2,JJ$2)</f>
        <v>#NAME?</v>
      </c>
      <c r="JK31" s="14" t="e">
        <f ca="1">_xll.BDH($B31,JK$3,JK$2,JK$2)</f>
        <v>#NAME?</v>
      </c>
      <c r="JL31" s="14" t="e">
        <f ca="1">_xll.BDH($B31,JL$3,JL$2,JL$2)</f>
        <v>#NAME?</v>
      </c>
      <c r="JM31" s="14" t="e">
        <f ca="1">_xll.BDH($B31,JM$3,JM$2,JM$2)</f>
        <v>#NAME?</v>
      </c>
      <c r="JN31" s="14" t="e">
        <f ca="1">_xll.BDH($B31,JN$3,JN$2,JN$2)</f>
        <v>#NAME?</v>
      </c>
      <c r="JO31" s="14" t="e">
        <f ca="1">_xll.BDH($B31,JO$3,JO$2,JO$2)</f>
        <v>#NAME?</v>
      </c>
      <c r="JP31" s="14" t="e">
        <f ca="1">_xll.BDH($B31,JP$3,JP$2,JP$2)</f>
        <v>#NAME?</v>
      </c>
      <c r="JQ31" s="14" t="e">
        <f ca="1">_xll.BDH($B31,JQ$3,JQ$2,JQ$2)</f>
        <v>#NAME?</v>
      </c>
      <c r="JR31" s="14" t="e">
        <f ca="1">_xll.BDH($B31,JR$3,JR$2,JR$2)</f>
        <v>#NAME?</v>
      </c>
      <c r="JS31" s="14" t="e">
        <f ca="1">_xll.BDH($B31,JS$3,JS$2,JS$2)</f>
        <v>#NAME?</v>
      </c>
      <c r="JT31" s="14" t="e">
        <f ca="1">_xll.BDH($B31,JT$3,JT$2,JT$2)</f>
        <v>#NAME?</v>
      </c>
      <c r="JU31" s="14" t="e">
        <f ca="1">_xll.BDH($B31,JU$3,JU$2,JU$2)</f>
        <v>#NAME?</v>
      </c>
      <c r="JV31" s="14" t="e">
        <f ca="1">_xll.BDH($B31,JV$3,JV$2,JV$2)</f>
        <v>#NAME?</v>
      </c>
      <c r="JW31" s="14" t="e">
        <f ca="1">_xll.BDH($B31,JW$3,JW$2,JW$2)</f>
        <v>#NAME?</v>
      </c>
      <c r="JX31" s="14" t="e">
        <f ca="1">_xll.BDH($B31,JX$3,JX$2,JX$2)</f>
        <v>#NAME?</v>
      </c>
      <c r="JY31" s="14" t="e">
        <f ca="1">_xll.BDH($B31,JY$3,JY$2,JY$2)</f>
        <v>#NAME?</v>
      </c>
      <c r="JZ31" s="14" t="e">
        <f ca="1">_xll.BDH($B31,JZ$3,JZ$2,JZ$2)</f>
        <v>#NAME?</v>
      </c>
      <c r="KA31" s="14" t="e">
        <f ca="1">_xll.BDH($B31,KA$3,KA$2,KA$2)</f>
        <v>#NAME?</v>
      </c>
      <c r="KB31" s="14" t="e">
        <f ca="1">_xll.BDH($B31,KB$3,KB$2,KB$2)</f>
        <v>#NAME?</v>
      </c>
      <c r="KC31" s="14" t="e">
        <f ca="1">_xll.BDH($B31,KC$3,KC$2,KC$2)</f>
        <v>#NAME?</v>
      </c>
      <c r="KD31" s="4"/>
      <c r="KE31" s="20"/>
    </row>
    <row r="32" spans="1:291" s="21" customFormat="1">
      <c r="A32" s="4" t="s">
        <v>73</v>
      </c>
      <c r="B32" s="4" t="s">
        <v>364</v>
      </c>
      <c r="C32" s="15"/>
      <c r="D32" s="3"/>
      <c r="E32" s="13" t="e">
        <f ca="1">_xll.BDH($B32,E$3,E$2,E$2)</f>
        <v>#NAME?</v>
      </c>
      <c r="F32" s="13" t="e">
        <f ca="1">_xll.BDH($B32,F$3,F$2,F$2)</f>
        <v>#NAME?</v>
      </c>
      <c r="G32" s="13" t="e">
        <f ca="1">_xll.BDH($B32,G$3,G$2,G$2)</f>
        <v>#NAME?</v>
      </c>
      <c r="H32" s="13" t="e">
        <f ca="1">_xll.BDH($B32,H$3,H$2,H$2)</f>
        <v>#NAME?</v>
      </c>
      <c r="I32" s="13" t="e">
        <f ca="1">_xll.BDH($B32,I$3,I$2,I$2)</f>
        <v>#NAME?</v>
      </c>
      <c r="J32" s="13" t="e">
        <f ca="1">_xll.BDH($B32,J$3,J$2,J$2)</f>
        <v>#NAME?</v>
      </c>
      <c r="K32" s="13" t="e">
        <f ca="1">_xll.BDH($B32,K$3,K$2,K$2)</f>
        <v>#NAME?</v>
      </c>
      <c r="L32" s="13" t="e">
        <f ca="1">_xll.BDH($B32,L$3,L$2,L$2)</f>
        <v>#NAME?</v>
      </c>
      <c r="M32" s="13" t="e">
        <f ca="1">_xll.BDH($B32,M$3,M$2,M$2)</f>
        <v>#NAME?</v>
      </c>
      <c r="N32" s="13" t="e">
        <f ca="1">_xll.BDH($B32,N$3,N$2,N$2)</f>
        <v>#NAME?</v>
      </c>
      <c r="O32" s="13" t="e">
        <f ca="1">_xll.BDH($B32,O$3,O$2,O$2)</f>
        <v>#NAME?</v>
      </c>
      <c r="P32" s="13" t="e">
        <f ca="1">_xll.BDH($B32,P$3,P$2,P$2)</f>
        <v>#NAME?</v>
      </c>
      <c r="Q32" s="13" t="e">
        <f ca="1">_xll.BDH($B32,Q$3,Q$2,Q$2)</f>
        <v>#NAME?</v>
      </c>
      <c r="R32" s="13" t="e">
        <f ca="1">_xll.BDH($B32,R$3,R$2,R$2)</f>
        <v>#NAME?</v>
      </c>
      <c r="S32" s="13" t="e">
        <f ca="1">_xll.BDH($B32,S$3,S$2,S$2)</f>
        <v>#NAME?</v>
      </c>
      <c r="T32" s="13" t="e">
        <f ca="1">_xll.BDH($B32,T$3,T$2,T$2)</f>
        <v>#NAME?</v>
      </c>
      <c r="U32" s="13" t="e">
        <f ca="1">_xll.BDH($B32,U$3,U$2,U$2)</f>
        <v>#NAME?</v>
      </c>
      <c r="V32" s="13" t="e">
        <f ca="1">_xll.BDH($B32,V$3,V$2,V$2)</f>
        <v>#NAME?</v>
      </c>
      <c r="W32" s="13" t="e">
        <f ca="1">_xll.BDH($B32,W$3,W$2,W$2)</f>
        <v>#NAME?</v>
      </c>
      <c r="X32" s="13" t="e">
        <f ca="1">_xll.BDH($B32,X$3,X$2,X$2)</f>
        <v>#NAME?</v>
      </c>
      <c r="Y32" s="13" t="e">
        <f ca="1">_xll.BDH($B32,Y$3,Y$2,Y$2)</f>
        <v>#NAME?</v>
      </c>
      <c r="Z32" s="66"/>
      <c r="AA32" s="13" t="e">
        <f ca="1">_xll.BDH($B32,AA$3,AA$2,AA$2)</f>
        <v>#NAME?</v>
      </c>
      <c r="AB32" s="13" t="e">
        <f ca="1">_xll.BDH($B32,AB$3,AB$2,AB$2)</f>
        <v>#NAME?</v>
      </c>
      <c r="AC32" s="13" t="e">
        <f ca="1">_xll.BDH($B32,AC$3,AC$2,AC$2)</f>
        <v>#NAME?</v>
      </c>
      <c r="AD32" s="13" t="e">
        <f ca="1">_xll.BDH($B32,AD$3,AD$2,AD$2)</f>
        <v>#NAME?</v>
      </c>
      <c r="AE32" s="13" t="e">
        <f ca="1">_xll.BDH($B32,AE$3,AE$2,AE$2)</f>
        <v>#NAME?</v>
      </c>
      <c r="AF32" s="13" t="e">
        <f ca="1">_xll.BDH($B32,AF$3,AF$2,AF$2)</f>
        <v>#NAME?</v>
      </c>
      <c r="AG32" s="13" t="e">
        <f ca="1">_xll.BDH($B32,AG$3,AG$2,AG$2)</f>
        <v>#NAME?</v>
      </c>
      <c r="AH32" s="13" t="e">
        <f ca="1">_xll.BDH($B32,AH$3,AH$2,AH$2)</f>
        <v>#NAME?</v>
      </c>
      <c r="AI32" s="13" t="e">
        <f ca="1">_xll.BDH($B32,AI$3,AI$2,AI$2)</f>
        <v>#NAME?</v>
      </c>
      <c r="AJ32" s="13" t="e">
        <f ca="1">_xll.BDH($B32,AJ$3,AJ$2,AJ$2)</f>
        <v>#NAME?</v>
      </c>
      <c r="AK32" s="13" t="e">
        <f ca="1">_xll.BDH($B32,AK$3,AK$2,AK$2)</f>
        <v>#NAME?</v>
      </c>
      <c r="AL32" s="13" t="e">
        <f ca="1">_xll.BDH($B32,AL$3,AL$2,AL$2)</f>
        <v>#NAME?</v>
      </c>
      <c r="AM32" s="13" t="e">
        <f ca="1">_xll.BDH($B32,AM$3,AM$2,AM$2)</f>
        <v>#NAME?</v>
      </c>
      <c r="AN32" s="13" t="e">
        <f ca="1">_xll.BDH($B32,AN$3,AN$2,AN$2)</f>
        <v>#NAME?</v>
      </c>
      <c r="AO32" s="13" t="e">
        <f ca="1">_xll.BDH($B32,AO$3,AO$2,AO$2)</f>
        <v>#NAME?</v>
      </c>
      <c r="AP32" s="13" t="e">
        <f ca="1">_xll.BDH($B32,AP$3,AP$2,AP$2)</f>
        <v>#NAME?</v>
      </c>
      <c r="AQ32" s="13" t="e">
        <f ca="1">_xll.BDH($B32,AQ$3,AQ$2,AQ$2)</f>
        <v>#NAME?</v>
      </c>
      <c r="AR32" s="13" t="e">
        <f ca="1">_xll.BDH($B32,AR$3,AR$2,AR$2)</f>
        <v>#NAME?</v>
      </c>
      <c r="AS32" s="13" t="e">
        <f ca="1">_xll.BDH($B32,AS$3,AS$2,AS$2)</f>
        <v>#NAME?</v>
      </c>
      <c r="AT32" s="13" t="e">
        <f ca="1">_xll.BDH($B32,AT$3,AT$2,AT$2)</f>
        <v>#NAME?</v>
      </c>
      <c r="AU32" s="13" t="e">
        <f ca="1">_xll.BDH($B32,AU$3,AU$2,AU$2)</f>
        <v>#NAME?</v>
      </c>
      <c r="AV32" s="66"/>
      <c r="AW32" s="13" t="e">
        <f ca="1">_xll.BDH($B32,AW$3,AW$2,AW$2)</f>
        <v>#NAME?</v>
      </c>
      <c r="AX32" s="13" t="e">
        <f ca="1">_xll.BDH($B32,AX$3,AX$2,AX$2)</f>
        <v>#NAME?</v>
      </c>
      <c r="AY32" s="13" t="e">
        <f ca="1">_xll.BDH($B32,AY$3,AY$2,AY$2)</f>
        <v>#NAME?</v>
      </c>
      <c r="AZ32" s="13" t="e">
        <f ca="1">_xll.BDH($B32,AZ$3,AZ$2,AZ$2)</f>
        <v>#NAME?</v>
      </c>
      <c r="BA32" s="13" t="e">
        <f ca="1">_xll.BDH($B32,BA$3,BA$2,BA$2)</f>
        <v>#NAME?</v>
      </c>
      <c r="BB32" s="13" t="e">
        <f ca="1">_xll.BDH($B32,BB$3,BB$2,BB$2)</f>
        <v>#NAME?</v>
      </c>
      <c r="BC32" s="13" t="e">
        <f ca="1">_xll.BDH($B32,BC$3,BC$2,BC$2)</f>
        <v>#NAME?</v>
      </c>
      <c r="BD32" s="13" t="e">
        <f ca="1">_xll.BDH($B32,BD$3,BD$2,BD$2)</f>
        <v>#NAME?</v>
      </c>
      <c r="BE32" s="13" t="e">
        <f ca="1">_xll.BDH($B32,BE$3,BE$2,BE$2)</f>
        <v>#NAME?</v>
      </c>
      <c r="BF32" s="13" t="e">
        <f ca="1">_xll.BDH($B32,BF$3,BF$2,BF$2)</f>
        <v>#NAME?</v>
      </c>
      <c r="BG32" s="13" t="e">
        <f ca="1">_xll.BDH($B32,BG$3,BG$2,BG$2)</f>
        <v>#NAME?</v>
      </c>
      <c r="BH32" s="13" t="e">
        <f ca="1">_xll.BDH($B32,BH$3,BH$2,BH$2)</f>
        <v>#NAME?</v>
      </c>
      <c r="BI32" s="13" t="e">
        <f ca="1">_xll.BDH($B32,BI$3,BI$2,BI$2)</f>
        <v>#NAME?</v>
      </c>
      <c r="BJ32" s="13" t="e">
        <f ca="1">_xll.BDH($B32,BJ$3,BJ$2,BJ$2)</f>
        <v>#NAME?</v>
      </c>
      <c r="BK32" s="13" t="e">
        <f ca="1">_xll.BDH($B32,BK$3,BK$2,BK$2)</f>
        <v>#NAME?</v>
      </c>
      <c r="BL32" s="13" t="e">
        <f ca="1">_xll.BDH($B32,BL$3,BL$2,BL$2)</f>
        <v>#NAME?</v>
      </c>
      <c r="BM32" s="13" t="e">
        <f ca="1">_xll.BDH($B32,BM$3,BM$2,BM$2)</f>
        <v>#NAME?</v>
      </c>
      <c r="BN32" s="13" t="e">
        <f ca="1">_xll.BDH($B32,BN$3,BN$2,BN$2)</f>
        <v>#NAME?</v>
      </c>
      <c r="BO32" s="13" t="e">
        <f ca="1">_xll.BDH($B32,BO$3,BO$2,BO$2)</f>
        <v>#NAME?</v>
      </c>
      <c r="BP32" s="13" t="e">
        <f ca="1">_xll.BDH($B32,BP$3,BP$2,BP$2)</f>
        <v>#NAME?</v>
      </c>
      <c r="BQ32" s="13" t="e">
        <f ca="1">_xll.BDH($B32,BQ$3,BQ$2,BQ$2)</f>
        <v>#NAME?</v>
      </c>
      <c r="BR32" s="3"/>
      <c r="BS32" s="14" t="e">
        <f ca="1">_xll.BDH($B32,BS$3,BS$2,BS$2)</f>
        <v>#NAME?</v>
      </c>
      <c r="BT32" s="14" t="e">
        <f ca="1">_xll.BDH($B32,BT$3,BT$2,BT$2)</f>
        <v>#NAME?</v>
      </c>
      <c r="BU32" s="14" t="e">
        <f ca="1">_xll.BDH($B32,BU$3,BU$2,BU$2)</f>
        <v>#NAME?</v>
      </c>
      <c r="BV32" s="14" t="e">
        <f ca="1">_xll.BDH($B32,BV$3,BV$2,BV$2)</f>
        <v>#NAME?</v>
      </c>
      <c r="BW32" s="14" t="e">
        <f ca="1">_xll.BDH($B32,BW$3,BW$2,BW$2)</f>
        <v>#NAME?</v>
      </c>
      <c r="BX32" s="14" t="e">
        <f ca="1">_xll.BDH($B32,BX$3,BX$2,BX$2)</f>
        <v>#NAME?</v>
      </c>
      <c r="BY32" s="14" t="e">
        <f ca="1">_xll.BDH($B32,BY$3,BY$2,BY$2)</f>
        <v>#NAME?</v>
      </c>
      <c r="BZ32" s="14" t="e">
        <f ca="1">_xll.BDH($B32,BZ$3,BZ$2,BZ$2)</f>
        <v>#NAME?</v>
      </c>
      <c r="CA32" s="14" t="e">
        <f ca="1">_xll.BDH($B32,CA$3,CA$2,CA$2)</f>
        <v>#NAME?</v>
      </c>
      <c r="CB32" s="14" t="e">
        <f ca="1">_xll.BDH($B32,CB$3,CB$2,CB$2)</f>
        <v>#NAME?</v>
      </c>
      <c r="CC32" s="14" t="e">
        <f ca="1">_xll.BDH($B32,CC$3,CC$2,CC$2)</f>
        <v>#NAME?</v>
      </c>
      <c r="CD32" s="14" t="e">
        <f ca="1">_xll.BDH($B32,CD$3,CD$2,CD$2)</f>
        <v>#NAME?</v>
      </c>
      <c r="CE32" s="14" t="e">
        <f ca="1">_xll.BDH($B32,CE$3,CE$2,CE$2)</f>
        <v>#NAME?</v>
      </c>
      <c r="CF32" s="14" t="e">
        <f ca="1">_xll.BDH($B32,CF$3,CF$2,CF$2)</f>
        <v>#NAME?</v>
      </c>
      <c r="CG32" s="14" t="e">
        <f ca="1">_xll.BDH($B32,CG$3,CG$2,CG$2)</f>
        <v>#NAME?</v>
      </c>
      <c r="CH32" s="14" t="e">
        <f ca="1">_xll.BDH($B32,CH$3,CH$2,CH$2)</f>
        <v>#NAME?</v>
      </c>
      <c r="CI32" s="14" t="e">
        <f ca="1">_xll.BDH($B32,CI$3,CI$2,CI$2)</f>
        <v>#NAME?</v>
      </c>
      <c r="CJ32" s="14" t="e">
        <f ca="1">_xll.BDH($B32,CJ$3,CJ$2,CJ$2)</f>
        <v>#NAME?</v>
      </c>
      <c r="CK32" s="14" t="e">
        <f ca="1">_xll.BDH($B32,CK$3,CK$2,CK$2)</f>
        <v>#NAME?</v>
      </c>
      <c r="CL32" s="14" t="e">
        <f ca="1">_xll.BDH($B32,CL$3,CL$2,CL$2)</f>
        <v>#NAME?</v>
      </c>
      <c r="CM32" s="14" t="e">
        <f ca="1">_xll.BDH($B32,CM$3,CM$2,CM$2)</f>
        <v>#NAME?</v>
      </c>
      <c r="CN32"/>
      <c r="CO32" s="13" t="e">
        <f ca="1">_xll.BDH($B32,CO$3,CO$2,CO$2)</f>
        <v>#NAME?</v>
      </c>
      <c r="CP32" s="13" t="e">
        <f ca="1">_xll.BDH($B32,CP$3,CP$2,CP$2)</f>
        <v>#NAME?</v>
      </c>
      <c r="CQ32" s="13" t="e">
        <f ca="1">_xll.BDH($B32,CQ$3,CQ$2,CQ$2)</f>
        <v>#NAME?</v>
      </c>
      <c r="CR32" s="13" t="e">
        <f ca="1">_xll.BDH($B32,CR$3,CR$2,CR$2)</f>
        <v>#NAME?</v>
      </c>
      <c r="CS32" s="13" t="e">
        <f ca="1">_xll.BDH($B32,CS$3,CS$2,CS$2)</f>
        <v>#NAME?</v>
      </c>
      <c r="CT32" s="13" t="e">
        <f ca="1">_xll.BDH($B32,CT$3,CT$2,CT$2)</f>
        <v>#NAME?</v>
      </c>
      <c r="CU32" s="13" t="e">
        <f ca="1">_xll.BDH($B32,CU$3,CU$2,CU$2)</f>
        <v>#NAME?</v>
      </c>
      <c r="CV32" s="13" t="e">
        <f ca="1">_xll.BDH($B32,CV$3,CV$2,CV$2)</f>
        <v>#NAME?</v>
      </c>
      <c r="CW32" s="13" t="e">
        <f ca="1">_xll.BDH($B32,CW$3,CW$2,CW$2)</f>
        <v>#NAME?</v>
      </c>
      <c r="CX32" s="13" t="e">
        <f ca="1">_xll.BDH($B32,CX$3,CX$2,CX$2)</f>
        <v>#NAME?</v>
      </c>
      <c r="CY32" s="13" t="e">
        <f ca="1">_xll.BDH($B32,CY$3,CY$2,CY$2)</f>
        <v>#NAME?</v>
      </c>
      <c r="CZ32" s="13" t="e">
        <f ca="1">_xll.BDH($B32,CZ$3,CZ$2,CZ$2)</f>
        <v>#NAME?</v>
      </c>
      <c r="DA32" s="13" t="e">
        <f ca="1">_xll.BDH($B32,DA$3,DA$2,DA$2)</f>
        <v>#NAME?</v>
      </c>
      <c r="DB32" s="13" t="e">
        <f ca="1">_xll.BDH($B32,DB$3,DB$2,DB$2)</f>
        <v>#NAME?</v>
      </c>
      <c r="DC32" s="13" t="e">
        <f ca="1">_xll.BDH($B32,DC$3,DC$2,DC$2)</f>
        <v>#NAME?</v>
      </c>
      <c r="DD32" s="13" t="e">
        <f ca="1">_xll.BDH($B32,DD$3,DD$2,DD$2)</f>
        <v>#NAME?</v>
      </c>
      <c r="DE32" s="13" t="e">
        <f ca="1">_xll.BDH($B32,DE$3,DE$2,DE$2)</f>
        <v>#NAME?</v>
      </c>
      <c r="DF32" s="13" t="e">
        <f ca="1">_xll.BDH($B32,DF$3,DF$2,DF$2)</f>
        <v>#NAME?</v>
      </c>
      <c r="DG32" s="13" t="e">
        <f ca="1">_xll.BDH($B32,DG$3,DG$2,DG$2)</f>
        <v>#NAME?</v>
      </c>
      <c r="DH32" s="13" t="e">
        <f ca="1">_xll.BDH($B32,DH$3,DH$2,DH$2)</f>
        <v>#NAME?</v>
      </c>
      <c r="DI32" s="13" t="e">
        <f ca="1">_xll.BDH($B32,DI$3,DI$2,DI$2)</f>
        <v>#NAME?</v>
      </c>
      <c r="DJ32" s="3"/>
      <c r="DK32" s="14" t="e">
        <f ca="1">_xll.BDH($B32,DK$3,DK$2,DK$2)</f>
        <v>#NAME?</v>
      </c>
      <c r="DL32" s="14" t="e">
        <f ca="1">_xll.BDH($B32,DL$3,DL$2,DL$2)</f>
        <v>#NAME?</v>
      </c>
      <c r="DM32" s="14" t="e">
        <f ca="1">_xll.BDH($B32,DM$3,DM$2,DM$2)</f>
        <v>#NAME?</v>
      </c>
      <c r="DN32" s="14" t="e">
        <f ca="1">_xll.BDH($B32,DN$3,DN$2,DN$2)</f>
        <v>#NAME?</v>
      </c>
      <c r="DO32" s="14" t="e">
        <f ca="1">_xll.BDH($B32,DO$3,DO$2,DO$2)</f>
        <v>#NAME?</v>
      </c>
      <c r="DP32" s="14" t="e">
        <f ca="1">_xll.BDH($B32,DP$3,DP$2,DP$2)</f>
        <v>#NAME?</v>
      </c>
      <c r="DQ32" s="14" t="e">
        <f ca="1">_xll.BDH($B32,DQ$3,DQ$2,DQ$2)</f>
        <v>#NAME?</v>
      </c>
      <c r="DR32" s="14" t="e">
        <f ca="1">_xll.BDH($B32,DR$3,DR$2,DR$2)</f>
        <v>#NAME?</v>
      </c>
      <c r="DS32" s="14" t="e">
        <f ca="1">_xll.BDH($B32,DS$3,DS$2,DS$2)</f>
        <v>#NAME?</v>
      </c>
      <c r="DT32" s="14" t="e">
        <f ca="1">_xll.BDH($B32,DT$3,DT$2,DT$2)</f>
        <v>#NAME?</v>
      </c>
      <c r="DU32" s="14" t="e">
        <f ca="1">_xll.BDH($B32,DU$3,DU$2,DU$2)</f>
        <v>#NAME?</v>
      </c>
      <c r="DV32" s="14" t="e">
        <f ca="1">_xll.BDH($B32,DV$3,DV$2,DV$2)</f>
        <v>#NAME?</v>
      </c>
      <c r="DW32" s="14" t="e">
        <f ca="1">_xll.BDH($B32,DW$3,DW$2,DW$2)</f>
        <v>#NAME?</v>
      </c>
      <c r="DX32" s="14" t="e">
        <f ca="1">_xll.BDH($B32,DX$3,DX$2,DX$2)</f>
        <v>#NAME?</v>
      </c>
      <c r="DY32" s="14" t="e">
        <f ca="1">_xll.BDH($B32,DY$3,DY$2,DY$2)</f>
        <v>#NAME?</v>
      </c>
      <c r="DZ32" s="14" t="e">
        <f ca="1">_xll.BDH($B32,DZ$3,DZ$2,DZ$2)</f>
        <v>#NAME?</v>
      </c>
      <c r="EA32" s="14" t="e">
        <f ca="1">_xll.BDH($B32,EA$3,EA$2,EA$2)</f>
        <v>#NAME?</v>
      </c>
      <c r="EB32" s="14" t="e">
        <f ca="1">_xll.BDH($B32,EB$3,EB$2,EB$2)</f>
        <v>#NAME?</v>
      </c>
      <c r="EC32" s="14" t="e">
        <f ca="1">_xll.BDH($B32,EC$3,EC$2,EC$2)</f>
        <v>#NAME?</v>
      </c>
      <c r="ED32" s="14" t="e">
        <f ca="1">_xll.BDH($B32,ED$3,ED$2,ED$2)</f>
        <v>#NAME?</v>
      </c>
      <c r="EE32" s="14" t="e">
        <f ca="1">_xll.BDH($B32,EE$3,EE$2,EE$2)</f>
        <v>#NAME?</v>
      </c>
      <c r="EF32" s="3"/>
      <c r="EG32" s="14" t="e">
        <f ca="1">_xll.BDH($B32,EG$3,EG$2,EG$2)</f>
        <v>#NAME?</v>
      </c>
      <c r="EH32" s="14" t="e">
        <f ca="1">_xll.BDH($B32,EH$3,EH$2,EH$2)</f>
        <v>#NAME?</v>
      </c>
      <c r="EI32" s="14" t="e">
        <f ca="1">_xll.BDH($B32,EI$3,EI$2,EI$2)</f>
        <v>#NAME?</v>
      </c>
      <c r="EJ32" s="14" t="e">
        <f ca="1">_xll.BDH($B32,EJ$3,EJ$2,EJ$2)</f>
        <v>#NAME?</v>
      </c>
      <c r="EK32" s="14" t="e">
        <f ca="1">_xll.BDH($B32,EK$3,EK$2,EK$2)</f>
        <v>#NAME?</v>
      </c>
      <c r="EL32" s="14" t="e">
        <f ca="1">_xll.BDH($B32,EL$3,EL$2,EL$2)</f>
        <v>#NAME?</v>
      </c>
      <c r="EM32" s="14" t="e">
        <f ca="1">_xll.BDH($B32,EM$3,EM$2,EM$2)</f>
        <v>#NAME?</v>
      </c>
      <c r="EN32" s="14" t="e">
        <f ca="1">_xll.BDH($B32,EN$3,EN$2,EN$2)</f>
        <v>#NAME?</v>
      </c>
      <c r="EO32" s="14" t="e">
        <f ca="1">_xll.BDH($B32,EO$3,EO$2,EO$2)</f>
        <v>#NAME?</v>
      </c>
      <c r="EP32" s="14" t="e">
        <f ca="1">_xll.BDH($B32,EP$3,EP$2,EP$2)</f>
        <v>#NAME?</v>
      </c>
      <c r="EQ32" s="14" t="e">
        <f ca="1">_xll.BDH($B32,EQ$3,EQ$2,EQ$2)</f>
        <v>#NAME?</v>
      </c>
      <c r="ER32" s="14" t="e">
        <f ca="1">_xll.BDH($B32,ER$3,ER$2,ER$2)</f>
        <v>#NAME?</v>
      </c>
      <c r="ES32" s="14" t="e">
        <f ca="1">_xll.BDH($B32,ES$3,ES$2,ES$2)</f>
        <v>#NAME?</v>
      </c>
      <c r="ET32" s="14" t="e">
        <f ca="1">_xll.BDH($B32,ET$3,ET$2,ET$2)</f>
        <v>#NAME?</v>
      </c>
      <c r="EU32" s="14" t="e">
        <f ca="1">_xll.BDH($B32,EU$3,EU$2,EU$2)</f>
        <v>#NAME?</v>
      </c>
      <c r="EV32" s="14" t="e">
        <f ca="1">_xll.BDH($B32,EV$3,EV$2,EV$2)</f>
        <v>#NAME?</v>
      </c>
      <c r="EW32" s="14" t="e">
        <f ca="1">_xll.BDH($B32,EW$3,EW$2,EW$2)</f>
        <v>#NAME?</v>
      </c>
      <c r="EX32" s="14" t="e">
        <f ca="1">_xll.BDH($B32,EX$3,EX$2,EX$2)</f>
        <v>#NAME?</v>
      </c>
      <c r="EY32" s="14" t="e">
        <f ca="1">_xll.BDH($B32,EY$3,EY$2,EY$2)</f>
        <v>#NAME?</v>
      </c>
      <c r="EZ32" s="14" t="e">
        <f ca="1">_xll.BDH($B32,EZ$3,EZ$2,EZ$2)</f>
        <v>#NAME?</v>
      </c>
      <c r="FA32" s="14" t="e">
        <f ca="1">_xll.BDH($B32,FA$3,FA$2,FA$2)</f>
        <v>#NAME?</v>
      </c>
      <c r="FB32" s="3"/>
      <c r="FC32" s="14" t="e">
        <f ca="1">_xll.BDH($B32,FC$3,FC$2,FC$2)</f>
        <v>#NAME?</v>
      </c>
      <c r="FD32" s="14" t="e">
        <f ca="1">_xll.BDH($B32,FD$3,FD$2,FD$2)</f>
        <v>#NAME?</v>
      </c>
      <c r="FE32" s="14" t="e">
        <f ca="1">_xll.BDH($B32,FE$3,FE$2,FE$2)</f>
        <v>#NAME?</v>
      </c>
      <c r="FF32" s="14" t="e">
        <f ca="1">_xll.BDH($B32,FF$3,FF$2,FF$2)</f>
        <v>#NAME?</v>
      </c>
      <c r="FG32" s="14" t="e">
        <f ca="1">_xll.BDH($B32,FG$3,FG$2,FG$2)</f>
        <v>#NAME?</v>
      </c>
      <c r="FH32" s="14" t="e">
        <f ca="1">_xll.BDH($B32,FH$3,FH$2,FH$2)</f>
        <v>#NAME?</v>
      </c>
      <c r="FI32" s="14" t="e">
        <f ca="1">_xll.BDH($B32,FI$3,FI$2,FI$2)</f>
        <v>#NAME?</v>
      </c>
      <c r="FJ32" s="14" t="e">
        <f ca="1">_xll.BDH($B32,FJ$3,FJ$2,FJ$2)</f>
        <v>#NAME?</v>
      </c>
      <c r="FK32" s="14" t="e">
        <f ca="1">_xll.BDH($B32,FK$3,FK$2,FK$2)</f>
        <v>#NAME?</v>
      </c>
      <c r="FL32" s="14" t="e">
        <f ca="1">_xll.BDH($B32,FL$3,FL$2,FL$2)</f>
        <v>#NAME?</v>
      </c>
      <c r="FM32" s="14" t="e">
        <f ca="1">_xll.BDH($B32,FM$3,FM$2,FM$2)</f>
        <v>#NAME?</v>
      </c>
      <c r="FN32" s="14" t="e">
        <f ca="1">_xll.BDH($B32,FN$3,FN$2,FN$2)</f>
        <v>#NAME?</v>
      </c>
      <c r="FO32" s="14" t="e">
        <f ca="1">_xll.BDH($B32,FO$3,FO$2,FO$2)</f>
        <v>#NAME?</v>
      </c>
      <c r="FP32" s="14" t="e">
        <f ca="1">_xll.BDH($B32,FP$3,FP$2,FP$2)</f>
        <v>#NAME?</v>
      </c>
      <c r="FQ32" s="14" t="e">
        <f ca="1">_xll.BDH($B32,FQ$3,FQ$2,FQ$2)</f>
        <v>#NAME?</v>
      </c>
      <c r="FR32" s="14" t="e">
        <f ca="1">_xll.BDH($B32,FR$3,FR$2,FR$2)</f>
        <v>#NAME?</v>
      </c>
      <c r="FS32" s="14" t="e">
        <f ca="1">_xll.BDH($B32,FS$3,FS$2,FS$2)</f>
        <v>#NAME?</v>
      </c>
      <c r="FT32" s="14" t="e">
        <f ca="1">_xll.BDH($B32,FT$3,FT$2,FT$2)</f>
        <v>#NAME?</v>
      </c>
      <c r="FU32" s="14" t="e">
        <f ca="1">_xll.BDH($B32,FU$3,FU$2,FU$2)</f>
        <v>#NAME?</v>
      </c>
      <c r="FV32" s="14" t="e">
        <f ca="1">_xll.BDH($B32,FV$3,FV$2,FV$2)</f>
        <v>#NAME?</v>
      </c>
      <c r="FW32" s="14" t="e">
        <f ca="1">_xll.BDH($B32,FW$3,FW$2,FW$2)</f>
        <v>#NAME?</v>
      </c>
      <c r="FX32" s="3"/>
      <c r="FY32" s="14" t="e">
        <f ca="1">_xll.BDH($B32,FY$3,FY$2,FY$2)</f>
        <v>#NAME?</v>
      </c>
      <c r="FZ32" s="14" t="e">
        <f ca="1">_xll.BDH($B32,FZ$3,FZ$2,FZ$2)</f>
        <v>#NAME?</v>
      </c>
      <c r="GA32" s="14" t="e">
        <f ca="1">_xll.BDH($B32,GA$3,GA$2,GA$2)</f>
        <v>#NAME?</v>
      </c>
      <c r="GB32" s="14" t="e">
        <f ca="1">_xll.BDH($B32,GB$3,GB$2,GB$2)</f>
        <v>#NAME?</v>
      </c>
      <c r="GC32" s="14" t="e">
        <f ca="1">_xll.BDH($B32,GC$3,GC$2,GC$2)</f>
        <v>#NAME?</v>
      </c>
      <c r="GD32" s="14" t="e">
        <f ca="1">_xll.BDH($B32,GD$3,GD$2,GD$2)</f>
        <v>#NAME?</v>
      </c>
      <c r="GE32" s="14" t="e">
        <f ca="1">_xll.BDH($B32,GE$3,GE$2,GE$2)</f>
        <v>#NAME?</v>
      </c>
      <c r="GF32" s="14" t="e">
        <f ca="1">_xll.BDH($B32,GF$3,GF$2,GF$2)</f>
        <v>#NAME?</v>
      </c>
      <c r="GG32" s="14" t="e">
        <f ca="1">_xll.BDH($B32,GG$3,GG$2,GG$2)</f>
        <v>#NAME?</v>
      </c>
      <c r="GH32" s="14" t="e">
        <f ca="1">_xll.BDH($B32,GH$3,GH$2,GH$2)</f>
        <v>#NAME?</v>
      </c>
      <c r="GI32" s="14" t="e">
        <f ca="1">_xll.BDH($B32,GI$3,GI$2,GI$2)</f>
        <v>#NAME?</v>
      </c>
      <c r="GJ32" s="14" t="e">
        <f ca="1">_xll.BDH($B32,GJ$3,GJ$2,GJ$2)</f>
        <v>#NAME?</v>
      </c>
      <c r="GK32" s="14" t="e">
        <f ca="1">_xll.BDH($B32,GK$3,GK$2,GK$2)</f>
        <v>#NAME?</v>
      </c>
      <c r="GL32" s="14" t="e">
        <f ca="1">_xll.BDH($B32,GL$3,GL$2,GL$2)</f>
        <v>#NAME?</v>
      </c>
      <c r="GM32" s="14" t="e">
        <f ca="1">_xll.BDH($B32,GM$3,GM$2,GM$2)</f>
        <v>#NAME?</v>
      </c>
      <c r="GN32" s="14" t="e">
        <f ca="1">_xll.BDH($B32,GN$3,GN$2,GN$2)</f>
        <v>#NAME?</v>
      </c>
      <c r="GO32" s="14" t="e">
        <f ca="1">_xll.BDH($B32,GO$3,GO$2,GO$2)</f>
        <v>#NAME?</v>
      </c>
      <c r="GP32" s="14" t="e">
        <f ca="1">_xll.BDH($B32,GP$3,GP$2,GP$2)</f>
        <v>#NAME?</v>
      </c>
      <c r="GQ32" s="14" t="e">
        <f ca="1">_xll.BDH($B32,GQ$3,GQ$2,GQ$2)</f>
        <v>#NAME?</v>
      </c>
      <c r="GR32" s="14" t="e">
        <f ca="1">_xll.BDH($B32,GR$3,GR$2,GR$2)</f>
        <v>#NAME?</v>
      </c>
      <c r="GS32" s="14" t="e">
        <f ca="1">_xll.BDH($B32,GS$3,GS$2,GS$2)</f>
        <v>#NAME?</v>
      </c>
      <c r="GT32" s="3"/>
      <c r="GU32" s="13" t="e">
        <f ca="1">_xll.BDH($B32,GU$3,GU$2,GU$2)</f>
        <v>#NAME?</v>
      </c>
      <c r="GV32" s="13" t="e">
        <f ca="1">_xll.BDH($B32,GV$3,GV$2,GV$2)</f>
        <v>#NAME?</v>
      </c>
      <c r="GW32" s="13" t="e">
        <f ca="1">_xll.BDH($B32,GW$3,GW$2,GW$2)</f>
        <v>#NAME?</v>
      </c>
      <c r="GX32" s="13" t="e">
        <f ca="1">_xll.BDH($B32,GX$3,GX$2,GX$2)</f>
        <v>#NAME?</v>
      </c>
      <c r="GY32" s="13" t="e">
        <f ca="1">_xll.BDH($B32,GY$3,GY$2,GY$2)</f>
        <v>#NAME?</v>
      </c>
      <c r="GZ32" s="13" t="e">
        <f ca="1">_xll.BDH($B32,GZ$3,GZ$2,GZ$2)</f>
        <v>#NAME?</v>
      </c>
      <c r="HA32" s="13" t="e">
        <f ca="1">_xll.BDH($B32,HA$3,HA$2,HA$2)</f>
        <v>#NAME?</v>
      </c>
      <c r="HB32" s="13" t="e">
        <f ca="1">_xll.BDH($B32,HB$3,HB$2,HB$2)</f>
        <v>#NAME?</v>
      </c>
      <c r="HC32" s="13" t="e">
        <f ca="1">_xll.BDH($B32,HC$3,HC$2,HC$2)</f>
        <v>#NAME?</v>
      </c>
      <c r="HD32" s="13" t="e">
        <f ca="1">_xll.BDH($B32,HD$3,HD$2,HD$2)</f>
        <v>#NAME?</v>
      </c>
      <c r="HE32" s="13" t="e">
        <f ca="1">_xll.BDH($B32,HE$3,HE$2,HE$2)</f>
        <v>#NAME?</v>
      </c>
      <c r="HF32" s="13" t="e">
        <f ca="1">_xll.BDH($B32,HF$3,HF$2,HF$2)</f>
        <v>#NAME?</v>
      </c>
      <c r="HG32" s="13" t="e">
        <f ca="1">_xll.BDH($B32,HG$3,HG$2,HG$2)</f>
        <v>#NAME?</v>
      </c>
      <c r="HH32" s="13" t="e">
        <f ca="1">_xll.BDH($B32,HH$3,HH$2,HH$2)</f>
        <v>#NAME?</v>
      </c>
      <c r="HI32" s="13" t="e">
        <f ca="1">_xll.BDH($B32,HI$3,HI$2,HI$2)</f>
        <v>#NAME?</v>
      </c>
      <c r="HJ32" s="13" t="e">
        <f ca="1">_xll.BDH($B32,HJ$3,HJ$2,HJ$2)</f>
        <v>#NAME?</v>
      </c>
      <c r="HK32" s="13" t="e">
        <f ca="1">_xll.BDH($B32,HK$3,HK$2,HK$2)</f>
        <v>#NAME?</v>
      </c>
      <c r="HL32" s="13" t="e">
        <f ca="1">_xll.BDH($B32,HL$3,HL$2,HL$2)</f>
        <v>#NAME?</v>
      </c>
      <c r="HM32" s="13" t="e">
        <f ca="1">_xll.BDH($B32,HM$3,HM$2,HM$2)</f>
        <v>#NAME?</v>
      </c>
      <c r="HN32" s="13" t="e">
        <f ca="1">_xll.BDH($B32,HN$3,HN$2,HN$2)</f>
        <v>#NAME?</v>
      </c>
      <c r="HO32" s="13" t="e">
        <f ca="1">_xll.BDH($B32,HO$3,HO$2,HO$2)</f>
        <v>#NAME?</v>
      </c>
      <c r="HP32" s="3"/>
      <c r="HQ32" s="13" t="e">
        <f ca="1">_xll.BDH($B32,HQ$3,HQ$2,HQ$2)</f>
        <v>#NAME?</v>
      </c>
      <c r="HR32" s="13" t="e">
        <f ca="1">_xll.BDH($B32,HR$3,HR$2,HR$2)</f>
        <v>#NAME?</v>
      </c>
      <c r="HS32" s="13" t="e">
        <f ca="1">_xll.BDH($B32,HS$3,HS$2,HS$2)</f>
        <v>#NAME?</v>
      </c>
      <c r="HT32" s="13" t="e">
        <f ca="1">_xll.BDH($B32,HT$3,HT$2,HT$2)</f>
        <v>#NAME?</v>
      </c>
      <c r="HU32" s="13" t="e">
        <f ca="1">_xll.BDH($B32,HU$3,HU$2,HU$2)</f>
        <v>#NAME?</v>
      </c>
      <c r="HV32" s="13" t="e">
        <f ca="1">_xll.BDH($B32,HV$3,HV$2,HV$2)</f>
        <v>#NAME?</v>
      </c>
      <c r="HW32" s="13" t="e">
        <f ca="1">_xll.BDH($B32,HW$3,HW$2,HW$2)</f>
        <v>#NAME?</v>
      </c>
      <c r="HX32" s="13" t="e">
        <f ca="1">_xll.BDH($B32,HX$3,HX$2,HX$2)</f>
        <v>#NAME?</v>
      </c>
      <c r="HY32" s="13" t="e">
        <f ca="1">_xll.BDH($B32,HY$3,HY$2,HY$2)</f>
        <v>#NAME?</v>
      </c>
      <c r="HZ32" s="13" t="e">
        <f ca="1">_xll.BDH($B32,HZ$3,HZ$2,HZ$2)</f>
        <v>#NAME?</v>
      </c>
      <c r="IA32" s="13" t="e">
        <f ca="1">_xll.BDH($B32,IA$3,IA$2,IA$2)</f>
        <v>#NAME?</v>
      </c>
      <c r="IB32" s="13" t="e">
        <f ca="1">_xll.BDH($B32,IB$3,IB$2,IB$2)</f>
        <v>#NAME?</v>
      </c>
      <c r="IC32" s="13" t="e">
        <f ca="1">_xll.BDH($B32,IC$3,IC$2,IC$2)</f>
        <v>#NAME?</v>
      </c>
      <c r="ID32" s="13" t="e">
        <f ca="1">_xll.BDH($B32,ID$3,ID$2,ID$2)</f>
        <v>#NAME?</v>
      </c>
      <c r="IE32" s="13" t="e">
        <f ca="1">_xll.BDH($B32,IE$3,IE$2,IE$2)</f>
        <v>#NAME?</v>
      </c>
      <c r="IF32" s="13" t="e">
        <f ca="1">_xll.BDH($B32,IF$3,IF$2,IF$2)</f>
        <v>#NAME?</v>
      </c>
      <c r="IG32" s="13" t="e">
        <f ca="1">_xll.BDH($B32,IG$3,IG$2,IG$2)</f>
        <v>#NAME?</v>
      </c>
      <c r="IH32" s="13" t="e">
        <f ca="1">_xll.BDH($B32,IH$3,IH$2,IH$2)</f>
        <v>#NAME?</v>
      </c>
      <c r="II32" s="13" t="e">
        <f ca="1">_xll.BDH($B32,II$3,II$2,II$2)</f>
        <v>#NAME?</v>
      </c>
      <c r="IJ32" s="13" t="e">
        <f ca="1">_xll.BDH($B32,IJ$3,IJ$2,IJ$2)</f>
        <v>#NAME?</v>
      </c>
      <c r="IK32" s="13" t="e">
        <f ca="1">_xll.BDH($B32,IK$3,IK$2,IK$2)</f>
        <v>#NAME?</v>
      </c>
      <c r="IL32" s="3"/>
      <c r="IM32" s="13" t="e">
        <f ca="1">_xll.BDH($B32,IM$3,IM$2,IM$2)</f>
        <v>#NAME?</v>
      </c>
      <c r="IN32" s="13" t="e">
        <f ca="1">_xll.BDH($B32,IN$3,IN$2,IN$2)</f>
        <v>#NAME?</v>
      </c>
      <c r="IO32" s="13" t="e">
        <f ca="1">_xll.BDH($B32,IO$3,IO$2,IO$2)</f>
        <v>#NAME?</v>
      </c>
      <c r="IP32" s="13" t="e">
        <f ca="1">_xll.BDH($B32,IP$3,IP$2,IP$2)</f>
        <v>#NAME?</v>
      </c>
      <c r="IQ32" s="13" t="e">
        <f ca="1">_xll.BDH($B32,IQ$3,IQ$2,IQ$2)</f>
        <v>#NAME?</v>
      </c>
      <c r="IR32" s="13" t="e">
        <f ca="1">_xll.BDH($B32,IR$3,IR$2,IR$2)</f>
        <v>#NAME?</v>
      </c>
      <c r="IS32" s="13" t="e">
        <f ca="1">_xll.BDH($B32,IS$3,IS$2,IS$2)</f>
        <v>#NAME?</v>
      </c>
      <c r="IT32" s="13" t="e">
        <f ca="1">_xll.BDH($B32,IT$3,IT$2,IT$2)</f>
        <v>#NAME?</v>
      </c>
      <c r="IU32" s="13" t="e">
        <f ca="1">_xll.BDH($B32,IU$3,IU$2,IU$2)</f>
        <v>#NAME?</v>
      </c>
      <c r="IV32" s="13" t="e">
        <f ca="1">_xll.BDH($B32,IV$3,IV$2,IV$2)</f>
        <v>#NAME?</v>
      </c>
      <c r="IW32" s="13" t="e">
        <f ca="1">_xll.BDH($B32,IW$3,IW$2,IW$2)</f>
        <v>#NAME?</v>
      </c>
      <c r="IX32" s="13" t="e">
        <f ca="1">_xll.BDH($B32,IX$3,IX$2,IX$2)</f>
        <v>#NAME?</v>
      </c>
      <c r="IY32" s="13" t="e">
        <f ca="1">_xll.BDH($B32,IY$3,IY$2,IY$2)</f>
        <v>#NAME?</v>
      </c>
      <c r="IZ32" s="13" t="e">
        <f ca="1">_xll.BDH($B32,IZ$3,IZ$2,IZ$2)</f>
        <v>#NAME?</v>
      </c>
      <c r="JA32" s="13" t="e">
        <f ca="1">_xll.BDH($B32,JA$3,JA$2,JA$2)</f>
        <v>#NAME?</v>
      </c>
      <c r="JB32" s="13" t="e">
        <f ca="1">_xll.BDH($B32,JB$3,JB$2,JB$2)</f>
        <v>#NAME?</v>
      </c>
      <c r="JC32" s="13" t="e">
        <f ca="1">_xll.BDH($B32,JC$3,JC$2,JC$2)</f>
        <v>#NAME?</v>
      </c>
      <c r="JD32" s="13" t="e">
        <f ca="1">_xll.BDH($B32,JD$3,JD$2,JD$2)</f>
        <v>#NAME?</v>
      </c>
      <c r="JE32" s="13" t="e">
        <f ca="1">_xll.BDH($B32,JE$3,JE$2,JE$2)</f>
        <v>#NAME?</v>
      </c>
      <c r="JF32" s="13" t="e">
        <f ca="1">_xll.BDH($B32,JF$3,JF$2,JF$2)</f>
        <v>#NAME?</v>
      </c>
      <c r="JG32" s="13" t="e">
        <f ca="1">_xll.BDH($B32,JG$3,JG$2,JG$2)</f>
        <v>#NAME?</v>
      </c>
      <c r="JH32" s="3"/>
      <c r="JI32" s="14" t="e">
        <f ca="1">_xll.BDH($B32,JI$3,JI$2,JI$2)</f>
        <v>#NAME?</v>
      </c>
      <c r="JJ32" s="14" t="e">
        <f ca="1">_xll.BDH($B32,JJ$3,JJ$2,JJ$2)</f>
        <v>#NAME?</v>
      </c>
      <c r="JK32" s="14" t="e">
        <f ca="1">_xll.BDH($B32,JK$3,JK$2,JK$2)</f>
        <v>#NAME?</v>
      </c>
      <c r="JL32" s="14" t="e">
        <f ca="1">_xll.BDH($B32,JL$3,JL$2,JL$2)</f>
        <v>#NAME?</v>
      </c>
      <c r="JM32" s="14" t="e">
        <f ca="1">_xll.BDH($B32,JM$3,JM$2,JM$2)</f>
        <v>#NAME?</v>
      </c>
      <c r="JN32" s="14" t="e">
        <f ca="1">_xll.BDH($B32,JN$3,JN$2,JN$2)</f>
        <v>#NAME?</v>
      </c>
      <c r="JO32" s="14" t="e">
        <f ca="1">_xll.BDH($B32,JO$3,JO$2,JO$2)</f>
        <v>#NAME?</v>
      </c>
      <c r="JP32" s="14" t="e">
        <f ca="1">_xll.BDH($B32,JP$3,JP$2,JP$2)</f>
        <v>#NAME?</v>
      </c>
      <c r="JQ32" s="14" t="e">
        <f ca="1">_xll.BDH($B32,JQ$3,JQ$2,JQ$2)</f>
        <v>#NAME?</v>
      </c>
      <c r="JR32" s="14" t="e">
        <f ca="1">_xll.BDH($B32,JR$3,JR$2,JR$2)</f>
        <v>#NAME?</v>
      </c>
      <c r="JS32" s="14" t="e">
        <f ca="1">_xll.BDH($B32,JS$3,JS$2,JS$2)</f>
        <v>#NAME?</v>
      </c>
      <c r="JT32" s="14" t="e">
        <f ca="1">_xll.BDH($B32,JT$3,JT$2,JT$2)</f>
        <v>#NAME?</v>
      </c>
      <c r="JU32" s="14" t="e">
        <f ca="1">_xll.BDH($B32,JU$3,JU$2,JU$2)</f>
        <v>#NAME?</v>
      </c>
      <c r="JV32" s="14" t="e">
        <f ca="1">_xll.BDH($B32,JV$3,JV$2,JV$2)</f>
        <v>#NAME?</v>
      </c>
      <c r="JW32" s="14" t="e">
        <f ca="1">_xll.BDH($B32,JW$3,JW$2,JW$2)</f>
        <v>#NAME?</v>
      </c>
      <c r="JX32" s="14" t="e">
        <f ca="1">_xll.BDH($B32,JX$3,JX$2,JX$2)</f>
        <v>#NAME?</v>
      </c>
      <c r="JY32" s="14" t="e">
        <f ca="1">_xll.BDH($B32,JY$3,JY$2,JY$2)</f>
        <v>#NAME?</v>
      </c>
      <c r="JZ32" s="14" t="e">
        <f ca="1">_xll.BDH($B32,JZ$3,JZ$2,JZ$2)</f>
        <v>#NAME?</v>
      </c>
      <c r="KA32" s="14" t="e">
        <f ca="1">_xll.BDH($B32,KA$3,KA$2,KA$2)</f>
        <v>#NAME?</v>
      </c>
      <c r="KB32" s="14" t="e">
        <f ca="1">_xll.BDH($B32,KB$3,KB$2,KB$2)</f>
        <v>#NAME?</v>
      </c>
      <c r="KC32" s="14" t="e">
        <f ca="1">_xll.BDH($B32,KC$3,KC$2,KC$2)</f>
        <v>#NAME?</v>
      </c>
      <c r="KD32" s="3"/>
    </row>
    <row r="33" spans="1:291" s="20" customFormat="1">
      <c r="A33" s="4" t="s">
        <v>73</v>
      </c>
      <c r="B33" s="4" t="s">
        <v>83</v>
      </c>
      <c r="C33" s="15" t="s">
        <v>126</v>
      </c>
      <c r="D33" s="4" t="s">
        <v>95</v>
      </c>
      <c r="E33" s="13" t="e">
        <f ca="1">_xll.BDH($B33,E$3,E$2,E$2)</f>
        <v>#NAME?</v>
      </c>
      <c r="F33" s="13" t="e">
        <f ca="1">_xll.BDH($B33,F$3,F$2,F$2)</f>
        <v>#NAME?</v>
      </c>
      <c r="G33" s="13" t="e">
        <f ca="1">_xll.BDH($B33,G$3,G$2,G$2)</f>
        <v>#NAME?</v>
      </c>
      <c r="H33" s="13" t="e">
        <f ca="1">_xll.BDH($B33,H$3,H$2,H$2)</f>
        <v>#NAME?</v>
      </c>
      <c r="I33" s="13" t="e">
        <f ca="1">_xll.BDH($B33,I$3,I$2,I$2)</f>
        <v>#NAME?</v>
      </c>
      <c r="J33" s="13" t="e">
        <f ca="1">_xll.BDH($B33,J$3,J$2,J$2)</f>
        <v>#NAME?</v>
      </c>
      <c r="K33" s="13" t="e">
        <f ca="1">_xll.BDH($B33,K$3,K$2,K$2)</f>
        <v>#NAME?</v>
      </c>
      <c r="L33" s="13" t="e">
        <f ca="1">_xll.BDH($B33,L$3,L$2,L$2)</f>
        <v>#NAME?</v>
      </c>
      <c r="M33" s="13" t="e">
        <f ca="1">_xll.BDH($B33,M$3,M$2,M$2)</f>
        <v>#NAME?</v>
      </c>
      <c r="N33" s="13" t="e">
        <f ca="1">_xll.BDH($B33,N$3,N$2,N$2)</f>
        <v>#NAME?</v>
      </c>
      <c r="O33" s="13" t="e">
        <f ca="1">_xll.BDH($B33,O$3,O$2,O$2)</f>
        <v>#NAME?</v>
      </c>
      <c r="P33" s="13" t="e">
        <f ca="1">_xll.BDH($B33,P$3,P$2,P$2)</f>
        <v>#NAME?</v>
      </c>
      <c r="Q33" s="13" t="e">
        <f ca="1">_xll.BDH($B33,Q$3,Q$2,Q$2)</f>
        <v>#NAME?</v>
      </c>
      <c r="R33" s="13" t="e">
        <f ca="1">_xll.BDH($B33,R$3,R$2,R$2)</f>
        <v>#NAME?</v>
      </c>
      <c r="S33" s="13" t="e">
        <f ca="1">_xll.BDH($B33,S$3,S$2,S$2)</f>
        <v>#NAME?</v>
      </c>
      <c r="T33" s="13" t="e">
        <f ca="1">_xll.BDH($B33,T$3,T$2,T$2)</f>
        <v>#NAME?</v>
      </c>
      <c r="U33" s="13" t="e">
        <f ca="1">_xll.BDH($B33,U$3,U$2,U$2)</f>
        <v>#NAME?</v>
      </c>
      <c r="V33" s="13" t="e">
        <f ca="1">_xll.BDH($B33,V$3,V$2,V$2)</f>
        <v>#NAME?</v>
      </c>
      <c r="W33" s="13" t="e">
        <f ca="1">_xll.BDH($B33,W$3,W$2,W$2)</f>
        <v>#NAME?</v>
      </c>
      <c r="X33" s="13" t="e">
        <f ca="1">_xll.BDH($B33,X$3,X$2,X$2)</f>
        <v>#NAME?</v>
      </c>
      <c r="Y33" s="13" t="e">
        <f ca="1">_xll.BDH($B33,Y$3,Y$2,Y$2)</f>
        <v>#NAME?</v>
      </c>
      <c r="Z33" s="66"/>
      <c r="AA33" s="13" t="e">
        <f ca="1">_xll.BDH($B33,AA$3,AA$2,AA$2)</f>
        <v>#NAME?</v>
      </c>
      <c r="AB33" s="13" t="e">
        <f ca="1">_xll.BDH($B33,AB$3,AB$2,AB$2)</f>
        <v>#NAME?</v>
      </c>
      <c r="AC33" s="13" t="e">
        <f ca="1">_xll.BDH($B33,AC$3,AC$2,AC$2)</f>
        <v>#NAME?</v>
      </c>
      <c r="AD33" s="13" t="e">
        <f ca="1">_xll.BDH($B33,AD$3,AD$2,AD$2)</f>
        <v>#NAME?</v>
      </c>
      <c r="AE33" s="13" t="e">
        <f ca="1">_xll.BDH($B33,AE$3,AE$2,AE$2)</f>
        <v>#NAME?</v>
      </c>
      <c r="AF33" s="13" t="e">
        <f ca="1">_xll.BDH($B33,AF$3,AF$2,AF$2)</f>
        <v>#NAME?</v>
      </c>
      <c r="AG33" s="13" t="e">
        <f ca="1">_xll.BDH($B33,AG$3,AG$2,AG$2)</f>
        <v>#NAME?</v>
      </c>
      <c r="AH33" s="13" t="e">
        <f ca="1">_xll.BDH($B33,AH$3,AH$2,AH$2)</f>
        <v>#NAME?</v>
      </c>
      <c r="AI33" s="13" t="e">
        <f ca="1">_xll.BDH($B33,AI$3,AI$2,AI$2)</f>
        <v>#NAME?</v>
      </c>
      <c r="AJ33" s="13" t="e">
        <f ca="1">_xll.BDH($B33,AJ$3,AJ$2,AJ$2)</f>
        <v>#NAME?</v>
      </c>
      <c r="AK33" s="13" t="e">
        <f ca="1">_xll.BDH($B33,AK$3,AK$2,AK$2)</f>
        <v>#NAME?</v>
      </c>
      <c r="AL33" s="13" t="e">
        <f ca="1">_xll.BDH($B33,AL$3,AL$2,AL$2)</f>
        <v>#NAME?</v>
      </c>
      <c r="AM33" s="13" t="e">
        <f ca="1">_xll.BDH($B33,AM$3,AM$2,AM$2)</f>
        <v>#NAME?</v>
      </c>
      <c r="AN33" s="13" t="e">
        <f ca="1">_xll.BDH($B33,AN$3,AN$2,AN$2)</f>
        <v>#NAME?</v>
      </c>
      <c r="AO33" s="13" t="e">
        <f ca="1">_xll.BDH($B33,AO$3,AO$2,AO$2)</f>
        <v>#NAME?</v>
      </c>
      <c r="AP33" s="13" t="e">
        <f ca="1">_xll.BDH($B33,AP$3,AP$2,AP$2)</f>
        <v>#NAME?</v>
      </c>
      <c r="AQ33" s="13" t="e">
        <f ca="1">_xll.BDH($B33,AQ$3,AQ$2,AQ$2)</f>
        <v>#NAME?</v>
      </c>
      <c r="AR33" s="13" t="e">
        <f ca="1">_xll.BDH($B33,AR$3,AR$2,AR$2)</f>
        <v>#NAME?</v>
      </c>
      <c r="AS33" s="13" t="e">
        <f ca="1">_xll.BDH($B33,AS$3,AS$2,AS$2)</f>
        <v>#NAME?</v>
      </c>
      <c r="AT33" s="13" t="e">
        <f ca="1">_xll.BDH($B33,AT$3,AT$2,AT$2)</f>
        <v>#NAME?</v>
      </c>
      <c r="AU33" s="13" t="e">
        <f ca="1">_xll.BDH($B33,AU$3,AU$2,AU$2)</f>
        <v>#NAME?</v>
      </c>
      <c r="AV33" s="66"/>
      <c r="AW33" s="13" t="e">
        <f ca="1">_xll.BDH($B33,AW$3,AW$2,AW$2)</f>
        <v>#NAME?</v>
      </c>
      <c r="AX33" s="13" t="e">
        <f ca="1">_xll.BDH($B33,AX$3,AX$2,AX$2)</f>
        <v>#NAME?</v>
      </c>
      <c r="AY33" s="13" t="e">
        <f ca="1">_xll.BDH($B33,AY$3,AY$2,AY$2)</f>
        <v>#NAME?</v>
      </c>
      <c r="AZ33" s="13" t="e">
        <f ca="1">_xll.BDH($B33,AZ$3,AZ$2,AZ$2)</f>
        <v>#NAME?</v>
      </c>
      <c r="BA33" s="13" t="e">
        <f ca="1">_xll.BDH($B33,BA$3,BA$2,BA$2)</f>
        <v>#NAME?</v>
      </c>
      <c r="BB33" s="13" t="e">
        <f ca="1">_xll.BDH($B33,BB$3,BB$2,BB$2)</f>
        <v>#NAME?</v>
      </c>
      <c r="BC33" s="13" t="e">
        <f ca="1">_xll.BDH($B33,BC$3,BC$2,BC$2)</f>
        <v>#NAME?</v>
      </c>
      <c r="BD33" s="13" t="e">
        <f ca="1">_xll.BDH($B33,BD$3,BD$2,BD$2)</f>
        <v>#NAME?</v>
      </c>
      <c r="BE33" s="13" t="e">
        <f ca="1">_xll.BDH($B33,BE$3,BE$2,BE$2)</f>
        <v>#NAME?</v>
      </c>
      <c r="BF33" s="13" t="e">
        <f ca="1">_xll.BDH($B33,BF$3,BF$2,BF$2)</f>
        <v>#NAME?</v>
      </c>
      <c r="BG33" s="13" t="e">
        <f ca="1">_xll.BDH($B33,BG$3,BG$2,BG$2)</f>
        <v>#NAME?</v>
      </c>
      <c r="BH33" s="13" t="e">
        <f ca="1">_xll.BDH($B33,BH$3,BH$2,BH$2)</f>
        <v>#NAME?</v>
      </c>
      <c r="BI33" s="13" t="e">
        <f ca="1">_xll.BDH($B33,BI$3,BI$2,BI$2)</f>
        <v>#NAME?</v>
      </c>
      <c r="BJ33" s="13" t="e">
        <f ca="1">_xll.BDH($B33,BJ$3,BJ$2,BJ$2)</f>
        <v>#NAME?</v>
      </c>
      <c r="BK33" s="13" t="e">
        <f ca="1">_xll.BDH($B33,BK$3,BK$2,BK$2)</f>
        <v>#NAME?</v>
      </c>
      <c r="BL33" s="13" t="e">
        <f ca="1">_xll.BDH($B33,BL$3,BL$2,BL$2)</f>
        <v>#NAME?</v>
      </c>
      <c r="BM33" s="13" t="e">
        <f ca="1">_xll.BDH($B33,BM$3,BM$2,BM$2)</f>
        <v>#NAME?</v>
      </c>
      <c r="BN33" s="13" t="e">
        <f ca="1">_xll.BDH($B33,BN$3,BN$2,BN$2)</f>
        <v>#NAME?</v>
      </c>
      <c r="BO33" s="13" t="e">
        <f ca="1">_xll.BDH($B33,BO$3,BO$2,BO$2)</f>
        <v>#NAME?</v>
      </c>
      <c r="BP33" s="13" t="e">
        <f ca="1">_xll.BDH($B33,BP$3,BP$2,BP$2)</f>
        <v>#NAME?</v>
      </c>
      <c r="BQ33" s="13" t="e">
        <f ca="1">_xll.BDH($B33,BQ$3,BQ$2,BQ$2)</f>
        <v>#NAME?</v>
      </c>
      <c r="BR33" s="3"/>
      <c r="BS33" s="14" t="e">
        <f ca="1">_xll.BDH($B33,BS$3,BS$2,BS$2)</f>
        <v>#NAME?</v>
      </c>
      <c r="BT33" s="14" t="e">
        <f ca="1">_xll.BDH($B33,BT$3,BT$2,BT$2)</f>
        <v>#NAME?</v>
      </c>
      <c r="BU33" s="14" t="e">
        <f ca="1">_xll.BDH($B33,BU$3,BU$2,BU$2)</f>
        <v>#NAME?</v>
      </c>
      <c r="BV33" s="14" t="e">
        <f ca="1">_xll.BDH($B33,BV$3,BV$2,BV$2)</f>
        <v>#NAME?</v>
      </c>
      <c r="BW33" s="14" t="e">
        <f ca="1">_xll.BDH($B33,BW$3,BW$2,BW$2)</f>
        <v>#NAME?</v>
      </c>
      <c r="BX33" s="14" t="e">
        <f ca="1">_xll.BDH($B33,BX$3,BX$2,BX$2)</f>
        <v>#NAME?</v>
      </c>
      <c r="BY33" s="14" t="e">
        <f ca="1">_xll.BDH($B33,BY$3,BY$2,BY$2)</f>
        <v>#NAME?</v>
      </c>
      <c r="BZ33" s="14" t="e">
        <f ca="1">_xll.BDH($B33,BZ$3,BZ$2,BZ$2)</f>
        <v>#NAME?</v>
      </c>
      <c r="CA33" s="14" t="e">
        <f ca="1">_xll.BDH($B33,CA$3,CA$2,CA$2)</f>
        <v>#NAME?</v>
      </c>
      <c r="CB33" s="14" t="e">
        <f ca="1">_xll.BDH($B33,CB$3,CB$2,CB$2)</f>
        <v>#NAME?</v>
      </c>
      <c r="CC33" s="14" t="e">
        <f ca="1">_xll.BDH($B33,CC$3,CC$2,CC$2)</f>
        <v>#NAME?</v>
      </c>
      <c r="CD33" s="14" t="e">
        <f ca="1">_xll.BDH($B33,CD$3,CD$2,CD$2)</f>
        <v>#NAME?</v>
      </c>
      <c r="CE33" s="14" t="e">
        <f ca="1">_xll.BDH($B33,CE$3,CE$2,CE$2)</f>
        <v>#NAME?</v>
      </c>
      <c r="CF33" s="14" t="e">
        <f ca="1">_xll.BDH($B33,CF$3,CF$2,CF$2)</f>
        <v>#NAME?</v>
      </c>
      <c r="CG33" s="14" t="e">
        <f ca="1">_xll.BDH($B33,CG$3,CG$2,CG$2)</f>
        <v>#NAME?</v>
      </c>
      <c r="CH33" s="14" t="e">
        <f ca="1">_xll.BDH($B33,CH$3,CH$2,CH$2)</f>
        <v>#NAME?</v>
      </c>
      <c r="CI33" s="14" t="e">
        <f ca="1">_xll.BDH($B33,CI$3,CI$2,CI$2)</f>
        <v>#NAME?</v>
      </c>
      <c r="CJ33" s="14" t="e">
        <f ca="1">_xll.BDH($B33,CJ$3,CJ$2,CJ$2)</f>
        <v>#NAME?</v>
      </c>
      <c r="CK33" s="14" t="e">
        <f ca="1">_xll.BDH($B33,CK$3,CK$2,CK$2)</f>
        <v>#NAME?</v>
      </c>
      <c r="CL33" s="14" t="e">
        <f ca="1">_xll.BDH($B33,CL$3,CL$2,CL$2)</f>
        <v>#NAME?</v>
      </c>
      <c r="CM33" s="14" t="e">
        <f ca="1">_xll.BDH($B33,CM$3,CM$2,CM$2)</f>
        <v>#NAME?</v>
      </c>
      <c r="CN33"/>
      <c r="CO33" s="13" t="e">
        <f ca="1">_xll.BDH($B33,CO$3,CO$2,CO$2)</f>
        <v>#NAME?</v>
      </c>
      <c r="CP33" s="13" t="e">
        <f ca="1">_xll.BDH($B33,CP$3,CP$2,CP$2)</f>
        <v>#NAME?</v>
      </c>
      <c r="CQ33" s="13" t="e">
        <f ca="1">_xll.BDH($B33,CQ$3,CQ$2,CQ$2)</f>
        <v>#NAME?</v>
      </c>
      <c r="CR33" s="13" t="e">
        <f ca="1">_xll.BDH($B33,CR$3,CR$2,CR$2)</f>
        <v>#NAME?</v>
      </c>
      <c r="CS33" s="13" t="e">
        <f ca="1">_xll.BDH($B33,CS$3,CS$2,CS$2)</f>
        <v>#NAME?</v>
      </c>
      <c r="CT33" s="13" t="e">
        <f ca="1">_xll.BDH($B33,CT$3,CT$2,CT$2)</f>
        <v>#NAME?</v>
      </c>
      <c r="CU33" s="13" t="e">
        <f ca="1">_xll.BDH($B33,CU$3,CU$2,CU$2)</f>
        <v>#NAME?</v>
      </c>
      <c r="CV33" s="13" t="e">
        <f ca="1">_xll.BDH($B33,CV$3,CV$2,CV$2)</f>
        <v>#NAME?</v>
      </c>
      <c r="CW33" s="13" t="e">
        <f ca="1">_xll.BDH($B33,CW$3,CW$2,CW$2)</f>
        <v>#NAME?</v>
      </c>
      <c r="CX33" s="13" t="e">
        <f ca="1">_xll.BDH($B33,CX$3,CX$2,CX$2)</f>
        <v>#NAME?</v>
      </c>
      <c r="CY33" s="13" t="e">
        <f ca="1">_xll.BDH($B33,CY$3,CY$2,CY$2)</f>
        <v>#NAME?</v>
      </c>
      <c r="CZ33" s="13" t="e">
        <f ca="1">_xll.BDH($B33,CZ$3,CZ$2,CZ$2)</f>
        <v>#NAME?</v>
      </c>
      <c r="DA33" s="13" t="e">
        <f ca="1">_xll.BDH($B33,DA$3,DA$2,DA$2)</f>
        <v>#NAME?</v>
      </c>
      <c r="DB33" s="13" t="e">
        <f ca="1">_xll.BDH($B33,DB$3,DB$2,DB$2)</f>
        <v>#NAME?</v>
      </c>
      <c r="DC33" s="13" t="e">
        <f ca="1">_xll.BDH($B33,DC$3,DC$2,DC$2)</f>
        <v>#NAME?</v>
      </c>
      <c r="DD33" s="13" t="e">
        <f ca="1">_xll.BDH($B33,DD$3,DD$2,DD$2)</f>
        <v>#NAME?</v>
      </c>
      <c r="DE33" s="13" t="e">
        <f ca="1">_xll.BDH($B33,DE$3,DE$2,DE$2)</f>
        <v>#NAME?</v>
      </c>
      <c r="DF33" s="13" t="e">
        <f ca="1">_xll.BDH($B33,DF$3,DF$2,DF$2)</f>
        <v>#NAME?</v>
      </c>
      <c r="DG33" s="13" t="e">
        <f ca="1">_xll.BDH($B33,DG$3,DG$2,DG$2)</f>
        <v>#NAME?</v>
      </c>
      <c r="DH33" s="13" t="e">
        <f ca="1">_xll.BDH($B33,DH$3,DH$2,DH$2)</f>
        <v>#NAME?</v>
      </c>
      <c r="DI33" s="13" t="e">
        <f ca="1">_xll.BDH($B33,DI$3,DI$2,DI$2)</f>
        <v>#NAME?</v>
      </c>
      <c r="DJ33" s="3"/>
      <c r="DK33" s="14" t="e">
        <f ca="1">_xll.BDH($B33,DK$3,DK$2,DK$2)</f>
        <v>#NAME?</v>
      </c>
      <c r="DL33" s="14" t="e">
        <f ca="1">_xll.BDH($B33,DL$3,DL$2,DL$2)</f>
        <v>#NAME?</v>
      </c>
      <c r="DM33" s="14" t="e">
        <f ca="1">_xll.BDH($B33,DM$3,DM$2,DM$2)</f>
        <v>#NAME?</v>
      </c>
      <c r="DN33" s="14" t="e">
        <f ca="1">_xll.BDH($B33,DN$3,DN$2,DN$2)</f>
        <v>#NAME?</v>
      </c>
      <c r="DO33" s="14" t="e">
        <f ca="1">_xll.BDH($B33,DO$3,DO$2,DO$2)</f>
        <v>#NAME?</v>
      </c>
      <c r="DP33" s="14" t="e">
        <f ca="1">_xll.BDH($B33,DP$3,DP$2,DP$2)</f>
        <v>#NAME?</v>
      </c>
      <c r="DQ33" s="14" t="e">
        <f ca="1">_xll.BDH($B33,DQ$3,DQ$2,DQ$2)</f>
        <v>#NAME?</v>
      </c>
      <c r="DR33" s="14" t="e">
        <f ca="1">_xll.BDH($B33,DR$3,DR$2,DR$2)</f>
        <v>#NAME?</v>
      </c>
      <c r="DS33" s="14" t="e">
        <f ca="1">_xll.BDH($B33,DS$3,DS$2,DS$2)</f>
        <v>#NAME?</v>
      </c>
      <c r="DT33" s="14" t="e">
        <f ca="1">_xll.BDH($B33,DT$3,DT$2,DT$2)</f>
        <v>#NAME?</v>
      </c>
      <c r="DU33" s="14" t="e">
        <f ca="1">_xll.BDH($B33,DU$3,DU$2,DU$2)</f>
        <v>#NAME?</v>
      </c>
      <c r="DV33" s="14" t="e">
        <f ca="1">_xll.BDH($B33,DV$3,DV$2,DV$2)</f>
        <v>#NAME?</v>
      </c>
      <c r="DW33" s="14" t="e">
        <f ca="1">_xll.BDH($B33,DW$3,DW$2,DW$2)</f>
        <v>#NAME?</v>
      </c>
      <c r="DX33" s="14" t="e">
        <f ca="1">_xll.BDH($B33,DX$3,DX$2,DX$2)</f>
        <v>#NAME?</v>
      </c>
      <c r="DY33" s="14" t="e">
        <f ca="1">_xll.BDH($B33,DY$3,DY$2,DY$2)</f>
        <v>#NAME?</v>
      </c>
      <c r="DZ33" s="14" t="e">
        <f ca="1">_xll.BDH($B33,DZ$3,DZ$2,DZ$2)</f>
        <v>#NAME?</v>
      </c>
      <c r="EA33" s="14" t="e">
        <f ca="1">_xll.BDH($B33,EA$3,EA$2,EA$2)</f>
        <v>#NAME?</v>
      </c>
      <c r="EB33" s="14" t="e">
        <f ca="1">_xll.BDH($B33,EB$3,EB$2,EB$2)</f>
        <v>#NAME?</v>
      </c>
      <c r="EC33" s="14" t="e">
        <f ca="1">_xll.BDH($B33,EC$3,EC$2,EC$2)</f>
        <v>#NAME?</v>
      </c>
      <c r="ED33" s="14" t="e">
        <f ca="1">_xll.BDH($B33,ED$3,ED$2,ED$2)</f>
        <v>#NAME?</v>
      </c>
      <c r="EE33" s="14" t="e">
        <f ca="1">_xll.BDH($B33,EE$3,EE$2,EE$2)</f>
        <v>#NAME?</v>
      </c>
      <c r="EF33" s="3"/>
      <c r="EG33" s="14" t="e">
        <f ca="1">_xll.BDH($B33,EG$3,EG$2,EG$2)</f>
        <v>#NAME?</v>
      </c>
      <c r="EH33" s="14" t="e">
        <f ca="1">_xll.BDH($B33,EH$3,EH$2,EH$2)</f>
        <v>#NAME?</v>
      </c>
      <c r="EI33" s="14" t="e">
        <f ca="1">_xll.BDH($B33,EI$3,EI$2,EI$2)</f>
        <v>#NAME?</v>
      </c>
      <c r="EJ33" s="14" t="e">
        <f ca="1">_xll.BDH($B33,EJ$3,EJ$2,EJ$2)</f>
        <v>#NAME?</v>
      </c>
      <c r="EK33" s="14" t="e">
        <f ca="1">_xll.BDH($B33,EK$3,EK$2,EK$2)</f>
        <v>#NAME?</v>
      </c>
      <c r="EL33" s="14" t="e">
        <f ca="1">_xll.BDH($B33,EL$3,EL$2,EL$2)</f>
        <v>#NAME?</v>
      </c>
      <c r="EM33" s="14" t="e">
        <f ca="1">_xll.BDH($B33,EM$3,EM$2,EM$2)</f>
        <v>#NAME?</v>
      </c>
      <c r="EN33" s="14" t="e">
        <f ca="1">_xll.BDH($B33,EN$3,EN$2,EN$2)</f>
        <v>#NAME?</v>
      </c>
      <c r="EO33" s="14" t="e">
        <f ca="1">_xll.BDH($B33,EO$3,EO$2,EO$2)</f>
        <v>#NAME?</v>
      </c>
      <c r="EP33" s="14" t="e">
        <f ca="1">_xll.BDH($B33,EP$3,EP$2,EP$2)</f>
        <v>#NAME?</v>
      </c>
      <c r="EQ33" s="14" t="e">
        <f ca="1">_xll.BDH($B33,EQ$3,EQ$2,EQ$2)</f>
        <v>#NAME?</v>
      </c>
      <c r="ER33" s="14" t="e">
        <f ca="1">_xll.BDH($B33,ER$3,ER$2,ER$2)</f>
        <v>#NAME?</v>
      </c>
      <c r="ES33" s="14" t="e">
        <f ca="1">_xll.BDH($B33,ES$3,ES$2,ES$2)</f>
        <v>#NAME?</v>
      </c>
      <c r="ET33" s="14" t="e">
        <f ca="1">_xll.BDH($B33,ET$3,ET$2,ET$2)</f>
        <v>#NAME?</v>
      </c>
      <c r="EU33" s="14" t="e">
        <f ca="1">_xll.BDH($B33,EU$3,EU$2,EU$2)</f>
        <v>#NAME?</v>
      </c>
      <c r="EV33" s="14" t="e">
        <f ca="1">_xll.BDH($B33,EV$3,EV$2,EV$2)</f>
        <v>#NAME?</v>
      </c>
      <c r="EW33" s="14" t="e">
        <f ca="1">_xll.BDH($B33,EW$3,EW$2,EW$2)</f>
        <v>#NAME?</v>
      </c>
      <c r="EX33" s="14" t="e">
        <f ca="1">_xll.BDH($B33,EX$3,EX$2,EX$2)</f>
        <v>#NAME?</v>
      </c>
      <c r="EY33" s="14" t="e">
        <f ca="1">_xll.BDH($B33,EY$3,EY$2,EY$2)</f>
        <v>#NAME?</v>
      </c>
      <c r="EZ33" s="14" t="e">
        <f ca="1">_xll.BDH($B33,EZ$3,EZ$2,EZ$2)</f>
        <v>#NAME?</v>
      </c>
      <c r="FA33" s="14" t="e">
        <f ca="1">_xll.BDH($B33,FA$3,FA$2,FA$2)</f>
        <v>#NAME?</v>
      </c>
      <c r="FB33" s="3"/>
      <c r="FC33" s="14" t="e">
        <f ca="1">_xll.BDH($B33,FC$3,FC$2,FC$2)</f>
        <v>#NAME?</v>
      </c>
      <c r="FD33" s="14" t="e">
        <f ca="1">_xll.BDH($B33,FD$3,FD$2,FD$2)</f>
        <v>#NAME?</v>
      </c>
      <c r="FE33" s="14" t="e">
        <f ca="1">_xll.BDH($B33,FE$3,FE$2,FE$2)</f>
        <v>#NAME?</v>
      </c>
      <c r="FF33" s="14" t="e">
        <f ca="1">_xll.BDH($B33,FF$3,FF$2,FF$2)</f>
        <v>#NAME?</v>
      </c>
      <c r="FG33" s="14" t="e">
        <f ca="1">_xll.BDH($B33,FG$3,FG$2,FG$2)</f>
        <v>#NAME?</v>
      </c>
      <c r="FH33" s="14" t="e">
        <f ca="1">_xll.BDH($B33,FH$3,FH$2,FH$2)</f>
        <v>#NAME?</v>
      </c>
      <c r="FI33" s="14" t="e">
        <f ca="1">_xll.BDH($B33,FI$3,FI$2,FI$2)</f>
        <v>#NAME?</v>
      </c>
      <c r="FJ33" s="14" t="e">
        <f ca="1">_xll.BDH($B33,FJ$3,FJ$2,FJ$2)</f>
        <v>#NAME?</v>
      </c>
      <c r="FK33" s="14" t="e">
        <f ca="1">_xll.BDH($B33,FK$3,FK$2,FK$2)</f>
        <v>#NAME?</v>
      </c>
      <c r="FL33" s="14" t="e">
        <f ca="1">_xll.BDH($B33,FL$3,FL$2,FL$2)</f>
        <v>#NAME?</v>
      </c>
      <c r="FM33" s="14" t="e">
        <f ca="1">_xll.BDH($B33,FM$3,FM$2,FM$2)</f>
        <v>#NAME?</v>
      </c>
      <c r="FN33" s="14" t="e">
        <f ca="1">_xll.BDH($B33,FN$3,FN$2,FN$2)</f>
        <v>#NAME?</v>
      </c>
      <c r="FO33" s="14" t="e">
        <f ca="1">_xll.BDH($B33,FO$3,FO$2,FO$2)</f>
        <v>#NAME?</v>
      </c>
      <c r="FP33" s="14" t="e">
        <f ca="1">_xll.BDH($B33,FP$3,FP$2,FP$2)</f>
        <v>#NAME?</v>
      </c>
      <c r="FQ33" s="14" t="e">
        <f ca="1">_xll.BDH($B33,FQ$3,FQ$2,FQ$2)</f>
        <v>#NAME?</v>
      </c>
      <c r="FR33" s="14" t="e">
        <f ca="1">_xll.BDH($B33,FR$3,FR$2,FR$2)</f>
        <v>#NAME?</v>
      </c>
      <c r="FS33" s="14" t="e">
        <f ca="1">_xll.BDH($B33,FS$3,FS$2,FS$2)</f>
        <v>#NAME?</v>
      </c>
      <c r="FT33" s="14" t="e">
        <f ca="1">_xll.BDH($B33,FT$3,FT$2,FT$2)</f>
        <v>#NAME?</v>
      </c>
      <c r="FU33" s="14" t="e">
        <f ca="1">_xll.BDH($B33,FU$3,FU$2,FU$2)</f>
        <v>#NAME?</v>
      </c>
      <c r="FV33" s="14" t="e">
        <f ca="1">_xll.BDH($B33,FV$3,FV$2,FV$2)</f>
        <v>#NAME?</v>
      </c>
      <c r="FW33" s="14" t="e">
        <f ca="1">_xll.BDH($B33,FW$3,FW$2,FW$2)</f>
        <v>#NAME?</v>
      </c>
      <c r="FX33" s="3"/>
      <c r="FY33" s="14" t="e">
        <f ca="1">_xll.BDH($B33,FY$3,FY$2,FY$2)</f>
        <v>#NAME?</v>
      </c>
      <c r="FZ33" s="14" t="e">
        <f ca="1">_xll.BDH($B33,FZ$3,FZ$2,FZ$2)</f>
        <v>#NAME?</v>
      </c>
      <c r="GA33" s="14" t="e">
        <f ca="1">_xll.BDH($B33,GA$3,GA$2,GA$2)</f>
        <v>#NAME?</v>
      </c>
      <c r="GB33" s="14" t="e">
        <f ca="1">_xll.BDH($B33,GB$3,GB$2,GB$2)</f>
        <v>#NAME?</v>
      </c>
      <c r="GC33" s="14" t="e">
        <f ca="1">_xll.BDH($B33,GC$3,GC$2,GC$2)</f>
        <v>#NAME?</v>
      </c>
      <c r="GD33" s="14" t="e">
        <f ca="1">_xll.BDH($B33,GD$3,GD$2,GD$2)</f>
        <v>#NAME?</v>
      </c>
      <c r="GE33" s="14" t="e">
        <f ca="1">_xll.BDH($B33,GE$3,GE$2,GE$2)</f>
        <v>#NAME?</v>
      </c>
      <c r="GF33" s="14" t="e">
        <f ca="1">_xll.BDH($B33,GF$3,GF$2,GF$2)</f>
        <v>#NAME?</v>
      </c>
      <c r="GG33" s="14" t="e">
        <f ca="1">_xll.BDH($B33,GG$3,GG$2,GG$2)</f>
        <v>#NAME?</v>
      </c>
      <c r="GH33" s="14" t="e">
        <f ca="1">_xll.BDH($B33,GH$3,GH$2,GH$2)</f>
        <v>#NAME?</v>
      </c>
      <c r="GI33" s="14" t="e">
        <f ca="1">_xll.BDH($B33,GI$3,GI$2,GI$2)</f>
        <v>#NAME?</v>
      </c>
      <c r="GJ33" s="14" t="e">
        <f ca="1">_xll.BDH($B33,GJ$3,GJ$2,GJ$2)</f>
        <v>#NAME?</v>
      </c>
      <c r="GK33" s="14" t="e">
        <f ca="1">_xll.BDH($B33,GK$3,GK$2,GK$2)</f>
        <v>#NAME?</v>
      </c>
      <c r="GL33" s="14" t="e">
        <f ca="1">_xll.BDH($B33,GL$3,GL$2,GL$2)</f>
        <v>#NAME?</v>
      </c>
      <c r="GM33" s="14" t="e">
        <f ca="1">_xll.BDH($B33,GM$3,GM$2,GM$2)</f>
        <v>#NAME?</v>
      </c>
      <c r="GN33" s="14" t="e">
        <f ca="1">_xll.BDH($B33,GN$3,GN$2,GN$2)</f>
        <v>#NAME?</v>
      </c>
      <c r="GO33" s="14" t="e">
        <f ca="1">_xll.BDH($B33,GO$3,GO$2,GO$2)</f>
        <v>#NAME?</v>
      </c>
      <c r="GP33" s="14" t="e">
        <f ca="1">_xll.BDH($B33,GP$3,GP$2,GP$2)</f>
        <v>#NAME?</v>
      </c>
      <c r="GQ33" s="14" t="e">
        <f ca="1">_xll.BDH($B33,GQ$3,GQ$2,GQ$2)</f>
        <v>#NAME?</v>
      </c>
      <c r="GR33" s="14" t="e">
        <f ca="1">_xll.BDH($B33,GR$3,GR$2,GR$2)</f>
        <v>#NAME?</v>
      </c>
      <c r="GS33" s="14" t="e">
        <f ca="1">_xll.BDH($B33,GS$3,GS$2,GS$2)</f>
        <v>#NAME?</v>
      </c>
      <c r="GT33" s="3"/>
      <c r="GU33" s="13" t="e">
        <f ca="1">_xll.BDH($B33,GU$3,GU$2,GU$2)</f>
        <v>#NAME?</v>
      </c>
      <c r="GV33" s="13" t="e">
        <f ca="1">_xll.BDH($B33,GV$3,GV$2,GV$2)</f>
        <v>#NAME?</v>
      </c>
      <c r="GW33" s="13" t="e">
        <f ca="1">_xll.BDH($B33,GW$3,GW$2,GW$2)</f>
        <v>#NAME?</v>
      </c>
      <c r="GX33" s="13" t="e">
        <f ca="1">_xll.BDH($B33,GX$3,GX$2,GX$2)</f>
        <v>#NAME?</v>
      </c>
      <c r="GY33" s="13" t="e">
        <f ca="1">_xll.BDH($B33,GY$3,GY$2,GY$2)</f>
        <v>#NAME?</v>
      </c>
      <c r="GZ33" s="13" t="e">
        <f ca="1">_xll.BDH($B33,GZ$3,GZ$2,GZ$2)</f>
        <v>#NAME?</v>
      </c>
      <c r="HA33" s="13" t="e">
        <f ca="1">_xll.BDH($B33,HA$3,HA$2,HA$2)</f>
        <v>#NAME?</v>
      </c>
      <c r="HB33" s="13" t="e">
        <f ca="1">_xll.BDH($B33,HB$3,HB$2,HB$2)</f>
        <v>#NAME?</v>
      </c>
      <c r="HC33" s="13" t="e">
        <f ca="1">_xll.BDH($B33,HC$3,HC$2,HC$2)</f>
        <v>#NAME?</v>
      </c>
      <c r="HD33" s="13" t="e">
        <f ca="1">_xll.BDH($B33,HD$3,HD$2,HD$2)</f>
        <v>#NAME?</v>
      </c>
      <c r="HE33" s="13" t="e">
        <f ca="1">_xll.BDH($B33,HE$3,HE$2,HE$2)</f>
        <v>#NAME?</v>
      </c>
      <c r="HF33" s="13" t="e">
        <f ca="1">_xll.BDH($B33,HF$3,HF$2,HF$2)</f>
        <v>#NAME?</v>
      </c>
      <c r="HG33" s="13" t="e">
        <f ca="1">_xll.BDH($B33,HG$3,HG$2,HG$2)</f>
        <v>#NAME?</v>
      </c>
      <c r="HH33" s="13" t="e">
        <f ca="1">_xll.BDH($B33,HH$3,HH$2,HH$2)</f>
        <v>#NAME?</v>
      </c>
      <c r="HI33" s="13" t="e">
        <f ca="1">_xll.BDH($B33,HI$3,HI$2,HI$2)</f>
        <v>#NAME?</v>
      </c>
      <c r="HJ33" s="13" t="e">
        <f ca="1">_xll.BDH($B33,HJ$3,HJ$2,HJ$2)</f>
        <v>#NAME?</v>
      </c>
      <c r="HK33" s="13" t="e">
        <f ca="1">_xll.BDH($B33,HK$3,HK$2,HK$2)</f>
        <v>#NAME?</v>
      </c>
      <c r="HL33" s="13" t="e">
        <f ca="1">_xll.BDH($B33,HL$3,HL$2,HL$2)</f>
        <v>#NAME?</v>
      </c>
      <c r="HM33" s="13" t="e">
        <f ca="1">_xll.BDH($B33,HM$3,HM$2,HM$2)</f>
        <v>#NAME?</v>
      </c>
      <c r="HN33" s="13" t="e">
        <f ca="1">_xll.BDH($B33,HN$3,HN$2,HN$2)</f>
        <v>#NAME?</v>
      </c>
      <c r="HO33" s="13" t="e">
        <f ca="1">_xll.BDH($B33,HO$3,HO$2,HO$2)</f>
        <v>#NAME?</v>
      </c>
      <c r="HP33" s="3"/>
      <c r="HQ33" s="13" t="e">
        <f ca="1">_xll.BDH($B33,HQ$3,HQ$2,HQ$2)</f>
        <v>#NAME?</v>
      </c>
      <c r="HR33" s="13" t="e">
        <f ca="1">_xll.BDH($B33,HR$3,HR$2,HR$2)</f>
        <v>#NAME?</v>
      </c>
      <c r="HS33" s="13" t="e">
        <f ca="1">_xll.BDH($B33,HS$3,HS$2,HS$2)</f>
        <v>#NAME?</v>
      </c>
      <c r="HT33" s="13" t="e">
        <f ca="1">_xll.BDH($B33,HT$3,HT$2,HT$2)</f>
        <v>#NAME?</v>
      </c>
      <c r="HU33" s="13" t="e">
        <f ca="1">_xll.BDH($B33,HU$3,HU$2,HU$2)</f>
        <v>#NAME?</v>
      </c>
      <c r="HV33" s="13" t="e">
        <f ca="1">_xll.BDH($B33,HV$3,HV$2,HV$2)</f>
        <v>#NAME?</v>
      </c>
      <c r="HW33" s="13" t="e">
        <f ca="1">_xll.BDH($B33,HW$3,HW$2,HW$2)</f>
        <v>#NAME?</v>
      </c>
      <c r="HX33" s="13" t="e">
        <f ca="1">_xll.BDH($B33,HX$3,HX$2,HX$2)</f>
        <v>#NAME?</v>
      </c>
      <c r="HY33" s="13" t="e">
        <f ca="1">_xll.BDH($B33,HY$3,HY$2,HY$2)</f>
        <v>#NAME?</v>
      </c>
      <c r="HZ33" s="13" t="e">
        <f ca="1">_xll.BDH($B33,HZ$3,HZ$2,HZ$2)</f>
        <v>#NAME?</v>
      </c>
      <c r="IA33" s="13" t="e">
        <f ca="1">_xll.BDH($B33,IA$3,IA$2,IA$2)</f>
        <v>#NAME?</v>
      </c>
      <c r="IB33" s="13" t="e">
        <f ca="1">_xll.BDH($B33,IB$3,IB$2,IB$2)</f>
        <v>#NAME?</v>
      </c>
      <c r="IC33" s="13" t="e">
        <f ca="1">_xll.BDH($B33,IC$3,IC$2,IC$2)</f>
        <v>#NAME?</v>
      </c>
      <c r="ID33" s="13" t="e">
        <f ca="1">_xll.BDH($B33,ID$3,ID$2,ID$2)</f>
        <v>#NAME?</v>
      </c>
      <c r="IE33" s="13" t="e">
        <f ca="1">_xll.BDH($B33,IE$3,IE$2,IE$2)</f>
        <v>#NAME?</v>
      </c>
      <c r="IF33" s="13" t="e">
        <f ca="1">_xll.BDH($B33,IF$3,IF$2,IF$2)</f>
        <v>#NAME?</v>
      </c>
      <c r="IG33" s="13" t="e">
        <f ca="1">_xll.BDH($B33,IG$3,IG$2,IG$2)</f>
        <v>#NAME?</v>
      </c>
      <c r="IH33" s="13" t="e">
        <f ca="1">_xll.BDH($B33,IH$3,IH$2,IH$2)</f>
        <v>#NAME?</v>
      </c>
      <c r="II33" s="13" t="e">
        <f ca="1">_xll.BDH($B33,II$3,II$2,II$2)</f>
        <v>#NAME?</v>
      </c>
      <c r="IJ33" s="13" t="e">
        <f ca="1">_xll.BDH($B33,IJ$3,IJ$2,IJ$2)</f>
        <v>#NAME?</v>
      </c>
      <c r="IK33" s="13" t="e">
        <f ca="1">_xll.BDH($B33,IK$3,IK$2,IK$2)</f>
        <v>#NAME?</v>
      </c>
      <c r="IL33" s="3"/>
      <c r="IM33" s="13" t="e">
        <f ca="1">_xll.BDH($B33,IM$3,IM$2,IM$2)</f>
        <v>#NAME?</v>
      </c>
      <c r="IN33" s="13" t="e">
        <f ca="1">_xll.BDH($B33,IN$3,IN$2,IN$2)</f>
        <v>#NAME?</v>
      </c>
      <c r="IO33" s="13" t="e">
        <f ca="1">_xll.BDH($B33,IO$3,IO$2,IO$2)</f>
        <v>#NAME?</v>
      </c>
      <c r="IP33" s="13" t="e">
        <f ca="1">_xll.BDH($B33,IP$3,IP$2,IP$2)</f>
        <v>#NAME?</v>
      </c>
      <c r="IQ33" s="13" t="e">
        <f ca="1">_xll.BDH($B33,IQ$3,IQ$2,IQ$2)</f>
        <v>#NAME?</v>
      </c>
      <c r="IR33" s="13" t="e">
        <f ca="1">_xll.BDH($B33,IR$3,IR$2,IR$2)</f>
        <v>#NAME?</v>
      </c>
      <c r="IS33" s="13" t="e">
        <f ca="1">_xll.BDH($B33,IS$3,IS$2,IS$2)</f>
        <v>#NAME?</v>
      </c>
      <c r="IT33" s="13" t="e">
        <f ca="1">_xll.BDH($B33,IT$3,IT$2,IT$2)</f>
        <v>#NAME?</v>
      </c>
      <c r="IU33" s="13" t="e">
        <f ca="1">_xll.BDH($B33,IU$3,IU$2,IU$2)</f>
        <v>#NAME?</v>
      </c>
      <c r="IV33" s="13" t="e">
        <f ca="1">_xll.BDH($B33,IV$3,IV$2,IV$2)</f>
        <v>#NAME?</v>
      </c>
      <c r="IW33" s="13" t="e">
        <f ca="1">_xll.BDH($B33,IW$3,IW$2,IW$2)</f>
        <v>#NAME?</v>
      </c>
      <c r="IX33" s="13" t="e">
        <f ca="1">_xll.BDH($B33,IX$3,IX$2,IX$2)</f>
        <v>#NAME?</v>
      </c>
      <c r="IY33" s="13" t="e">
        <f ca="1">_xll.BDH($B33,IY$3,IY$2,IY$2)</f>
        <v>#NAME?</v>
      </c>
      <c r="IZ33" s="13" t="e">
        <f ca="1">_xll.BDH($B33,IZ$3,IZ$2,IZ$2)</f>
        <v>#NAME?</v>
      </c>
      <c r="JA33" s="13" t="e">
        <f ca="1">_xll.BDH($B33,JA$3,JA$2,JA$2)</f>
        <v>#NAME?</v>
      </c>
      <c r="JB33" s="13" t="e">
        <f ca="1">_xll.BDH($B33,JB$3,JB$2,JB$2)</f>
        <v>#NAME?</v>
      </c>
      <c r="JC33" s="13" t="e">
        <f ca="1">_xll.BDH($B33,JC$3,JC$2,JC$2)</f>
        <v>#NAME?</v>
      </c>
      <c r="JD33" s="13" t="e">
        <f ca="1">_xll.BDH($B33,JD$3,JD$2,JD$2)</f>
        <v>#NAME?</v>
      </c>
      <c r="JE33" s="13" t="e">
        <f ca="1">_xll.BDH($B33,JE$3,JE$2,JE$2)</f>
        <v>#NAME?</v>
      </c>
      <c r="JF33" s="13" t="e">
        <f ca="1">_xll.BDH($B33,JF$3,JF$2,JF$2)</f>
        <v>#NAME?</v>
      </c>
      <c r="JG33" s="13" t="e">
        <f ca="1">_xll.BDH($B33,JG$3,JG$2,JG$2)</f>
        <v>#NAME?</v>
      </c>
      <c r="JH33" s="3"/>
      <c r="JI33" s="14" t="e">
        <f ca="1">_xll.BDH($B33,JI$3,JI$2,JI$2)</f>
        <v>#NAME?</v>
      </c>
      <c r="JJ33" s="14" t="e">
        <f ca="1">_xll.BDH($B33,JJ$3,JJ$2,JJ$2)</f>
        <v>#NAME?</v>
      </c>
      <c r="JK33" s="14" t="e">
        <f ca="1">_xll.BDH($B33,JK$3,JK$2,JK$2)</f>
        <v>#NAME?</v>
      </c>
      <c r="JL33" s="14" t="e">
        <f ca="1">_xll.BDH($B33,JL$3,JL$2,JL$2)</f>
        <v>#NAME?</v>
      </c>
      <c r="JM33" s="14" t="e">
        <f ca="1">_xll.BDH($B33,JM$3,JM$2,JM$2)</f>
        <v>#NAME?</v>
      </c>
      <c r="JN33" s="14" t="e">
        <f ca="1">_xll.BDH($B33,JN$3,JN$2,JN$2)</f>
        <v>#NAME?</v>
      </c>
      <c r="JO33" s="14" t="e">
        <f ca="1">_xll.BDH($B33,JO$3,JO$2,JO$2)</f>
        <v>#NAME?</v>
      </c>
      <c r="JP33" s="14" t="e">
        <f ca="1">_xll.BDH($B33,JP$3,JP$2,JP$2)</f>
        <v>#NAME?</v>
      </c>
      <c r="JQ33" s="14" t="e">
        <f ca="1">_xll.BDH($B33,JQ$3,JQ$2,JQ$2)</f>
        <v>#NAME?</v>
      </c>
      <c r="JR33" s="14" t="e">
        <f ca="1">_xll.BDH($B33,JR$3,JR$2,JR$2)</f>
        <v>#NAME?</v>
      </c>
      <c r="JS33" s="14" t="e">
        <f ca="1">_xll.BDH($B33,JS$3,JS$2,JS$2)</f>
        <v>#NAME?</v>
      </c>
      <c r="JT33" s="14" t="e">
        <f ca="1">_xll.BDH($B33,JT$3,JT$2,JT$2)</f>
        <v>#NAME?</v>
      </c>
      <c r="JU33" s="14" t="e">
        <f ca="1">_xll.BDH($B33,JU$3,JU$2,JU$2)</f>
        <v>#NAME?</v>
      </c>
      <c r="JV33" s="14" t="e">
        <f ca="1">_xll.BDH($B33,JV$3,JV$2,JV$2)</f>
        <v>#NAME?</v>
      </c>
      <c r="JW33" s="14" t="e">
        <f ca="1">_xll.BDH($B33,JW$3,JW$2,JW$2)</f>
        <v>#NAME?</v>
      </c>
      <c r="JX33" s="14" t="e">
        <f ca="1">_xll.BDH($B33,JX$3,JX$2,JX$2)</f>
        <v>#NAME?</v>
      </c>
      <c r="JY33" s="14" t="e">
        <f ca="1">_xll.BDH($B33,JY$3,JY$2,JY$2)</f>
        <v>#NAME?</v>
      </c>
      <c r="JZ33" s="14" t="e">
        <f ca="1">_xll.BDH($B33,JZ$3,JZ$2,JZ$2)</f>
        <v>#NAME?</v>
      </c>
      <c r="KA33" s="14" t="e">
        <f ca="1">_xll.BDH($B33,KA$3,KA$2,KA$2)</f>
        <v>#NAME?</v>
      </c>
      <c r="KB33" s="14" t="e">
        <f ca="1">_xll.BDH($B33,KB$3,KB$2,KB$2)</f>
        <v>#NAME?</v>
      </c>
      <c r="KC33" s="14" t="e">
        <f ca="1">_xll.BDH($B33,KC$3,KC$2,KC$2)</f>
        <v>#NAME?</v>
      </c>
      <c r="KD33" s="3"/>
      <c r="KE33" s="21"/>
    </row>
    <row r="34" spans="1:291" s="21" customFormat="1">
      <c r="A34" s="4" t="s">
        <v>16</v>
      </c>
      <c r="B34" s="4" t="s">
        <v>8</v>
      </c>
      <c r="C34" s="15"/>
      <c r="D34" s="4"/>
      <c r="E34" s="13" t="e">
        <f ca="1">_xll.BDH($B34,E$3,E$2,E$2)</f>
        <v>#NAME?</v>
      </c>
      <c r="F34" s="13" t="e">
        <f ca="1">_xll.BDH($B34,F$3,F$2,F$2)</f>
        <v>#NAME?</v>
      </c>
      <c r="G34" s="13" t="e">
        <f ca="1">_xll.BDH($B34,G$3,G$2,G$2)</f>
        <v>#NAME?</v>
      </c>
      <c r="H34" s="13" t="e">
        <f ca="1">_xll.BDH($B34,H$3,H$2,H$2)</f>
        <v>#NAME?</v>
      </c>
      <c r="I34" s="13" t="e">
        <f ca="1">_xll.BDH($B34,I$3,I$2,I$2)</f>
        <v>#NAME?</v>
      </c>
      <c r="J34" s="13" t="e">
        <f ca="1">_xll.BDH($B34,J$3,J$2,J$2)</f>
        <v>#NAME?</v>
      </c>
      <c r="K34" s="13" t="e">
        <f ca="1">_xll.BDH($B34,K$3,K$2,K$2)</f>
        <v>#NAME?</v>
      </c>
      <c r="L34" s="13" t="e">
        <f ca="1">_xll.BDH($B34,L$3,L$2,L$2)</f>
        <v>#NAME?</v>
      </c>
      <c r="M34" s="13" t="e">
        <f ca="1">_xll.BDH($B34,M$3,M$2,M$2)</f>
        <v>#NAME?</v>
      </c>
      <c r="N34" s="13" t="e">
        <f ca="1">_xll.BDH($B34,N$3,N$2,N$2)</f>
        <v>#NAME?</v>
      </c>
      <c r="O34" s="13" t="e">
        <f ca="1">_xll.BDH($B34,O$3,O$2,O$2)</f>
        <v>#NAME?</v>
      </c>
      <c r="P34" s="13" t="e">
        <f ca="1">_xll.BDH($B34,P$3,P$2,P$2)</f>
        <v>#NAME?</v>
      </c>
      <c r="Q34" s="13" t="e">
        <f ca="1">_xll.BDH($B34,Q$3,Q$2,Q$2)</f>
        <v>#NAME?</v>
      </c>
      <c r="R34" s="13" t="e">
        <f ca="1">_xll.BDH($B34,R$3,R$2,R$2)</f>
        <v>#NAME?</v>
      </c>
      <c r="S34" s="13" t="e">
        <f ca="1">_xll.BDH($B34,S$3,S$2,S$2)</f>
        <v>#NAME?</v>
      </c>
      <c r="T34" s="13" t="e">
        <f ca="1">_xll.BDH($B34,T$3,T$2,T$2)</f>
        <v>#NAME?</v>
      </c>
      <c r="U34" s="13" t="e">
        <f ca="1">_xll.BDH($B34,U$3,U$2,U$2)</f>
        <v>#NAME?</v>
      </c>
      <c r="V34" s="13" t="e">
        <f ca="1">_xll.BDH($B34,V$3,V$2,V$2)</f>
        <v>#NAME?</v>
      </c>
      <c r="W34" s="13" t="e">
        <f ca="1">_xll.BDH($B34,W$3,W$2,W$2)</f>
        <v>#NAME?</v>
      </c>
      <c r="X34" s="13" t="e">
        <f ca="1">_xll.BDH($B34,X$3,X$2,X$2)</f>
        <v>#NAME?</v>
      </c>
      <c r="Y34" s="13" t="e">
        <f ca="1">_xll.BDH($B34,Y$3,Y$2,Y$2)</f>
        <v>#NAME?</v>
      </c>
      <c r="Z34" s="13"/>
      <c r="AA34" s="13" t="e">
        <f ca="1">_xll.BDH($B34,AA$3,AA$2,AA$2)</f>
        <v>#NAME?</v>
      </c>
      <c r="AB34" s="13" t="e">
        <f ca="1">_xll.BDH($B34,AB$3,AB$2,AB$2)</f>
        <v>#NAME?</v>
      </c>
      <c r="AC34" s="13" t="e">
        <f ca="1">_xll.BDH($B34,AC$3,AC$2,AC$2)</f>
        <v>#NAME?</v>
      </c>
      <c r="AD34" s="13" t="e">
        <f ca="1">_xll.BDH($B34,AD$3,AD$2,AD$2)</f>
        <v>#NAME?</v>
      </c>
      <c r="AE34" s="13" t="e">
        <f ca="1">_xll.BDH($B34,AE$3,AE$2,AE$2)</f>
        <v>#NAME?</v>
      </c>
      <c r="AF34" s="13" t="e">
        <f ca="1">_xll.BDH($B34,AF$3,AF$2,AF$2)</f>
        <v>#NAME?</v>
      </c>
      <c r="AG34" s="13" t="e">
        <f ca="1">_xll.BDH($B34,AG$3,AG$2,AG$2)</f>
        <v>#NAME?</v>
      </c>
      <c r="AH34" s="13" t="e">
        <f ca="1">_xll.BDH($B34,AH$3,AH$2,AH$2)</f>
        <v>#NAME?</v>
      </c>
      <c r="AI34" s="13" t="e">
        <f ca="1">_xll.BDH($B34,AI$3,AI$2,AI$2)</f>
        <v>#NAME?</v>
      </c>
      <c r="AJ34" s="13" t="e">
        <f ca="1">_xll.BDH($B34,AJ$3,AJ$2,AJ$2)</f>
        <v>#NAME?</v>
      </c>
      <c r="AK34" s="13" t="e">
        <f ca="1">_xll.BDH($B34,AK$3,AK$2,AK$2)</f>
        <v>#NAME?</v>
      </c>
      <c r="AL34" s="13" t="e">
        <f ca="1">_xll.BDH($B34,AL$3,AL$2,AL$2)</f>
        <v>#NAME?</v>
      </c>
      <c r="AM34" s="13" t="e">
        <f ca="1">_xll.BDH($B34,AM$3,AM$2,AM$2)</f>
        <v>#NAME?</v>
      </c>
      <c r="AN34" s="13" t="e">
        <f ca="1">_xll.BDH($B34,AN$3,AN$2,AN$2)</f>
        <v>#NAME?</v>
      </c>
      <c r="AO34" s="13" t="e">
        <f ca="1">_xll.BDH($B34,AO$3,AO$2,AO$2)</f>
        <v>#NAME?</v>
      </c>
      <c r="AP34" s="13" t="e">
        <f ca="1">_xll.BDH($B34,AP$3,AP$2,AP$2)</f>
        <v>#NAME?</v>
      </c>
      <c r="AQ34" s="13" t="e">
        <f ca="1">_xll.BDH($B34,AQ$3,AQ$2,AQ$2)</f>
        <v>#NAME?</v>
      </c>
      <c r="AR34" s="13" t="e">
        <f ca="1">_xll.BDH($B34,AR$3,AR$2,AR$2)</f>
        <v>#NAME?</v>
      </c>
      <c r="AS34" s="13" t="e">
        <f ca="1">_xll.BDH($B34,AS$3,AS$2,AS$2)</f>
        <v>#NAME?</v>
      </c>
      <c r="AT34" s="13" t="e">
        <f ca="1">_xll.BDH($B34,AT$3,AT$2,AT$2)</f>
        <v>#NAME?</v>
      </c>
      <c r="AU34" s="13" t="e">
        <f ca="1">_xll.BDH($B34,AU$3,AU$2,AU$2)</f>
        <v>#NAME?</v>
      </c>
      <c r="AV34" s="13"/>
      <c r="AW34" s="13" t="e">
        <f ca="1">_xll.BDH($B34,AW$3,AW$2,AW$2)</f>
        <v>#NAME?</v>
      </c>
      <c r="AX34" s="13" t="e">
        <f ca="1">_xll.BDH($B34,AX$3,AX$2,AX$2)</f>
        <v>#NAME?</v>
      </c>
      <c r="AY34" s="13" t="e">
        <f ca="1">_xll.BDH($B34,AY$3,AY$2,AY$2)</f>
        <v>#NAME?</v>
      </c>
      <c r="AZ34" s="13" t="e">
        <f ca="1">_xll.BDH($B34,AZ$3,AZ$2,AZ$2)</f>
        <v>#NAME?</v>
      </c>
      <c r="BA34" s="13" t="e">
        <f ca="1">_xll.BDH($B34,BA$3,BA$2,BA$2)</f>
        <v>#NAME?</v>
      </c>
      <c r="BB34" s="13" t="e">
        <f ca="1">_xll.BDH($B34,BB$3,BB$2,BB$2)</f>
        <v>#NAME?</v>
      </c>
      <c r="BC34" s="13" t="e">
        <f ca="1">_xll.BDH($B34,BC$3,BC$2,BC$2)</f>
        <v>#NAME?</v>
      </c>
      <c r="BD34" s="13" t="e">
        <f ca="1">_xll.BDH($B34,BD$3,BD$2,BD$2)</f>
        <v>#NAME?</v>
      </c>
      <c r="BE34" s="13" t="e">
        <f ca="1">_xll.BDH($B34,BE$3,BE$2,BE$2)</f>
        <v>#NAME?</v>
      </c>
      <c r="BF34" s="13" t="e">
        <f ca="1">_xll.BDH($B34,BF$3,BF$2,BF$2)</f>
        <v>#NAME?</v>
      </c>
      <c r="BG34" s="13" t="e">
        <f ca="1">_xll.BDH($B34,BG$3,BG$2,BG$2)</f>
        <v>#NAME?</v>
      </c>
      <c r="BH34" s="13" t="e">
        <f ca="1">_xll.BDH($B34,BH$3,BH$2,BH$2)</f>
        <v>#NAME?</v>
      </c>
      <c r="BI34" s="13" t="e">
        <f ca="1">_xll.BDH($B34,BI$3,BI$2,BI$2)</f>
        <v>#NAME?</v>
      </c>
      <c r="BJ34" s="13" t="e">
        <f ca="1">_xll.BDH($B34,BJ$3,BJ$2,BJ$2)</f>
        <v>#NAME?</v>
      </c>
      <c r="BK34" s="13" t="e">
        <f ca="1">_xll.BDH($B34,BK$3,BK$2,BK$2)</f>
        <v>#NAME?</v>
      </c>
      <c r="BL34" s="13" t="e">
        <f ca="1">_xll.BDH($B34,BL$3,BL$2,BL$2)</f>
        <v>#NAME?</v>
      </c>
      <c r="BM34" s="13" t="e">
        <f ca="1">_xll.BDH($B34,BM$3,BM$2,BM$2)</f>
        <v>#NAME?</v>
      </c>
      <c r="BN34" s="13" t="e">
        <f ca="1">_xll.BDH($B34,BN$3,BN$2,BN$2)</f>
        <v>#NAME?</v>
      </c>
      <c r="BO34" s="13" t="e">
        <f ca="1">_xll.BDH($B34,BO$3,BO$2,BO$2)</f>
        <v>#NAME?</v>
      </c>
      <c r="BP34" s="13" t="e">
        <f ca="1">_xll.BDH($B34,BP$3,BP$2,BP$2)</f>
        <v>#NAME?</v>
      </c>
      <c r="BQ34" s="13" t="e">
        <f ca="1">_xll.BDH($B34,BQ$3,BQ$2,BQ$2)</f>
        <v>#NAME?</v>
      </c>
      <c r="BR34" s="4"/>
      <c r="BS34" s="14" t="e">
        <f ca="1">_xll.BDH($B34,BS$3,BS$2,BS$2)</f>
        <v>#NAME?</v>
      </c>
      <c r="BT34" s="14" t="e">
        <f ca="1">_xll.BDH($B34,BT$3,BT$2,BT$2)</f>
        <v>#NAME?</v>
      </c>
      <c r="BU34" s="14" t="e">
        <f ca="1">_xll.BDH($B34,BU$3,BU$2,BU$2)</f>
        <v>#NAME?</v>
      </c>
      <c r="BV34" s="14" t="e">
        <f ca="1">_xll.BDH($B34,BV$3,BV$2,BV$2)</f>
        <v>#NAME?</v>
      </c>
      <c r="BW34" s="14" t="e">
        <f ca="1">_xll.BDH($B34,BW$3,BW$2,BW$2)</f>
        <v>#NAME?</v>
      </c>
      <c r="BX34" s="14" t="e">
        <f ca="1">_xll.BDH($B34,BX$3,BX$2,BX$2)</f>
        <v>#NAME?</v>
      </c>
      <c r="BY34" s="14" t="e">
        <f ca="1">_xll.BDH($B34,BY$3,BY$2,BY$2)</f>
        <v>#NAME?</v>
      </c>
      <c r="BZ34" s="14" t="e">
        <f ca="1">_xll.BDH($B34,BZ$3,BZ$2,BZ$2)</f>
        <v>#NAME?</v>
      </c>
      <c r="CA34" s="14" t="e">
        <f ca="1">_xll.BDH($B34,CA$3,CA$2,CA$2)</f>
        <v>#NAME?</v>
      </c>
      <c r="CB34" s="14" t="e">
        <f ca="1">_xll.BDH($B34,CB$3,CB$2,CB$2)</f>
        <v>#NAME?</v>
      </c>
      <c r="CC34" s="14" t="e">
        <f ca="1">_xll.BDH($B34,CC$3,CC$2,CC$2)</f>
        <v>#NAME?</v>
      </c>
      <c r="CD34" s="14" t="e">
        <f ca="1">_xll.BDH($B34,CD$3,CD$2,CD$2)</f>
        <v>#NAME?</v>
      </c>
      <c r="CE34" s="14" t="e">
        <f ca="1">_xll.BDH($B34,CE$3,CE$2,CE$2)</f>
        <v>#NAME?</v>
      </c>
      <c r="CF34" s="14" t="e">
        <f ca="1">_xll.BDH($B34,CF$3,CF$2,CF$2)</f>
        <v>#NAME?</v>
      </c>
      <c r="CG34" s="14" t="e">
        <f ca="1">_xll.BDH($B34,CG$3,CG$2,CG$2)</f>
        <v>#NAME?</v>
      </c>
      <c r="CH34" s="14" t="e">
        <f ca="1">_xll.BDH($B34,CH$3,CH$2,CH$2)</f>
        <v>#NAME?</v>
      </c>
      <c r="CI34" s="14" t="e">
        <f ca="1">_xll.BDH($B34,CI$3,CI$2,CI$2)</f>
        <v>#NAME?</v>
      </c>
      <c r="CJ34" s="14" t="e">
        <f ca="1">_xll.BDH($B34,CJ$3,CJ$2,CJ$2)</f>
        <v>#NAME?</v>
      </c>
      <c r="CK34" s="14" t="e">
        <f ca="1">_xll.BDH($B34,CK$3,CK$2,CK$2)</f>
        <v>#NAME?</v>
      </c>
      <c r="CL34" s="14" t="e">
        <f ca="1">_xll.BDH($B34,CL$3,CL$2,CL$2)</f>
        <v>#NAME?</v>
      </c>
      <c r="CM34" s="14" t="e">
        <f ca="1">_xll.BDH($B34,CM$3,CM$2,CM$2)</f>
        <v>#NAME?</v>
      </c>
      <c r="CN34" s="1"/>
      <c r="CO34" s="13" t="e">
        <f ca="1">_xll.BDH($B34,CO$3,CO$2,CO$2)</f>
        <v>#NAME?</v>
      </c>
      <c r="CP34" s="13" t="e">
        <f ca="1">_xll.BDH($B34,CP$3,CP$2,CP$2)</f>
        <v>#NAME?</v>
      </c>
      <c r="CQ34" s="13" t="e">
        <f ca="1">_xll.BDH($B34,CQ$3,CQ$2,CQ$2)</f>
        <v>#NAME?</v>
      </c>
      <c r="CR34" s="13" t="e">
        <f ca="1">_xll.BDH($B34,CR$3,CR$2,CR$2)</f>
        <v>#NAME?</v>
      </c>
      <c r="CS34" s="13" t="e">
        <f ca="1">_xll.BDH($B34,CS$3,CS$2,CS$2)</f>
        <v>#NAME?</v>
      </c>
      <c r="CT34" s="13" t="e">
        <f ca="1">_xll.BDH($B34,CT$3,CT$2,CT$2)</f>
        <v>#NAME?</v>
      </c>
      <c r="CU34" s="13" t="e">
        <f ca="1">_xll.BDH($B34,CU$3,CU$2,CU$2)</f>
        <v>#NAME?</v>
      </c>
      <c r="CV34" s="13" t="e">
        <f ca="1">_xll.BDH($B34,CV$3,CV$2,CV$2)</f>
        <v>#NAME?</v>
      </c>
      <c r="CW34" s="13" t="e">
        <f ca="1">_xll.BDH($B34,CW$3,CW$2,CW$2)</f>
        <v>#NAME?</v>
      </c>
      <c r="CX34" s="13" t="e">
        <f ca="1">_xll.BDH($B34,CX$3,CX$2,CX$2)</f>
        <v>#NAME?</v>
      </c>
      <c r="CY34" s="13" t="e">
        <f ca="1">_xll.BDH($B34,CY$3,CY$2,CY$2)</f>
        <v>#NAME?</v>
      </c>
      <c r="CZ34" s="13" t="e">
        <f ca="1">_xll.BDH($B34,CZ$3,CZ$2,CZ$2)</f>
        <v>#NAME?</v>
      </c>
      <c r="DA34" s="13" t="e">
        <f ca="1">_xll.BDH($B34,DA$3,DA$2,DA$2)</f>
        <v>#NAME?</v>
      </c>
      <c r="DB34" s="13" t="e">
        <f ca="1">_xll.BDH($B34,DB$3,DB$2,DB$2)</f>
        <v>#NAME?</v>
      </c>
      <c r="DC34" s="13" t="e">
        <f ca="1">_xll.BDH($B34,DC$3,DC$2,DC$2)</f>
        <v>#NAME?</v>
      </c>
      <c r="DD34" s="13" t="e">
        <f ca="1">_xll.BDH($B34,DD$3,DD$2,DD$2)</f>
        <v>#NAME?</v>
      </c>
      <c r="DE34" s="13" t="e">
        <f ca="1">_xll.BDH($B34,DE$3,DE$2,DE$2)</f>
        <v>#NAME?</v>
      </c>
      <c r="DF34" s="13" t="e">
        <f ca="1">_xll.BDH($B34,DF$3,DF$2,DF$2)</f>
        <v>#NAME?</v>
      </c>
      <c r="DG34" s="13" t="e">
        <f ca="1">_xll.BDH($B34,DG$3,DG$2,DG$2)</f>
        <v>#NAME?</v>
      </c>
      <c r="DH34" s="13" t="e">
        <f ca="1">_xll.BDH($B34,DH$3,DH$2,DH$2)</f>
        <v>#NAME?</v>
      </c>
      <c r="DI34" s="13" t="e">
        <f ca="1">_xll.BDH($B34,DI$3,DI$2,DI$2)</f>
        <v>#NAME?</v>
      </c>
      <c r="DJ34" s="4"/>
      <c r="DK34" s="14" t="e">
        <f ca="1">_xll.BDH($B34,DK$3,DK$2,DK$2)</f>
        <v>#NAME?</v>
      </c>
      <c r="DL34" s="14" t="e">
        <f ca="1">_xll.BDH($B34,DL$3,DL$2,DL$2)</f>
        <v>#NAME?</v>
      </c>
      <c r="DM34" s="14" t="e">
        <f ca="1">_xll.BDH($B34,DM$3,DM$2,DM$2)</f>
        <v>#NAME?</v>
      </c>
      <c r="DN34" s="14" t="e">
        <f ca="1">_xll.BDH($B34,DN$3,DN$2,DN$2)</f>
        <v>#NAME?</v>
      </c>
      <c r="DO34" s="14" t="e">
        <f ca="1">_xll.BDH($B34,DO$3,DO$2,DO$2)</f>
        <v>#NAME?</v>
      </c>
      <c r="DP34" s="14" t="e">
        <f ca="1">_xll.BDH($B34,DP$3,DP$2,DP$2)</f>
        <v>#NAME?</v>
      </c>
      <c r="DQ34" s="14" t="e">
        <f ca="1">_xll.BDH($B34,DQ$3,DQ$2,DQ$2)</f>
        <v>#NAME?</v>
      </c>
      <c r="DR34" s="14" t="e">
        <f ca="1">_xll.BDH($B34,DR$3,DR$2,DR$2)</f>
        <v>#NAME?</v>
      </c>
      <c r="DS34" s="14" t="e">
        <f ca="1">_xll.BDH($B34,DS$3,DS$2,DS$2)</f>
        <v>#NAME?</v>
      </c>
      <c r="DT34" s="14" t="e">
        <f ca="1">_xll.BDH($B34,DT$3,DT$2,DT$2)</f>
        <v>#NAME?</v>
      </c>
      <c r="DU34" s="14" t="e">
        <f ca="1">_xll.BDH($B34,DU$3,DU$2,DU$2)</f>
        <v>#NAME?</v>
      </c>
      <c r="DV34" s="14" t="e">
        <f ca="1">_xll.BDH($B34,DV$3,DV$2,DV$2)</f>
        <v>#NAME?</v>
      </c>
      <c r="DW34" s="14" t="e">
        <f ca="1">_xll.BDH($B34,DW$3,DW$2,DW$2)</f>
        <v>#NAME?</v>
      </c>
      <c r="DX34" s="14" t="e">
        <f ca="1">_xll.BDH($B34,DX$3,DX$2,DX$2)</f>
        <v>#NAME?</v>
      </c>
      <c r="DY34" s="14" t="e">
        <f ca="1">_xll.BDH($B34,DY$3,DY$2,DY$2)</f>
        <v>#NAME?</v>
      </c>
      <c r="DZ34" s="14" t="e">
        <f ca="1">_xll.BDH($B34,DZ$3,DZ$2,DZ$2)</f>
        <v>#NAME?</v>
      </c>
      <c r="EA34" s="14" t="e">
        <f ca="1">_xll.BDH($B34,EA$3,EA$2,EA$2)</f>
        <v>#NAME?</v>
      </c>
      <c r="EB34" s="14" t="e">
        <f ca="1">_xll.BDH($B34,EB$3,EB$2,EB$2)</f>
        <v>#NAME?</v>
      </c>
      <c r="EC34" s="14" t="e">
        <f ca="1">_xll.BDH($B34,EC$3,EC$2,EC$2)</f>
        <v>#NAME?</v>
      </c>
      <c r="ED34" s="14" t="e">
        <f ca="1">_xll.BDH($B34,ED$3,ED$2,ED$2)</f>
        <v>#NAME?</v>
      </c>
      <c r="EE34" s="14" t="e">
        <f ca="1">_xll.BDH($B34,EE$3,EE$2,EE$2)</f>
        <v>#NAME?</v>
      </c>
      <c r="EF34" s="4"/>
      <c r="EG34" s="14" t="e">
        <f ca="1">_xll.BDH($B34,EG$3,EG$2,EG$2)</f>
        <v>#NAME?</v>
      </c>
      <c r="EH34" s="14" t="e">
        <f ca="1">_xll.BDH($B34,EH$3,EH$2,EH$2)</f>
        <v>#NAME?</v>
      </c>
      <c r="EI34" s="14" t="e">
        <f ca="1">_xll.BDH($B34,EI$3,EI$2,EI$2)</f>
        <v>#NAME?</v>
      </c>
      <c r="EJ34" s="14" t="e">
        <f ca="1">_xll.BDH($B34,EJ$3,EJ$2,EJ$2)</f>
        <v>#NAME?</v>
      </c>
      <c r="EK34" s="14" t="e">
        <f ca="1">_xll.BDH($B34,EK$3,EK$2,EK$2)</f>
        <v>#NAME?</v>
      </c>
      <c r="EL34" s="14" t="e">
        <f ca="1">_xll.BDH($B34,EL$3,EL$2,EL$2)</f>
        <v>#NAME?</v>
      </c>
      <c r="EM34" s="14" t="e">
        <f ca="1">_xll.BDH($B34,EM$3,EM$2,EM$2)</f>
        <v>#NAME?</v>
      </c>
      <c r="EN34" s="14" t="e">
        <f ca="1">_xll.BDH($B34,EN$3,EN$2,EN$2)</f>
        <v>#NAME?</v>
      </c>
      <c r="EO34" s="14" t="e">
        <f ca="1">_xll.BDH($B34,EO$3,EO$2,EO$2)</f>
        <v>#NAME?</v>
      </c>
      <c r="EP34" s="14" t="e">
        <f ca="1">_xll.BDH($B34,EP$3,EP$2,EP$2)</f>
        <v>#NAME?</v>
      </c>
      <c r="EQ34" s="14" t="e">
        <f ca="1">_xll.BDH($B34,EQ$3,EQ$2,EQ$2)</f>
        <v>#NAME?</v>
      </c>
      <c r="ER34" s="14" t="e">
        <f ca="1">_xll.BDH($B34,ER$3,ER$2,ER$2)</f>
        <v>#NAME?</v>
      </c>
      <c r="ES34" s="14" t="e">
        <f ca="1">_xll.BDH($B34,ES$3,ES$2,ES$2)</f>
        <v>#NAME?</v>
      </c>
      <c r="ET34" s="14" t="e">
        <f ca="1">_xll.BDH($B34,ET$3,ET$2,ET$2)</f>
        <v>#NAME?</v>
      </c>
      <c r="EU34" s="14" t="e">
        <f ca="1">_xll.BDH($B34,EU$3,EU$2,EU$2)</f>
        <v>#NAME?</v>
      </c>
      <c r="EV34" s="14" t="e">
        <f ca="1">_xll.BDH($B34,EV$3,EV$2,EV$2)</f>
        <v>#NAME?</v>
      </c>
      <c r="EW34" s="14" t="e">
        <f ca="1">_xll.BDH($B34,EW$3,EW$2,EW$2)</f>
        <v>#NAME?</v>
      </c>
      <c r="EX34" s="14" t="e">
        <f ca="1">_xll.BDH($B34,EX$3,EX$2,EX$2)</f>
        <v>#NAME?</v>
      </c>
      <c r="EY34" s="14" t="e">
        <f ca="1">_xll.BDH($B34,EY$3,EY$2,EY$2)</f>
        <v>#NAME?</v>
      </c>
      <c r="EZ34" s="14" t="e">
        <f ca="1">_xll.BDH($B34,EZ$3,EZ$2,EZ$2)</f>
        <v>#NAME?</v>
      </c>
      <c r="FA34" s="14" t="e">
        <f ca="1">_xll.BDH($B34,FA$3,FA$2,FA$2)</f>
        <v>#NAME?</v>
      </c>
      <c r="FB34" s="4"/>
      <c r="FC34" s="14" t="e">
        <f ca="1">_xll.BDH($B34,FC$3,FC$2,FC$2)</f>
        <v>#NAME?</v>
      </c>
      <c r="FD34" s="14" t="e">
        <f ca="1">_xll.BDH($B34,FD$3,FD$2,FD$2)</f>
        <v>#NAME?</v>
      </c>
      <c r="FE34" s="14" t="e">
        <f ca="1">_xll.BDH($B34,FE$3,FE$2,FE$2)</f>
        <v>#NAME?</v>
      </c>
      <c r="FF34" s="14" t="e">
        <f ca="1">_xll.BDH($B34,FF$3,FF$2,FF$2)</f>
        <v>#NAME?</v>
      </c>
      <c r="FG34" s="14" t="e">
        <f ca="1">_xll.BDH($B34,FG$3,FG$2,FG$2)</f>
        <v>#NAME?</v>
      </c>
      <c r="FH34" s="14" t="e">
        <f ca="1">_xll.BDH($B34,FH$3,FH$2,FH$2)</f>
        <v>#NAME?</v>
      </c>
      <c r="FI34" s="14" t="e">
        <f ca="1">_xll.BDH($B34,FI$3,FI$2,FI$2)</f>
        <v>#NAME?</v>
      </c>
      <c r="FJ34" s="14" t="e">
        <f ca="1">_xll.BDH($B34,FJ$3,FJ$2,FJ$2)</f>
        <v>#NAME?</v>
      </c>
      <c r="FK34" s="14" t="e">
        <f ca="1">_xll.BDH($B34,FK$3,FK$2,FK$2)</f>
        <v>#NAME?</v>
      </c>
      <c r="FL34" s="14" t="e">
        <f ca="1">_xll.BDH($B34,FL$3,FL$2,FL$2)</f>
        <v>#NAME?</v>
      </c>
      <c r="FM34" s="14" t="e">
        <f ca="1">_xll.BDH($B34,FM$3,FM$2,FM$2)</f>
        <v>#NAME?</v>
      </c>
      <c r="FN34" s="14" t="e">
        <f ca="1">_xll.BDH($B34,FN$3,FN$2,FN$2)</f>
        <v>#NAME?</v>
      </c>
      <c r="FO34" s="14" t="e">
        <f ca="1">_xll.BDH($B34,FO$3,FO$2,FO$2)</f>
        <v>#NAME?</v>
      </c>
      <c r="FP34" s="14" t="e">
        <f ca="1">_xll.BDH($B34,FP$3,FP$2,FP$2)</f>
        <v>#NAME?</v>
      </c>
      <c r="FQ34" s="14" t="e">
        <f ca="1">_xll.BDH($B34,FQ$3,FQ$2,FQ$2)</f>
        <v>#NAME?</v>
      </c>
      <c r="FR34" s="14" t="e">
        <f ca="1">_xll.BDH($B34,FR$3,FR$2,FR$2)</f>
        <v>#NAME?</v>
      </c>
      <c r="FS34" s="14" t="e">
        <f ca="1">_xll.BDH($B34,FS$3,FS$2,FS$2)</f>
        <v>#NAME?</v>
      </c>
      <c r="FT34" s="14" t="e">
        <f ca="1">_xll.BDH($B34,FT$3,FT$2,FT$2)</f>
        <v>#NAME?</v>
      </c>
      <c r="FU34" s="14" t="e">
        <f ca="1">_xll.BDH($B34,FU$3,FU$2,FU$2)</f>
        <v>#NAME?</v>
      </c>
      <c r="FV34" s="14" t="e">
        <f ca="1">_xll.BDH($B34,FV$3,FV$2,FV$2)</f>
        <v>#NAME?</v>
      </c>
      <c r="FW34" s="14" t="e">
        <f ca="1">_xll.BDH($B34,FW$3,FW$2,FW$2)</f>
        <v>#NAME?</v>
      </c>
      <c r="FX34" s="4"/>
      <c r="FY34" s="14" t="e">
        <f ca="1">_xll.BDH($B34,FY$3,FY$2,FY$2)</f>
        <v>#NAME?</v>
      </c>
      <c r="FZ34" s="14" t="e">
        <f ca="1">_xll.BDH($B34,FZ$3,FZ$2,FZ$2)</f>
        <v>#NAME?</v>
      </c>
      <c r="GA34" s="14" t="e">
        <f ca="1">_xll.BDH($B34,GA$3,GA$2,GA$2)</f>
        <v>#NAME?</v>
      </c>
      <c r="GB34" s="14" t="e">
        <f ca="1">_xll.BDH($B34,GB$3,GB$2,GB$2)</f>
        <v>#NAME?</v>
      </c>
      <c r="GC34" s="14" t="e">
        <f ca="1">_xll.BDH($B34,GC$3,GC$2,GC$2)</f>
        <v>#NAME?</v>
      </c>
      <c r="GD34" s="14" t="e">
        <f ca="1">_xll.BDH($B34,GD$3,GD$2,GD$2)</f>
        <v>#NAME?</v>
      </c>
      <c r="GE34" s="14" t="e">
        <f ca="1">_xll.BDH($B34,GE$3,GE$2,GE$2)</f>
        <v>#NAME?</v>
      </c>
      <c r="GF34" s="14" t="e">
        <f ca="1">_xll.BDH($B34,GF$3,GF$2,GF$2)</f>
        <v>#NAME?</v>
      </c>
      <c r="GG34" s="14" t="e">
        <f ca="1">_xll.BDH($B34,GG$3,GG$2,GG$2)</f>
        <v>#NAME?</v>
      </c>
      <c r="GH34" s="14" t="e">
        <f ca="1">_xll.BDH($B34,GH$3,GH$2,GH$2)</f>
        <v>#NAME?</v>
      </c>
      <c r="GI34" s="14" t="e">
        <f ca="1">_xll.BDH($B34,GI$3,GI$2,GI$2)</f>
        <v>#NAME?</v>
      </c>
      <c r="GJ34" s="14" t="e">
        <f ca="1">_xll.BDH($B34,GJ$3,GJ$2,GJ$2)</f>
        <v>#NAME?</v>
      </c>
      <c r="GK34" s="14" t="e">
        <f ca="1">_xll.BDH($B34,GK$3,GK$2,GK$2)</f>
        <v>#NAME?</v>
      </c>
      <c r="GL34" s="14" t="e">
        <f ca="1">_xll.BDH($B34,GL$3,GL$2,GL$2)</f>
        <v>#NAME?</v>
      </c>
      <c r="GM34" s="14" t="e">
        <f ca="1">_xll.BDH($B34,GM$3,GM$2,GM$2)</f>
        <v>#NAME?</v>
      </c>
      <c r="GN34" s="14" t="e">
        <f ca="1">_xll.BDH($B34,GN$3,GN$2,GN$2)</f>
        <v>#NAME?</v>
      </c>
      <c r="GO34" s="14" t="e">
        <f ca="1">_xll.BDH($B34,GO$3,GO$2,GO$2)</f>
        <v>#NAME?</v>
      </c>
      <c r="GP34" s="14" t="e">
        <f ca="1">_xll.BDH($B34,GP$3,GP$2,GP$2)</f>
        <v>#NAME?</v>
      </c>
      <c r="GQ34" s="14" t="e">
        <f ca="1">_xll.BDH($B34,GQ$3,GQ$2,GQ$2)</f>
        <v>#NAME?</v>
      </c>
      <c r="GR34" s="14" t="e">
        <f ca="1">_xll.BDH($B34,GR$3,GR$2,GR$2)</f>
        <v>#NAME?</v>
      </c>
      <c r="GS34" s="14" t="e">
        <f ca="1">_xll.BDH($B34,GS$3,GS$2,GS$2)</f>
        <v>#NAME?</v>
      </c>
      <c r="GT34" s="4"/>
      <c r="GU34" s="13" t="e">
        <f ca="1">_xll.BDH($B34,GU$3,GU$2,GU$2)</f>
        <v>#NAME?</v>
      </c>
      <c r="GV34" s="13" t="e">
        <f ca="1">_xll.BDH($B34,GV$3,GV$2,GV$2)</f>
        <v>#NAME?</v>
      </c>
      <c r="GW34" s="13" t="e">
        <f ca="1">_xll.BDH($B34,GW$3,GW$2,GW$2)</f>
        <v>#NAME?</v>
      </c>
      <c r="GX34" s="13" t="e">
        <f ca="1">_xll.BDH($B34,GX$3,GX$2,GX$2)</f>
        <v>#NAME?</v>
      </c>
      <c r="GY34" s="13" t="e">
        <f ca="1">_xll.BDH($B34,GY$3,GY$2,GY$2)</f>
        <v>#NAME?</v>
      </c>
      <c r="GZ34" s="13" t="e">
        <f ca="1">_xll.BDH($B34,GZ$3,GZ$2,GZ$2)</f>
        <v>#NAME?</v>
      </c>
      <c r="HA34" s="13" t="e">
        <f ca="1">_xll.BDH($B34,HA$3,HA$2,HA$2)</f>
        <v>#NAME?</v>
      </c>
      <c r="HB34" s="13" t="e">
        <f ca="1">_xll.BDH($B34,HB$3,HB$2,HB$2)</f>
        <v>#NAME?</v>
      </c>
      <c r="HC34" s="13" t="e">
        <f ca="1">_xll.BDH($B34,HC$3,HC$2,HC$2)</f>
        <v>#NAME?</v>
      </c>
      <c r="HD34" s="13" t="e">
        <f ca="1">_xll.BDH($B34,HD$3,HD$2,HD$2)</f>
        <v>#NAME?</v>
      </c>
      <c r="HE34" s="13" t="e">
        <f ca="1">_xll.BDH($B34,HE$3,HE$2,HE$2)</f>
        <v>#NAME?</v>
      </c>
      <c r="HF34" s="13" t="e">
        <f ca="1">_xll.BDH($B34,HF$3,HF$2,HF$2)</f>
        <v>#NAME?</v>
      </c>
      <c r="HG34" s="13" t="e">
        <f ca="1">_xll.BDH($B34,HG$3,HG$2,HG$2)</f>
        <v>#NAME?</v>
      </c>
      <c r="HH34" s="13" t="e">
        <f ca="1">_xll.BDH($B34,HH$3,HH$2,HH$2)</f>
        <v>#NAME?</v>
      </c>
      <c r="HI34" s="13" t="e">
        <f ca="1">_xll.BDH($B34,HI$3,HI$2,HI$2)</f>
        <v>#NAME?</v>
      </c>
      <c r="HJ34" s="13" t="e">
        <f ca="1">_xll.BDH($B34,HJ$3,HJ$2,HJ$2)</f>
        <v>#NAME?</v>
      </c>
      <c r="HK34" s="13" t="e">
        <f ca="1">_xll.BDH($B34,HK$3,HK$2,HK$2)</f>
        <v>#NAME?</v>
      </c>
      <c r="HL34" s="13" t="e">
        <f ca="1">_xll.BDH($B34,HL$3,HL$2,HL$2)</f>
        <v>#NAME?</v>
      </c>
      <c r="HM34" s="13" t="e">
        <f ca="1">_xll.BDH($B34,HM$3,HM$2,HM$2)</f>
        <v>#NAME?</v>
      </c>
      <c r="HN34" s="13" t="e">
        <f ca="1">_xll.BDH($B34,HN$3,HN$2,HN$2)</f>
        <v>#NAME?</v>
      </c>
      <c r="HO34" s="13" t="e">
        <f ca="1">_xll.BDH($B34,HO$3,HO$2,HO$2)</f>
        <v>#NAME?</v>
      </c>
      <c r="HP34" s="4"/>
      <c r="HQ34" s="13" t="e">
        <f ca="1">_xll.BDH($B34,HQ$3,HQ$2,HQ$2)</f>
        <v>#NAME?</v>
      </c>
      <c r="HR34" s="13" t="e">
        <f ca="1">_xll.BDH($B34,HR$3,HR$2,HR$2)</f>
        <v>#NAME?</v>
      </c>
      <c r="HS34" s="13" t="e">
        <f ca="1">_xll.BDH($B34,HS$3,HS$2,HS$2)</f>
        <v>#NAME?</v>
      </c>
      <c r="HT34" s="13" t="e">
        <f ca="1">_xll.BDH($B34,HT$3,HT$2,HT$2)</f>
        <v>#NAME?</v>
      </c>
      <c r="HU34" s="13" t="e">
        <f ca="1">_xll.BDH($B34,HU$3,HU$2,HU$2)</f>
        <v>#NAME?</v>
      </c>
      <c r="HV34" s="13" t="e">
        <f ca="1">_xll.BDH($B34,HV$3,HV$2,HV$2)</f>
        <v>#NAME?</v>
      </c>
      <c r="HW34" s="13" t="e">
        <f ca="1">_xll.BDH($B34,HW$3,HW$2,HW$2)</f>
        <v>#NAME?</v>
      </c>
      <c r="HX34" s="13" t="e">
        <f ca="1">_xll.BDH($B34,HX$3,HX$2,HX$2)</f>
        <v>#NAME?</v>
      </c>
      <c r="HY34" s="13" t="e">
        <f ca="1">_xll.BDH($B34,HY$3,HY$2,HY$2)</f>
        <v>#NAME?</v>
      </c>
      <c r="HZ34" s="13" t="e">
        <f ca="1">_xll.BDH($B34,HZ$3,HZ$2,HZ$2)</f>
        <v>#NAME?</v>
      </c>
      <c r="IA34" s="13" t="e">
        <f ca="1">_xll.BDH($B34,IA$3,IA$2,IA$2)</f>
        <v>#NAME?</v>
      </c>
      <c r="IB34" s="13" t="e">
        <f ca="1">_xll.BDH($B34,IB$3,IB$2,IB$2)</f>
        <v>#NAME?</v>
      </c>
      <c r="IC34" s="13" t="e">
        <f ca="1">_xll.BDH($B34,IC$3,IC$2,IC$2)</f>
        <v>#NAME?</v>
      </c>
      <c r="ID34" s="13" t="e">
        <f ca="1">_xll.BDH($B34,ID$3,ID$2,ID$2)</f>
        <v>#NAME?</v>
      </c>
      <c r="IE34" s="13" t="e">
        <f ca="1">_xll.BDH($B34,IE$3,IE$2,IE$2)</f>
        <v>#NAME?</v>
      </c>
      <c r="IF34" s="13" t="e">
        <f ca="1">_xll.BDH($B34,IF$3,IF$2,IF$2)</f>
        <v>#NAME?</v>
      </c>
      <c r="IG34" s="13" t="e">
        <f ca="1">_xll.BDH($B34,IG$3,IG$2,IG$2)</f>
        <v>#NAME?</v>
      </c>
      <c r="IH34" s="13" t="e">
        <f ca="1">_xll.BDH($B34,IH$3,IH$2,IH$2)</f>
        <v>#NAME?</v>
      </c>
      <c r="II34" s="13" t="e">
        <f ca="1">_xll.BDH($B34,II$3,II$2,II$2)</f>
        <v>#NAME?</v>
      </c>
      <c r="IJ34" s="13" t="e">
        <f ca="1">_xll.BDH($B34,IJ$3,IJ$2,IJ$2)</f>
        <v>#NAME?</v>
      </c>
      <c r="IK34" s="13" t="e">
        <f ca="1">_xll.BDH($B34,IK$3,IK$2,IK$2)</f>
        <v>#NAME?</v>
      </c>
      <c r="IL34" s="4"/>
      <c r="IM34" s="13" t="e">
        <f ca="1">_xll.BDH($B34,IM$3,IM$2,IM$2)</f>
        <v>#NAME?</v>
      </c>
      <c r="IN34" s="13" t="e">
        <f ca="1">_xll.BDH($B34,IN$3,IN$2,IN$2)</f>
        <v>#NAME?</v>
      </c>
      <c r="IO34" s="13" t="e">
        <f ca="1">_xll.BDH($B34,IO$3,IO$2,IO$2)</f>
        <v>#NAME?</v>
      </c>
      <c r="IP34" s="13" t="e">
        <f ca="1">_xll.BDH($B34,IP$3,IP$2,IP$2)</f>
        <v>#NAME?</v>
      </c>
      <c r="IQ34" s="13" t="e">
        <f ca="1">_xll.BDH($B34,IQ$3,IQ$2,IQ$2)</f>
        <v>#NAME?</v>
      </c>
      <c r="IR34" s="13" t="e">
        <f ca="1">_xll.BDH($B34,IR$3,IR$2,IR$2)</f>
        <v>#NAME?</v>
      </c>
      <c r="IS34" s="13" t="e">
        <f ca="1">_xll.BDH($B34,IS$3,IS$2,IS$2)</f>
        <v>#NAME?</v>
      </c>
      <c r="IT34" s="13" t="e">
        <f ca="1">_xll.BDH($B34,IT$3,IT$2,IT$2)</f>
        <v>#NAME?</v>
      </c>
      <c r="IU34" s="13" t="e">
        <f ca="1">_xll.BDH($B34,IU$3,IU$2,IU$2)</f>
        <v>#NAME?</v>
      </c>
      <c r="IV34" s="13" t="e">
        <f ca="1">_xll.BDH($B34,IV$3,IV$2,IV$2)</f>
        <v>#NAME?</v>
      </c>
      <c r="IW34" s="13" t="e">
        <f ca="1">_xll.BDH($B34,IW$3,IW$2,IW$2)</f>
        <v>#NAME?</v>
      </c>
      <c r="IX34" s="13" t="e">
        <f ca="1">_xll.BDH($B34,IX$3,IX$2,IX$2)</f>
        <v>#NAME?</v>
      </c>
      <c r="IY34" s="13" t="e">
        <f ca="1">_xll.BDH($B34,IY$3,IY$2,IY$2)</f>
        <v>#NAME?</v>
      </c>
      <c r="IZ34" s="13" t="e">
        <f ca="1">_xll.BDH($B34,IZ$3,IZ$2,IZ$2)</f>
        <v>#NAME?</v>
      </c>
      <c r="JA34" s="13" t="e">
        <f ca="1">_xll.BDH($B34,JA$3,JA$2,JA$2)</f>
        <v>#NAME?</v>
      </c>
      <c r="JB34" s="13" t="e">
        <f ca="1">_xll.BDH($B34,JB$3,JB$2,JB$2)</f>
        <v>#NAME?</v>
      </c>
      <c r="JC34" s="13" t="e">
        <f ca="1">_xll.BDH($B34,JC$3,JC$2,JC$2)</f>
        <v>#NAME?</v>
      </c>
      <c r="JD34" s="13" t="e">
        <f ca="1">_xll.BDH($B34,JD$3,JD$2,JD$2)</f>
        <v>#NAME?</v>
      </c>
      <c r="JE34" s="13" t="e">
        <f ca="1">_xll.BDH($B34,JE$3,JE$2,JE$2)</f>
        <v>#NAME?</v>
      </c>
      <c r="JF34" s="13" t="e">
        <f ca="1">_xll.BDH($B34,JF$3,JF$2,JF$2)</f>
        <v>#NAME?</v>
      </c>
      <c r="JG34" s="13" t="e">
        <f ca="1">_xll.BDH($B34,JG$3,JG$2,JG$2)</f>
        <v>#NAME?</v>
      </c>
      <c r="JH34" s="4"/>
      <c r="JI34" s="14" t="e">
        <f ca="1">_xll.BDH($B34,JI$3,JI$2,JI$2)</f>
        <v>#NAME?</v>
      </c>
      <c r="JJ34" s="14" t="e">
        <f ca="1">_xll.BDH($B34,JJ$3,JJ$2,JJ$2)</f>
        <v>#NAME?</v>
      </c>
      <c r="JK34" s="14" t="e">
        <f ca="1">_xll.BDH($B34,JK$3,JK$2,JK$2)</f>
        <v>#NAME?</v>
      </c>
      <c r="JL34" s="14" t="e">
        <f ca="1">_xll.BDH($B34,JL$3,JL$2,JL$2)</f>
        <v>#NAME?</v>
      </c>
      <c r="JM34" s="14" t="e">
        <f ca="1">_xll.BDH($B34,JM$3,JM$2,JM$2)</f>
        <v>#NAME?</v>
      </c>
      <c r="JN34" s="14" t="e">
        <f ca="1">_xll.BDH($B34,JN$3,JN$2,JN$2)</f>
        <v>#NAME?</v>
      </c>
      <c r="JO34" s="14" t="e">
        <f ca="1">_xll.BDH($B34,JO$3,JO$2,JO$2)</f>
        <v>#NAME?</v>
      </c>
      <c r="JP34" s="14" t="e">
        <f ca="1">_xll.BDH($B34,JP$3,JP$2,JP$2)</f>
        <v>#NAME?</v>
      </c>
      <c r="JQ34" s="14" t="e">
        <f ca="1">_xll.BDH($B34,JQ$3,JQ$2,JQ$2)</f>
        <v>#NAME?</v>
      </c>
      <c r="JR34" s="14" t="e">
        <f ca="1">_xll.BDH($B34,JR$3,JR$2,JR$2)</f>
        <v>#NAME?</v>
      </c>
      <c r="JS34" s="14" t="e">
        <f ca="1">_xll.BDH($B34,JS$3,JS$2,JS$2)</f>
        <v>#NAME?</v>
      </c>
      <c r="JT34" s="14" t="e">
        <f ca="1">_xll.BDH($B34,JT$3,JT$2,JT$2)</f>
        <v>#NAME?</v>
      </c>
      <c r="JU34" s="14" t="e">
        <f ca="1">_xll.BDH($B34,JU$3,JU$2,JU$2)</f>
        <v>#NAME?</v>
      </c>
      <c r="JV34" s="14" t="e">
        <f ca="1">_xll.BDH($B34,JV$3,JV$2,JV$2)</f>
        <v>#NAME?</v>
      </c>
      <c r="JW34" s="14" t="e">
        <f ca="1">_xll.BDH($B34,JW$3,JW$2,JW$2)</f>
        <v>#NAME?</v>
      </c>
      <c r="JX34" s="14" t="e">
        <f ca="1">_xll.BDH($B34,JX$3,JX$2,JX$2)</f>
        <v>#NAME?</v>
      </c>
      <c r="JY34" s="14" t="e">
        <f ca="1">_xll.BDH($B34,JY$3,JY$2,JY$2)</f>
        <v>#NAME?</v>
      </c>
      <c r="JZ34" s="14" t="e">
        <f ca="1">_xll.BDH($B34,JZ$3,JZ$2,JZ$2)</f>
        <v>#NAME?</v>
      </c>
      <c r="KA34" s="14" t="e">
        <f ca="1">_xll.BDH($B34,KA$3,KA$2,KA$2)</f>
        <v>#NAME?</v>
      </c>
      <c r="KB34" s="14" t="e">
        <f ca="1">_xll.BDH($B34,KB$3,KB$2,KB$2)</f>
        <v>#NAME?</v>
      </c>
      <c r="KC34" s="14" t="e">
        <f ca="1">_xll.BDH($B34,KC$3,KC$2,KC$2)</f>
        <v>#NAME?</v>
      </c>
      <c r="KD34" s="4"/>
      <c r="KE34" s="20"/>
    </row>
    <row r="35" spans="1:291" s="21" customFormat="1">
      <c r="A35" s="4" t="s">
        <v>16</v>
      </c>
      <c r="B35" s="4" t="s">
        <v>84</v>
      </c>
      <c r="C35" s="15" t="s">
        <v>126</v>
      </c>
      <c r="D35" s="4" t="s">
        <v>97</v>
      </c>
      <c r="E35" s="13" t="e">
        <f ca="1">_xll.BDH($B35,E$3,E$2,E$2)</f>
        <v>#NAME?</v>
      </c>
      <c r="F35" s="13" t="e">
        <f ca="1">_xll.BDH($B35,F$3,F$2,F$2)</f>
        <v>#NAME?</v>
      </c>
      <c r="G35" s="13" t="e">
        <f ca="1">_xll.BDH($B35,G$3,G$2,G$2)</f>
        <v>#NAME?</v>
      </c>
      <c r="H35" s="13" t="e">
        <f ca="1">_xll.BDH($B35,H$3,H$2,H$2)</f>
        <v>#NAME?</v>
      </c>
      <c r="I35" s="13" t="e">
        <f ca="1">_xll.BDH($B35,I$3,I$2,I$2)</f>
        <v>#NAME?</v>
      </c>
      <c r="J35" s="13" t="e">
        <f ca="1">_xll.BDH($B35,J$3,J$2,J$2)</f>
        <v>#NAME?</v>
      </c>
      <c r="K35" s="13" t="e">
        <f ca="1">_xll.BDH($B35,K$3,K$2,K$2)</f>
        <v>#NAME?</v>
      </c>
      <c r="L35" s="13" t="e">
        <f ca="1">_xll.BDH($B35,L$3,L$2,L$2)</f>
        <v>#NAME?</v>
      </c>
      <c r="M35" s="13" t="e">
        <f ca="1">_xll.BDH($B35,M$3,M$2,M$2)</f>
        <v>#NAME?</v>
      </c>
      <c r="N35" s="13" t="e">
        <f ca="1">_xll.BDH($B35,N$3,N$2,N$2)</f>
        <v>#NAME?</v>
      </c>
      <c r="O35" s="13" t="e">
        <f ca="1">_xll.BDH($B35,O$3,O$2,O$2)</f>
        <v>#NAME?</v>
      </c>
      <c r="P35" s="13" t="e">
        <f ca="1">_xll.BDH($B35,P$3,P$2,P$2)</f>
        <v>#NAME?</v>
      </c>
      <c r="Q35" s="13" t="e">
        <f ca="1">_xll.BDH($B35,Q$3,Q$2,Q$2)</f>
        <v>#NAME?</v>
      </c>
      <c r="R35" s="13" t="e">
        <f ca="1">_xll.BDH($B35,R$3,R$2,R$2)</f>
        <v>#NAME?</v>
      </c>
      <c r="S35" s="13" t="e">
        <f ca="1">_xll.BDH($B35,S$3,S$2,S$2)</f>
        <v>#NAME?</v>
      </c>
      <c r="T35" s="13" t="e">
        <f ca="1">_xll.BDH($B35,T$3,T$2,T$2)</f>
        <v>#NAME?</v>
      </c>
      <c r="U35" s="13" t="e">
        <f ca="1">_xll.BDH($B35,U$3,U$2,U$2)</f>
        <v>#NAME?</v>
      </c>
      <c r="V35" s="13" t="e">
        <f ca="1">_xll.BDH($B35,V$3,V$2,V$2)</f>
        <v>#NAME?</v>
      </c>
      <c r="W35" s="13" t="e">
        <f ca="1">_xll.BDH($B35,W$3,W$2,W$2)</f>
        <v>#NAME?</v>
      </c>
      <c r="X35" s="13" t="e">
        <f ca="1">_xll.BDH($B35,X$3,X$2,X$2)</f>
        <v>#NAME?</v>
      </c>
      <c r="Y35" s="13" t="e">
        <f ca="1">_xll.BDH($B35,Y$3,Y$2,Y$2)</f>
        <v>#NAME?</v>
      </c>
      <c r="Z35" s="66"/>
      <c r="AA35" s="13" t="e">
        <f ca="1">_xll.BDH($B35,AA$3,AA$2,AA$2)</f>
        <v>#NAME?</v>
      </c>
      <c r="AB35" s="13" t="e">
        <f ca="1">_xll.BDH($B35,AB$3,AB$2,AB$2)</f>
        <v>#NAME?</v>
      </c>
      <c r="AC35" s="13" t="e">
        <f ca="1">_xll.BDH($B35,AC$3,AC$2,AC$2)</f>
        <v>#NAME?</v>
      </c>
      <c r="AD35" s="13" t="e">
        <f ca="1">_xll.BDH($B35,AD$3,AD$2,AD$2)</f>
        <v>#NAME?</v>
      </c>
      <c r="AE35" s="13" t="e">
        <f ca="1">_xll.BDH($B35,AE$3,AE$2,AE$2)</f>
        <v>#NAME?</v>
      </c>
      <c r="AF35" s="13" t="e">
        <f ca="1">_xll.BDH($B35,AF$3,AF$2,AF$2)</f>
        <v>#NAME?</v>
      </c>
      <c r="AG35" s="13" t="e">
        <f ca="1">_xll.BDH($B35,AG$3,AG$2,AG$2)</f>
        <v>#NAME?</v>
      </c>
      <c r="AH35" s="13" t="e">
        <f ca="1">_xll.BDH($B35,AH$3,AH$2,AH$2)</f>
        <v>#NAME?</v>
      </c>
      <c r="AI35" s="13" t="e">
        <f ca="1">_xll.BDH($B35,AI$3,AI$2,AI$2)</f>
        <v>#NAME?</v>
      </c>
      <c r="AJ35" s="13" t="e">
        <f ca="1">_xll.BDH($B35,AJ$3,AJ$2,AJ$2)</f>
        <v>#NAME?</v>
      </c>
      <c r="AK35" s="13" t="e">
        <f ca="1">_xll.BDH($B35,AK$3,AK$2,AK$2)</f>
        <v>#NAME?</v>
      </c>
      <c r="AL35" s="13" t="e">
        <f ca="1">_xll.BDH($B35,AL$3,AL$2,AL$2)</f>
        <v>#NAME?</v>
      </c>
      <c r="AM35" s="13" t="e">
        <f ca="1">_xll.BDH($B35,AM$3,AM$2,AM$2)</f>
        <v>#NAME?</v>
      </c>
      <c r="AN35" s="13" t="e">
        <f ca="1">_xll.BDH($B35,AN$3,AN$2,AN$2)</f>
        <v>#NAME?</v>
      </c>
      <c r="AO35" s="13" t="e">
        <f ca="1">_xll.BDH($B35,AO$3,AO$2,AO$2)</f>
        <v>#NAME?</v>
      </c>
      <c r="AP35" s="13" t="e">
        <f ca="1">_xll.BDH($B35,AP$3,AP$2,AP$2)</f>
        <v>#NAME?</v>
      </c>
      <c r="AQ35" s="13" t="e">
        <f ca="1">_xll.BDH($B35,AQ$3,AQ$2,AQ$2)</f>
        <v>#NAME?</v>
      </c>
      <c r="AR35" s="13" t="e">
        <f ca="1">_xll.BDH($B35,AR$3,AR$2,AR$2)</f>
        <v>#NAME?</v>
      </c>
      <c r="AS35" s="13" t="e">
        <f ca="1">_xll.BDH($B35,AS$3,AS$2,AS$2)</f>
        <v>#NAME?</v>
      </c>
      <c r="AT35" s="13" t="e">
        <f ca="1">_xll.BDH($B35,AT$3,AT$2,AT$2)</f>
        <v>#NAME?</v>
      </c>
      <c r="AU35" s="13" t="e">
        <f ca="1">_xll.BDH($B35,AU$3,AU$2,AU$2)</f>
        <v>#NAME?</v>
      </c>
      <c r="AV35" s="66"/>
      <c r="AW35" s="13" t="e">
        <f ca="1">_xll.BDH($B35,AW$3,AW$2,AW$2)</f>
        <v>#NAME?</v>
      </c>
      <c r="AX35" s="13" t="e">
        <f ca="1">_xll.BDH($B35,AX$3,AX$2,AX$2)</f>
        <v>#NAME?</v>
      </c>
      <c r="AY35" s="13" t="e">
        <f ca="1">_xll.BDH($B35,AY$3,AY$2,AY$2)</f>
        <v>#NAME?</v>
      </c>
      <c r="AZ35" s="13" t="e">
        <f ca="1">_xll.BDH($B35,AZ$3,AZ$2,AZ$2)</f>
        <v>#NAME?</v>
      </c>
      <c r="BA35" s="13" t="e">
        <f ca="1">_xll.BDH($B35,BA$3,BA$2,BA$2)</f>
        <v>#NAME?</v>
      </c>
      <c r="BB35" s="13" t="e">
        <f ca="1">_xll.BDH($B35,BB$3,BB$2,BB$2)</f>
        <v>#NAME?</v>
      </c>
      <c r="BC35" s="13" t="e">
        <f ca="1">_xll.BDH($B35,BC$3,BC$2,BC$2)</f>
        <v>#NAME?</v>
      </c>
      <c r="BD35" s="13" t="e">
        <f ca="1">_xll.BDH($B35,BD$3,BD$2,BD$2)</f>
        <v>#NAME?</v>
      </c>
      <c r="BE35" s="13" t="e">
        <f ca="1">_xll.BDH($B35,BE$3,BE$2,BE$2)</f>
        <v>#NAME?</v>
      </c>
      <c r="BF35" s="13" t="e">
        <f ca="1">_xll.BDH($B35,BF$3,BF$2,BF$2)</f>
        <v>#NAME?</v>
      </c>
      <c r="BG35" s="13" t="e">
        <f ca="1">_xll.BDH($B35,BG$3,BG$2,BG$2)</f>
        <v>#NAME?</v>
      </c>
      <c r="BH35" s="13" t="e">
        <f ca="1">_xll.BDH($B35,BH$3,BH$2,BH$2)</f>
        <v>#NAME?</v>
      </c>
      <c r="BI35" s="13" t="e">
        <f ca="1">_xll.BDH($B35,BI$3,BI$2,BI$2)</f>
        <v>#NAME?</v>
      </c>
      <c r="BJ35" s="13" t="e">
        <f ca="1">_xll.BDH($B35,BJ$3,BJ$2,BJ$2)</f>
        <v>#NAME?</v>
      </c>
      <c r="BK35" s="13" t="e">
        <f ca="1">_xll.BDH($B35,BK$3,BK$2,BK$2)</f>
        <v>#NAME?</v>
      </c>
      <c r="BL35" s="13" t="e">
        <f ca="1">_xll.BDH($B35,BL$3,BL$2,BL$2)</f>
        <v>#NAME?</v>
      </c>
      <c r="BM35" s="13" t="e">
        <f ca="1">_xll.BDH($B35,BM$3,BM$2,BM$2)</f>
        <v>#NAME?</v>
      </c>
      <c r="BN35" s="13" t="e">
        <f ca="1">_xll.BDH($B35,BN$3,BN$2,BN$2)</f>
        <v>#NAME?</v>
      </c>
      <c r="BO35" s="13" t="e">
        <f ca="1">_xll.BDH($B35,BO$3,BO$2,BO$2)</f>
        <v>#NAME?</v>
      </c>
      <c r="BP35" s="13" t="e">
        <f ca="1">_xll.BDH($B35,BP$3,BP$2,BP$2)</f>
        <v>#NAME?</v>
      </c>
      <c r="BQ35" s="13" t="e">
        <f ca="1">_xll.BDH($B35,BQ$3,BQ$2,BQ$2)</f>
        <v>#NAME?</v>
      </c>
      <c r="BR35" s="3"/>
      <c r="BS35" s="14" t="e">
        <f ca="1">_xll.BDH($B35,BS$3,BS$2,BS$2)</f>
        <v>#NAME?</v>
      </c>
      <c r="BT35" s="14" t="e">
        <f ca="1">_xll.BDH($B35,BT$3,BT$2,BT$2)</f>
        <v>#NAME?</v>
      </c>
      <c r="BU35" s="14" t="e">
        <f ca="1">_xll.BDH($B35,BU$3,BU$2,BU$2)</f>
        <v>#NAME?</v>
      </c>
      <c r="BV35" s="14" t="e">
        <f ca="1">_xll.BDH($B35,BV$3,BV$2,BV$2)</f>
        <v>#NAME?</v>
      </c>
      <c r="BW35" s="14" t="e">
        <f ca="1">_xll.BDH($B35,BW$3,BW$2,BW$2)</f>
        <v>#NAME?</v>
      </c>
      <c r="BX35" s="14" t="e">
        <f ca="1">_xll.BDH($B35,BX$3,BX$2,BX$2)</f>
        <v>#NAME?</v>
      </c>
      <c r="BY35" s="14" t="e">
        <f ca="1">_xll.BDH($B35,BY$3,BY$2,BY$2)</f>
        <v>#NAME?</v>
      </c>
      <c r="BZ35" s="14" t="e">
        <f ca="1">_xll.BDH($B35,BZ$3,BZ$2,BZ$2)</f>
        <v>#NAME?</v>
      </c>
      <c r="CA35" s="14" t="e">
        <f ca="1">_xll.BDH($B35,CA$3,CA$2,CA$2)</f>
        <v>#NAME?</v>
      </c>
      <c r="CB35" s="14" t="e">
        <f ca="1">_xll.BDH($B35,CB$3,CB$2,CB$2)</f>
        <v>#NAME?</v>
      </c>
      <c r="CC35" s="14" t="e">
        <f ca="1">_xll.BDH($B35,CC$3,CC$2,CC$2)</f>
        <v>#NAME?</v>
      </c>
      <c r="CD35" s="14" t="e">
        <f ca="1">_xll.BDH($B35,CD$3,CD$2,CD$2)</f>
        <v>#NAME?</v>
      </c>
      <c r="CE35" s="14" t="e">
        <f ca="1">_xll.BDH($B35,CE$3,CE$2,CE$2)</f>
        <v>#NAME?</v>
      </c>
      <c r="CF35" s="14" t="e">
        <f ca="1">_xll.BDH($B35,CF$3,CF$2,CF$2)</f>
        <v>#NAME?</v>
      </c>
      <c r="CG35" s="14" t="e">
        <f ca="1">_xll.BDH($B35,CG$3,CG$2,CG$2)</f>
        <v>#NAME?</v>
      </c>
      <c r="CH35" s="14" t="e">
        <f ca="1">_xll.BDH($B35,CH$3,CH$2,CH$2)</f>
        <v>#NAME?</v>
      </c>
      <c r="CI35" s="14" t="e">
        <f ca="1">_xll.BDH($B35,CI$3,CI$2,CI$2)</f>
        <v>#NAME?</v>
      </c>
      <c r="CJ35" s="14" t="e">
        <f ca="1">_xll.BDH($B35,CJ$3,CJ$2,CJ$2)</f>
        <v>#NAME?</v>
      </c>
      <c r="CK35" s="14" t="e">
        <f ca="1">_xll.BDH($B35,CK$3,CK$2,CK$2)</f>
        <v>#NAME?</v>
      </c>
      <c r="CL35" s="14" t="e">
        <f ca="1">_xll.BDH($B35,CL$3,CL$2,CL$2)</f>
        <v>#NAME?</v>
      </c>
      <c r="CM35" s="14" t="e">
        <f ca="1">_xll.BDH($B35,CM$3,CM$2,CM$2)</f>
        <v>#NAME?</v>
      </c>
      <c r="CN35"/>
      <c r="CO35" s="13" t="e">
        <f ca="1">_xll.BDH($B35,CO$3,CO$2,CO$2)</f>
        <v>#NAME?</v>
      </c>
      <c r="CP35" s="13" t="e">
        <f ca="1">_xll.BDH($B35,CP$3,CP$2,CP$2)</f>
        <v>#NAME?</v>
      </c>
      <c r="CQ35" s="13" t="e">
        <f ca="1">_xll.BDH($B35,CQ$3,CQ$2,CQ$2)</f>
        <v>#NAME?</v>
      </c>
      <c r="CR35" s="13" t="e">
        <f ca="1">_xll.BDH($B35,CR$3,CR$2,CR$2)</f>
        <v>#NAME?</v>
      </c>
      <c r="CS35" s="13" t="e">
        <f ca="1">_xll.BDH($B35,CS$3,CS$2,CS$2)</f>
        <v>#NAME?</v>
      </c>
      <c r="CT35" s="13" t="e">
        <f ca="1">_xll.BDH($B35,CT$3,CT$2,CT$2)</f>
        <v>#NAME?</v>
      </c>
      <c r="CU35" s="13" t="e">
        <f ca="1">_xll.BDH($B35,CU$3,CU$2,CU$2)</f>
        <v>#NAME?</v>
      </c>
      <c r="CV35" s="13" t="e">
        <f ca="1">_xll.BDH($B35,CV$3,CV$2,CV$2)</f>
        <v>#NAME?</v>
      </c>
      <c r="CW35" s="13" t="e">
        <f ca="1">_xll.BDH($B35,CW$3,CW$2,CW$2)</f>
        <v>#NAME?</v>
      </c>
      <c r="CX35" s="13" t="e">
        <f ca="1">_xll.BDH($B35,CX$3,CX$2,CX$2)</f>
        <v>#NAME?</v>
      </c>
      <c r="CY35" s="13" t="e">
        <f ca="1">_xll.BDH($B35,CY$3,CY$2,CY$2)</f>
        <v>#NAME?</v>
      </c>
      <c r="CZ35" s="13" t="e">
        <f ca="1">_xll.BDH($B35,CZ$3,CZ$2,CZ$2)</f>
        <v>#NAME?</v>
      </c>
      <c r="DA35" s="13" t="e">
        <f ca="1">_xll.BDH($B35,DA$3,DA$2,DA$2)</f>
        <v>#NAME?</v>
      </c>
      <c r="DB35" s="13" t="e">
        <f ca="1">_xll.BDH($B35,DB$3,DB$2,DB$2)</f>
        <v>#NAME?</v>
      </c>
      <c r="DC35" s="13" t="e">
        <f ca="1">_xll.BDH($B35,DC$3,DC$2,DC$2)</f>
        <v>#NAME?</v>
      </c>
      <c r="DD35" s="13" t="e">
        <f ca="1">_xll.BDH($B35,DD$3,DD$2,DD$2)</f>
        <v>#NAME?</v>
      </c>
      <c r="DE35" s="13" t="e">
        <f ca="1">_xll.BDH($B35,DE$3,DE$2,DE$2)</f>
        <v>#NAME?</v>
      </c>
      <c r="DF35" s="13" t="e">
        <f ca="1">_xll.BDH($B35,DF$3,DF$2,DF$2)</f>
        <v>#NAME?</v>
      </c>
      <c r="DG35" s="13" t="e">
        <f ca="1">_xll.BDH($B35,DG$3,DG$2,DG$2)</f>
        <v>#NAME?</v>
      </c>
      <c r="DH35" s="13" t="e">
        <f ca="1">_xll.BDH($B35,DH$3,DH$2,DH$2)</f>
        <v>#NAME?</v>
      </c>
      <c r="DI35" s="13" t="e">
        <f ca="1">_xll.BDH($B35,DI$3,DI$2,DI$2)</f>
        <v>#NAME?</v>
      </c>
      <c r="DJ35" s="3"/>
      <c r="DK35" s="14" t="e">
        <f ca="1">_xll.BDH($B35,DK$3,DK$2,DK$2)</f>
        <v>#NAME?</v>
      </c>
      <c r="DL35" s="14" t="e">
        <f ca="1">_xll.BDH($B35,DL$3,DL$2,DL$2)</f>
        <v>#NAME?</v>
      </c>
      <c r="DM35" s="14" t="e">
        <f ca="1">_xll.BDH($B35,DM$3,DM$2,DM$2)</f>
        <v>#NAME?</v>
      </c>
      <c r="DN35" s="14" t="e">
        <f ca="1">_xll.BDH($B35,DN$3,DN$2,DN$2)</f>
        <v>#NAME?</v>
      </c>
      <c r="DO35" s="14" t="e">
        <f ca="1">_xll.BDH($B35,DO$3,DO$2,DO$2)</f>
        <v>#NAME?</v>
      </c>
      <c r="DP35" s="14" t="e">
        <f ca="1">_xll.BDH($B35,DP$3,DP$2,DP$2)</f>
        <v>#NAME?</v>
      </c>
      <c r="DQ35" s="14" t="e">
        <f ca="1">_xll.BDH($B35,DQ$3,DQ$2,DQ$2)</f>
        <v>#NAME?</v>
      </c>
      <c r="DR35" s="14" t="e">
        <f ca="1">_xll.BDH($B35,DR$3,DR$2,DR$2)</f>
        <v>#NAME?</v>
      </c>
      <c r="DS35" s="14" t="e">
        <f ca="1">_xll.BDH($B35,DS$3,DS$2,DS$2)</f>
        <v>#NAME?</v>
      </c>
      <c r="DT35" s="14" t="e">
        <f ca="1">_xll.BDH($B35,DT$3,DT$2,DT$2)</f>
        <v>#NAME?</v>
      </c>
      <c r="DU35" s="14" t="e">
        <f ca="1">_xll.BDH($B35,DU$3,DU$2,DU$2)</f>
        <v>#NAME?</v>
      </c>
      <c r="DV35" s="14" t="e">
        <f ca="1">_xll.BDH($B35,DV$3,DV$2,DV$2)</f>
        <v>#NAME?</v>
      </c>
      <c r="DW35" s="14" t="e">
        <f ca="1">_xll.BDH($B35,DW$3,DW$2,DW$2)</f>
        <v>#NAME?</v>
      </c>
      <c r="DX35" s="14" t="e">
        <f ca="1">_xll.BDH($B35,DX$3,DX$2,DX$2)</f>
        <v>#NAME?</v>
      </c>
      <c r="DY35" s="14" t="e">
        <f ca="1">_xll.BDH($B35,DY$3,DY$2,DY$2)</f>
        <v>#NAME?</v>
      </c>
      <c r="DZ35" s="14" t="e">
        <f ca="1">_xll.BDH($B35,DZ$3,DZ$2,DZ$2)</f>
        <v>#NAME?</v>
      </c>
      <c r="EA35" s="14" t="e">
        <f ca="1">_xll.BDH($B35,EA$3,EA$2,EA$2)</f>
        <v>#NAME?</v>
      </c>
      <c r="EB35" s="14" t="e">
        <f ca="1">_xll.BDH($B35,EB$3,EB$2,EB$2)</f>
        <v>#NAME?</v>
      </c>
      <c r="EC35" s="14" t="e">
        <f ca="1">_xll.BDH($B35,EC$3,EC$2,EC$2)</f>
        <v>#NAME?</v>
      </c>
      <c r="ED35" s="14" t="e">
        <f ca="1">_xll.BDH($B35,ED$3,ED$2,ED$2)</f>
        <v>#NAME?</v>
      </c>
      <c r="EE35" s="14" t="e">
        <f ca="1">_xll.BDH($B35,EE$3,EE$2,EE$2)</f>
        <v>#NAME?</v>
      </c>
      <c r="EF35" s="3"/>
      <c r="EG35" s="14" t="e">
        <f ca="1">_xll.BDH($B35,EG$3,EG$2,EG$2)</f>
        <v>#NAME?</v>
      </c>
      <c r="EH35" s="14" t="e">
        <f ca="1">_xll.BDH($B35,EH$3,EH$2,EH$2)</f>
        <v>#NAME?</v>
      </c>
      <c r="EI35" s="14" t="e">
        <f ca="1">_xll.BDH($B35,EI$3,EI$2,EI$2)</f>
        <v>#NAME?</v>
      </c>
      <c r="EJ35" s="14" t="e">
        <f ca="1">_xll.BDH($B35,EJ$3,EJ$2,EJ$2)</f>
        <v>#NAME?</v>
      </c>
      <c r="EK35" s="14" t="e">
        <f ca="1">_xll.BDH($B35,EK$3,EK$2,EK$2)</f>
        <v>#NAME?</v>
      </c>
      <c r="EL35" s="14" t="e">
        <f ca="1">_xll.BDH($B35,EL$3,EL$2,EL$2)</f>
        <v>#NAME?</v>
      </c>
      <c r="EM35" s="14" t="e">
        <f ca="1">_xll.BDH($B35,EM$3,EM$2,EM$2)</f>
        <v>#NAME?</v>
      </c>
      <c r="EN35" s="14" t="e">
        <f ca="1">_xll.BDH($B35,EN$3,EN$2,EN$2)</f>
        <v>#NAME?</v>
      </c>
      <c r="EO35" s="14" t="e">
        <f ca="1">_xll.BDH($B35,EO$3,EO$2,EO$2)</f>
        <v>#NAME?</v>
      </c>
      <c r="EP35" s="14" t="e">
        <f ca="1">_xll.BDH($B35,EP$3,EP$2,EP$2)</f>
        <v>#NAME?</v>
      </c>
      <c r="EQ35" s="14" t="e">
        <f ca="1">_xll.BDH($B35,EQ$3,EQ$2,EQ$2)</f>
        <v>#NAME?</v>
      </c>
      <c r="ER35" s="14" t="e">
        <f ca="1">_xll.BDH($B35,ER$3,ER$2,ER$2)</f>
        <v>#NAME?</v>
      </c>
      <c r="ES35" s="14" t="e">
        <f ca="1">_xll.BDH($B35,ES$3,ES$2,ES$2)</f>
        <v>#NAME?</v>
      </c>
      <c r="ET35" s="14" t="e">
        <f ca="1">_xll.BDH($B35,ET$3,ET$2,ET$2)</f>
        <v>#NAME?</v>
      </c>
      <c r="EU35" s="14" t="e">
        <f ca="1">_xll.BDH($B35,EU$3,EU$2,EU$2)</f>
        <v>#NAME?</v>
      </c>
      <c r="EV35" s="14" t="e">
        <f ca="1">_xll.BDH($B35,EV$3,EV$2,EV$2)</f>
        <v>#NAME?</v>
      </c>
      <c r="EW35" s="14" t="e">
        <f ca="1">_xll.BDH($B35,EW$3,EW$2,EW$2)</f>
        <v>#NAME?</v>
      </c>
      <c r="EX35" s="14" t="e">
        <f ca="1">_xll.BDH($B35,EX$3,EX$2,EX$2)</f>
        <v>#NAME?</v>
      </c>
      <c r="EY35" s="14" t="e">
        <f ca="1">_xll.BDH($B35,EY$3,EY$2,EY$2)</f>
        <v>#NAME?</v>
      </c>
      <c r="EZ35" s="14" t="e">
        <f ca="1">_xll.BDH($B35,EZ$3,EZ$2,EZ$2)</f>
        <v>#NAME?</v>
      </c>
      <c r="FA35" s="14" t="e">
        <f ca="1">_xll.BDH($B35,FA$3,FA$2,FA$2)</f>
        <v>#NAME?</v>
      </c>
      <c r="FB35" s="3"/>
      <c r="FC35" s="14" t="e">
        <f ca="1">_xll.BDH($B35,FC$3,FC$2,FC$2)</f>
        <v>#NAME?</v>
      </c>
      <c r="FD35" s="14" t="e">
        <f ca="1">_xll.BDH($B35,FD$3,FD$2,FD$2)</f>
        <v>#NAME?</v>
      </c>
      <c r="FE35" s="14" t="e">
        <f ca="1">_xll.BDH($B35,FE$3,FE$2,FE$2)</f>
        <v>#NAME?</v>
      </c>
      <c r="FF35" s="14" t="e">
        <f ca="1">_xll.BDH($B35,FF$3,FF$2,FF$2)</f>
        <v>#NAME?</v>
      </c>
      <c r="FG35" s="14" t="e">
        <f ca="1">_xll.BDH($B35,FG$3,FG$2,FG$2)</f>
        <v>#NAME?</v>
      </c>
      <c r="FH35" s="14" t="e">
        <f ca="1">_xll.BDH($B35,FH$3,FH$2,FH$2)</f>
        <v>#NAME?</v>
      </c>
      <c r="FI35" s="14" t="e">
        <f ca="1">_xll.BDH($B35,FI$3,FI$2,FI$2)</f>
        <v>#NAME?</v>
      </c>
      <c r="FJ35" s="14" t="e">
        <f ca="1">_xll.BDH($B35,FJ$3,FJ$2,FJ$2)</f>
        <v>#NAME?</v>
      </c>
      <c r="FK35" s="14" t="e">
        <f ca="1">_xll.BDH($B35,FK$3,FK$2,FK$2)</f>
        <v>#NAME?</v>
      </c>
      <c r="FL35" s="14" t="e">
        <f ca="1">_xll.BDH($B35,FL$3,FL$2,FL$2)</f>
        <v>#NAME?</v>
      </c>
      <c r="FM35" s="14" t="e">
        <f ca="1">_xll.BDH($B35,FM$3,FM$2,FM$2)</f>
        <v>#NAME?</v>
      </c>
      <c r="FN35" s="14" t="e">
        <f ca="1">_xll.BDH($B35,FN$3,FN$2,FN$2)</f>
        <v>#NAME?</v>
      </c>
      <c r="FO35" s="14" t="e">
        <f ca="1">_xll.BDH($B35,FO$3,FO$2,FO$2)</f>
        <v>#NAME?</v>
      </c>
      <c r="FP35" s="14" t="e">
        <f ca="1">_xll.BDH($B35,FP$3,FP$2,FP$2)</f>
        <v>#NAME?</v>
      </c>
      <c r="FQ35" s="14" t="e">
        <f ca="1">_xll.BDH($B35,FQ$3,FQ$2,FQ$2)</f>
        <v>#NAME?</v>
      </c>
      <c r="FR35" s="14" t="e">
        <f ca="1">_xll.BDH($B35,FR$3,FR$2,FR$2)</f>
        <v>#NAME?</v>
      </c>
      <c r="FS35" s="14" t="e">
        <f ca="1">_xll.BDH($B35,FS$3,FS$2,FS$2)</f>
        <v>#NAME?</v>
      </c>
      <c r="FT35" s="14" t="e">
        <f ca="1">_xll.BDH($B35,FT$3,FT$2,FT$2)</f>
        <v>#NAME?</v>
      </c>
      <c r="FU35" s="14" t="e">
        <f ca="1">_xll.BDH($B35,FU$3,FU$2,FU$2)</f>
        <v>#NAME?</v>
      </c>
      <c r="FV35" s="14" t="e">
        <f ca="1">_xll.BDH($B35,FV$3,FV$2,FV$2)</f>
        <v>#NAME?</v>
      </c>
      <c r="FW35" s="14" t="e">
        <f ca="1">_xll.BDH($B35,FW$3,FW$2,FW$2)</f>
        <v>#NAME?</v>
      </c>
      <c r="FX35" s="3"/>
      <c r="FY35" s="14" t="e">
        <f ca="1">_xll.BDH($B35,FY$3,FY$2,FY$2)</f>
        <v>#NAME?</v>
      </c>
      <c r="FZ35" s="14" t="e">
        <f ca="1">_xll.BDH($B35,FZ$3,FZ$2,FZ$2)</f>
        <v>#NAME?</v>
      </c>
      <c r="GA35" s="14" t="e">
        <f ca="1">_xll.BDH($B35,GA$3,GA$2,GA$2)</f>
        <v>#NAME?</v>
      </c>
      <c r="GB35" s="14" t="e">
        <f ca="1">_xll.BDH($B35,GB$3,GB$2,GB$2)</f>
        <v>#NAME?</v>
      </c>
      <c r="GC35" s="14" t="e">
        <f ca="1">_xll.BDH($B35,GC$3,GC$2,GC$2)</f>
        <v>#NAME?</v>
      </c>
      <c r="GD35" s="14" t="e">
        <f ca="1">_xll.BDH($B35,GD$3,GD$2,GD$2)</f>
        <v>#NAME?</v>
      </c>
      <c r="GE35" s="14" t="e">
        <f ca="1">_xll.BDH($B35,GE$3,GE$2,GE$2)</f>
        <v>#NAME?</v>
      </c>
      <c r="GF35" s="14" t="e">
        <f ca="1">_xll.BDH($B35,GF$3,GF$2,GF$2)</f>
        <v>#NAME?</v>
      </c>
      <c r="GG35" s="14" t="e">
        <f ca="1">_xll.BDH($B35,GG$3,GG$2,GG$2)</f>
        <v>#NAME?</v>
      </c>
      <c r="GH35" s="14" t="e">
        <f ca="1">_xll.BDH($B35,GH$3,GH$2,GH$2)</f>
        <v>#NAME?</v>
      </c>
      <c r="GI35" s="14" t="e">
        <f ca="1">_xll.BDH($B35,GI$3,GI$2,GI$2)</f>
        <v>#NAME?</v>
      </c>
      <c r="GJ35" s="14" t="e">
        <f ca="1">_xll.BDH($B35,GJ$3,GJ$2,GJ$2)</f>
        <v>#NAME?</v>
      </c>
      <c r="GK35" s="14" t="e">
        <f ca="1">_xll.BDH($B35,GK$3,GK$2,GK$2)</f>
        <v>#NAME?</v>
      </c>
      <c r="GL35" s="14" t="e">
        <f ca="1">_xll.BDH($B35,GL$3,GL$2,GL$2)</f>
        <v>#NAME?</v>
      </c>
      <c r="GM35" s="14" t="e">
        <f ca="1">_xll.BDH($B35,GM$3,GM$2,GM$2)</f>
        <v>#NAME?</v>
      </c>
      <c r="GN35" s="14" t="e">
        <f ca="1">_xll.BDH($B35,GN$3,GN$2,GN$2)</f>
        <v>#NAME?</v>
      </c>
      <c r="GO35" s="14" t="e">
        <f ca="1">_xll.BDH($B35,GO$3,GO$2,GO$2)</f>
        <v>#NAME?</v>
      </c>
      <c r="GP35" s="14" t="e">
        <f ca="1">_xll.BDH($B35,GP$3,GP$2,GP$2)</f>
        <v>#NAME?</v>
      </c>
      <c r="GQ35" s="14" t="e">
        <f ca="1">_xll.BDH($B35,GQ$3,GQ$2,GQ$2)</f>
        <v>#NAME?</v>
      </c>
      <c r="GR35" s="14" t="e">
        <f ca="1">_xll.BDH($B35,GR$3,GR$2,GR$2)</f>
        <v>#NAME?</v>
      </c>
      <c r="GS35" s="14" t="e">
        <f ca="1">_xll.BDH($B35,GS$3,GS$2,GS$2)</f>
        <v>#NAME?</v>
      </c>
      <c r="GT35" s="3"/>
      <c r="GU35" s="13" t="e">
        <f ca="1">_xll.BDH($B35,GU$3,GU$2,GU$2)</f>
        <v>#NAME?</v>
      </c>
      <c r="GV35" s="13" t="e">
        <f ca="1">_xll.BDH($B35,GV$3,GV$2,GV$2)</f>
        <v>#NAME?</v>
      </c>
      <c r="GW35" s="13" t="e">
        <f ca="1">_xll.BDH($B35,GW$3,GW$2,GW$2)</f>
        <v>#NAME?</v>
      </c>
      <c r="GX35" s="13" t="e">
        <f ca="1">_xll.BDH($B35,GX$3,GX$2,GX$2)</f>
        <v>#NAME?</v>
      </c>
      <c r="GY35" s="13" t="e">
        <f ca="1">_xll.BDH($B35,GY$3,GY$2,GY$2)</f>
        <v>#NAME?</v>
      </c>
      <c r="GZ35" s="13" t="e">
        <f ca="1">_xll.BDH($B35,GZ$3,GZ$2,GZ$2)</f>
        <v>#NAME?</v>
      </c>
      <c r="HA35" s="13" t="e">
        <f ca="1">_xll.BDH($B35,HA$3,HA$2,HA$2)</f>
        <v>#NAME?</v>
      </c>
      <c r="HB35" s="13" t="e">
        <f ca="1">_xll.BDH($B35,HB$3,HB$2,HB$2)</f>
        <v>#NAME?</v>
      </c>
      <c r="HC35" s="13" t="e">
        <f ca="1">_xll.BDH($B35,HC$3,HC$2,HC$2)</f>
        <v>#NAME?</v>
      </c>
      <c r="HD35" s="13" t="e">
        <f ca="1">_xll.BDH($B35,HD$3,HD$2,HD$2)</f>
        <v>#NAME?</v>
      </c>
      <c r="HE35" s="13" t="e">
        <f ca="1">_xll.BDH($B35,HE$3,HE$2,HE$2)</f>
        <v>#NAME?</v>
      </c>
      <c r="HF35" s="13" t="e">
        <f ca="1">_xll.BDH($B35,HF$3,HF$2,HF$2)</f>
        <v>#NAME?</v>
      </c>
      <c r="HG35" s="13" t="e">
        <f ca="1">_xll.BDH($B35,HG$3,HG$2,HG$2)</f>
        <v>#NAME?</v>
      </c>
      <c r="HH35" s="13" t="e">
        <f ca="1">_xll.BDH($B35,HH$3,HH$2,HH$2)</f>
        <v>#NAME?</v>
      </c>
      <c r="HI35" s="13" t="e">
        <f ca="1">_xll.BDH($B35,HI$3,HI$2,HI$2)</f>
        <v>#NAME?</v>
      </c>
      <c r="HJ35" s="13" t="e">
        <f ca="1">_xll.BDH($B35,HJ$3,HJ$2,HJ$2)</f>
        <v>#NAME?</v>
      </c>
      <c r="HK35" s="13" t="e">
        <f ca="1">_xll.BDH($B35,HK$3,HK$2,HK$2)</f>
        <v>#NAME?</v>
      </c>
      <c r="HL35" s="13" t="e">
        <f ca="1">_xll.BDH($B35,HL$3,HL$2,HL$2)</f>
        <v>#NAME?</v>
      </c>
      <c r="HM35" s="13" t="e">
        <f ca="1">_xll.BDH($B35,HM$3,HM$2,HM$2)</f>
        <v>#NAME?</v>
      </c>
      <c r="HN35" s="13" t="e">
        <f ca="1">_xll.BDH($B35,HN$3,HN$2,HN$2)</f>
        <v>#NAME?</v>
      </c>
      <c r="HO35" s="13" t="e">
        <f ca="1">_xll.BDH($B35,HO$3,HO$2,HO$2)</f>
        <v>#NAME?</v>
      </c>
      <c r="HP35" s="3"/>
      <c r="HQ35" s="13" t="e">
        <f ca="1">_xll.BDH($B35,HQ$3,HQ$2,HQ$2)</f>
        <v>#NAME?</v>
      </c>
      <c r="HR35" s="13" t="e">
        <f ca="1">_xll.BDH($B35,HR$3,HR$2,HR$2)</f>
        <v>#NAME?</v>
      </c>
      <c r="HS35" s="13" t="e">
        <f ca="1">_xll.BDH($B35,HS$3,HS$2,HS$2)</f>
        <v>#NAME?</v>
      </c>
      <c r="HT35" s="13" t="e">
        <f ca="1">_xll.BDH($B35,HT$3,HT$2,HT$2)</f>
        <v>#NAME?</v>
      </c>
      <c r="HU35" s="13" t="e">
        <f ca="1">_xll.BDH($B35,HU$3,HU$2,HU$2)</f>
        <v>#NAME?</v>
      </c>
      <c r="HV35" s="13" t="e">
        <f ca="1">_xll.BDH($B35,HV$3,HV$2,HV$2)</f>
        <v>#NAME?</v>
      </c>
      <c r="HW35" s="13" t="e">
        <f ca="1">_xll.BDH($B35,HW$3,HW$2,HW$2)</f>
        <v>#NAME?</v>
      </c>
      <c r="HX35" s="13" t="e">
        <f ca="1">_xll.BDH($B35,HX$3,HX$2,HX$2)</f>
        <v>#NAME?</v>
      </c>
      <c r="HY35" s="13" t="e">
        <f ca="1">_xll.BDH($B35,HY$3,HY$2,HY$2)</f>
        <v>#NAME?</v>
      </c>
      <c r="HZ35" s="13" t="e">
        <f ca="1">_xll.BDH($B35,HZ$3,HZ$2,HZ$2)</f>
        <v>#NAME?</v>
      </c>
      <c r="IA35" s="13" t="e">
        <f ca="1">_xll.BDH($B35,IA$3,IA$2,IA$2)</f>
        <v>#NAME?</v>
      </c>
      <c r="IB35" s="13" t="e">
        <f ca="1">_xll.BDH($B35,IB$3,IB$2,IB$2)</f>
        <v>#NAME?</v>
      </c>
      <c r="IC35" s="13" t="e">
        <f ca="1">_xll.BDH($B35,IC$3,IC$2,IC$2)</f>
        <v>#NAME?</v>
      </c>
      <c r="ID35" s="13" t="e">
        <f ca="1">_xll.BDH($B35,ID$3,ID$2,ID$2)</f>
        <v>#NAME?</v>
      </c>
      <c r="IE35" s="13" t="e">
        <f ca="1">_xll.BDH($B35,IE$3,IE$2,IE$2)</f>
        <v>#NAME?</v>
      </c>
      <c r="IF35" s="13" t="e">
        <f ca="1">_xll.BDH($B35,IF$3,IF$2,IF$2)</f>
        <v>#NAME?</v>
      </c>
      <c r="IG35" s="13" t="e">
        <f ca="1">_xll.BDH($B35,IG$3,IG$2,IG$2)</f>
        <v>#NAME?</v>
      </c>
      <c r="IH35" s="13" t="e">
        <f ca="1">_xll.BDH($B35,IH$3,IH$2,IH$2)</f>
        <v>#NAME?</v>
      </c>
      <c r="II35" s="13" t="e">
        <f ca="1">_xll.BDH($B35,II$3,II$2,II$2)</f>
        <v>#NAME?</v>
      </c>
      <c r="IJ35" s="13" t="e">
        <f ca="1">_xll.BDH($B35,IJ$3,IJ$2,IJ$2)</f>
        <v>#NAME?</v>
      </c>
      <c r="IK35" s="13" t="e">
        <f ca="1">_xll.BDH($B35,IK$3,IK$2,IK$2)</f>
        <v>#NAME?</v>
      </c>
      <c r="IL35" s="3"/>
      <c r="IM35" s="13" t="e">
        <f ca="1">_xll.BDH($B35,IM$3,IM$2,IM$2)</f>
        <v>#NAME?</v>
      </c>
      <c r="IN35" s="13" t="e">
        <f ca="1">_xll.BDH($B35,IN$3,IN$2,IN$2)</f>
        <v>#NAME?</v>
      </c>
      <c r="IO35" s="13" t="e">
        <f ca="1">_xll.BDH($B35,IO$3,IO$2,IO$2)</f>
        <v>#NAME?</v>
      </c>
      <c r="IP35" s="13" t="e">
        <f ca="1">_xll.BDH($B35,IP$3,IP$2,IP$2)</f>
        <v>#NAME?</v>
      </c>
      <c r="IQ35" s="13" t="e">
        <f ca="1">_xll.BDH($B35,IQ$3,IQ$2,IQ$2)</f>
        <v>#NAME?</v>
      </c>
      <c r="IR35" s="13" t="e">
        <f ca="1">_xll.BDH($B35,IR$3,IR$2,IR$2)</f>
        <v>#NAME?</v>
      </c>
      <c r="IS35" s="13" t="e">
        <f ca="1">_xll.BDH($B35,IS$3,IS$2,IS$2)</f>
        <v>#NAME?</v>
      </c>
      <c r="IT35" s="13" t="e">
        <f ca="1">_xll.BDH($B35,IT$3,IT$2,IT$2)</f>
        <v>#NAME?</v>
      </c>
      <c r="IU35" s="13" t="e">
        <f ca="1">_xll.BDH($B35,IU$3,IU$2,IU$2)</f>
        <v>#NAME?</v>
      </c>
      <c r="IV35" s="13" t="e">
        <f ca="1">_xll.BDH($B35,IV$3,IV$2,IV$2)</f>
        <v>#NAME?</v>
      </c>
      <c r="IW35" s="13" t="e">
        <f ca="1">_xll.BDH($B35,IW$3,IW$2,IW$2)</f>
        <v>#NAME?</v>
      </c>
      <c r="IX35" s="13" t="e">
        <f ca="1">_xll.BDH($B35,IX$3,IX$2,IX$2)</f>
        <v>#NAME?</v>
      </c>
      <c r="IY35" s="13" t="e">
        <f ca="1">_xll.BDH($B35,IY$3,IY$2,IY$2)</f>
        <v>#NAME?</v>
      </c>
      <c r="IZ35" s="13" t="e">
        <f ca="1">_xll.BDH($B35,IZ$3,IZ$2,IZ$2)</f>
        <v>#NAME?</v>
      </c>
      <c r="JA35" s="13" t="e">
        <f ca="1">_xll.BDH($B35,JA$3,JA$2,JA$2)</f>
        <v>#NAME?</v>
      </c>
      <c r="JB35" s="13" t="e">
        <f ca="1">_xll.BDH($B35,JB$3,JB$2,JB$2)</f>
        <v>#NAME?</v>
      </c>
      <c r="JC35" s="13" t="e">
        <f ca="1">_xll.BDH($B35,JC$3,JC$2,JC$2)</f>
        <v>#NAME?</v>
      </c>
      <c r="JD35" s="13" t="e">
        <f ca="1">_xll.BDH($B35,JD$3,JD$2,JD$2)</f>
        <v>#NAME?</v>
      </c>
      <c r="JE35" s="13" t="e">
        <f ca="1">_xll.BDH($B35,JE$3,JE$2,JE$2)</f>
        <v>#NAME?</v>
      </c>
      <c r="JF35" s="13" t="e">
        <f ca="1">_xll.BDH($B35,JF$3,JF$2,JF$2)</f>
        <v>#NAME?</v>
      </c>
      <c r="JG35" s="13" t="e">
        <f ca="1">_xll.BDH($B35,JG$3,JG$2,JG$2)</f>
        <v>#NAME?</v>
      </c>
      <c r="JH35" s="3"/>
      <c r="JI35" s="14" t="e">
        <f ca="1">_xll.BDH($B35,JI$3,JI$2,JI$2)</f>
        <v>#NAME?</v>
      </c>
      <c r="JJ35" s="14" t="e">
        <f ca="1">_xll.BDH($B35,JJ$3,JJ$2,JJ$2)</f>
        <v>#NAME?</v>
      </c>
      <c r="JK35" s="14" t="e">
        <f ca="1">_xll.BDH($B35,JK$3,JK$2,JK$2)</f>
        <v>#NAME?</v>
      </c>
      <c r="JL35" s="14" t="e">
        <f ca="1">_xll.BDH($B35,JL$3,JL$2,JL$2)</f>
        <v>#NAME?</v>
      </c>
      <c r="JM35" s="14" t="e">
        <f ca="1">_xll.BDH($B35,JM$3,JM$2,JM$2)</f>
        <v>#NAME?</v>
      </c>
      <c r="JN35" s="14" t="e">
        <f ca="1">_xll.BDH($B35,JN$3,JN$2,JN$2)</f>
        <v>#NAME?</v>
      </c>
      <c r="JO35" s="14" t="e">
        <f ca="1">_xll.BDH($B35,JO$3,JO$2,JO$2)</f>
        <v>#NAME?</v>
      </c>
      <c r="JP35" s="14" t="e">
        <f ca="1">_xll.BDH($B35,JP$3,JP$2,JP$2)</f>
        <v>#NAME?</v>
      </c>
      <c r="JQ35" s="14" t="e">
        <f ca="1">_xll.BDH($B35,JQ$3,JQ$2,JQ$2)</f>
        <v>#NAME?</v>
      </c>
      <c r="JR35" s="14" t="e">
        <f ca="1">_xll.BDH($B35,JR$3,JR$2,JR$2)</f>
        <v>#NAME?</v>
      </c>
      <c r="JS35" s="14" t="e">
        <f ca="1">_xll.BDH($B35,JS$3,JS$2,JS$2)</f>
        <v>#NAME?</v>
      </c>
      <c r="JT35" s="14" t="e">
        <f ca="1">_xll.BDH($B35,JT$3,JT$2,JT$2)</f>
        <v>#NAME?</v>
      </c>
      <c r="JU35" s="14" t="e">
        <f ca="1">_xll.BDH($B35,JU$3,JU$2,JU$2)</f>
        <v>#NAME?</v>
      </c>
      <c r="JV35" s="14" t="e">
        <f ca="1">_xll.BDH($B35,JV$3,JV$2,JV$2)</f>
        <v>#NAME?</v>
      </c>
      <c r="JW35" s="14" t="e">
        <f ca="1">_xll.BDH($B35,JW$3,JW$2,JW$2)</f>
        <v>#NAME?</v>
      </c>
      <c r="JX35" s="14" t="e">
        <f ca="1">_xll.BDH($B35,JX$3,JX$2,JX$2)</f>
        <v>#NAME?</v>
      </c>
      <c r="JY35" s="14" t="e">
        <f ca="1">_xll.BDH($B35,JY$3,JY$2,JY$2)</f>
        <v>#NAME?</v>
      </c>
      <c r="JZ35" s="14" t="e">
        <f ca="1">_xll.BDH($B35,JZ$3,JZ$2,JZ$2)</f>
        <v>#NAME?</v>
      </c>
      <c r="KA35" s="14" t="e">
        <f ca="1">_xll.BDH($B35,KA$3,KA$2,KA$2)</f>
        <v>#NAME?</v>
      </c>
      <c r="KB35" s="14" t="e">
        <f ca="1">_xll.BDH($B35,KB$3,KB$2,KB$2)</f>
        <v>#NAME?</v>
      </c>
      <c r="KC35" s="14" t="e">
        <f ca="1">_xll.BDH($B35,KC$3,KC$2,KC$2)</f>
        <v>#NAME?</v>
      </c>
      <c r="KD35" s="3"/>
    </row>
    <row r="36" spans="1:291" s="21" customFormat="1">
      <c r="A36" s="4" t="s">
        <v>16</v>
      </c>
      <c r="B36" s="4" t="s">
        <v>82</v>
      </c>
      <c r="C36" s="15" t="s">
        <v>126</v>
      </c>
      <c r="D36" s="4" t="s">
        <v>96</v>
      </c>
      <c r="E36" s="13" t="e">
        <f ca="1">_xll.BDH($B36,E$3,E$2,E$2)</f>
        <v>#NAME?</v>
      </c>
      <c r="F36" s="13" t="e">
        <f ca="1">_xll.BDH($B36,F$3,F$2,F$2)</f>
        <v>#NAME?</v>
      </c>
      <c r="G36" s="13" t="e">
        <f ca="1">_xll.BDH($B36,G$3,G$2,G$2)</f>
        <v>#NAME?</v>
      </c>
      <c r="H36" s="13" t="e">
        <f ca="1">_xll.BDH($B36,H$3,H$2,H$2)</f>
        <v>#NAME?</v>
      </c>
      <c r="I36" s="13" t="e">
        <f ca="1">_xll.BDH($B36,I$3,I$2,I$2)</f>
        <v>#NAME?</v>
      </c>
      <c r="J36" s="13" t="e">
        <f ca="1">_xll.BDH($B36,J$3,J$2,J$2)</f>
        <v>#NAME?</v>
      </c>
      <c r="K36" s="13" t="e">
        <f ca="1">_xll.BDH($B36,K$3,K$2,K$2)</f>
        <v>#NAME?</v>
      </c>
      <c r="L36" s="13" t="e">
        <f ca="1">_xll.BDH($B36,L$3,L$2,L$2)</f>
        <v>#NAME?</v>
      </c>
      <c r="M36" s="13" t="e">
        <f ca="1">_xll.BDH($B36,M$3,M$2,M$2)</f>
        <v>#NAME?</v>
      </c>
      <c r="N36" s="13" t="e">
        <f ca="1">_xll.BDH($B36,N$3,N$2,N$2)</f>
        <v>#NAME?</v>
      </c>
      <c r="O36" s="13" t="e">
        <f ca="1">_xll.BDH($B36,O$3,O$2,O$2)</f>
        <v>#NAME?</v>
      </c>
      <c r="P36" s="13" t="e">
        <f ca="1">_xll.BDH($B36,P$3,P$2,P$2)</f>
        <v>#NAME?</v>
      </c>
      <c r="Q36" s="13" t="e">
        <f ca="1">_xll.BDH($B36,Q$3,Q$2,Q$2)</f>
        <v>#NAME?</v>
      </c>
      <c r="R36" s="13" t="e">
        <f ca="1">_xll.BDH($B36,R$3,R$2,R$2)</f>
        <v>#NAME?</v>
      </c>
      <c r="S36" s="13" t="e">
        <f ca="1">_xll.BDH($B36,S$3,S$2,S$2)</f>
        <v>#NAME?</v>
      </c>
      <c r="T36" s="13" t="e">
        <f ca="1">_xll.BDH($B36,T$3,T$2,T$2)</f>
        <v>#NAME?</v>
      </c>
      <c r="U36" s="13" t="e">
        <f ca="1">_xll.BDH($B36,U$3,U$2,U$2)</f>
        <v>#NAME?</v>
      </c>
      <c r="V36" s="13" t="e">
        <f ca="1">_xll.BDH($B36,V$3,V$2,V$2)</f>
        <v>#NAME?</v>
      </c>
      <c r="W36" s="13" t="e">
        <f ca="1">_xll.BDH($B36,W$3,W$2,W$2)</f>
        <v>#NAME?</v>
      </c>
      <c r="X36" s="13" t="e">
        <f ca="1">_xll.BDH($B36,X$3,X$2,X$2)</f>
        <v>#NAME?</v>
      </c>
      <c r="Y36" s="13" t="e">
        <f ca="1">_xll.BDH($B36,Y$3,Y$2,Y$2)</f>
        <v>#NAME?</v>
      </c>
      <c r="Z36" s="66"/>
      <c r="AA36" s="13" t="e">
        <f ca="1">_xll.BDH($B36,AA$3,AA$2,AA$2)</f>
        <v>#NAME?</v>
      </c>
      <c r="AB36" s="13" t="e">
        <f ca="1">_xll.BDH($B36,AB$3,AB$2,AB$2)</f>
        <v>#NAME?</v>
      </c>
      <c r="AC36" s="13" t="e">
        <f ca="1">_xll.BDH($B36,AC$3,AC$2,AC$2)</f>
        <v>#NAME?</v>
      </c>
      <c r="AD36" s="13" t="e">
        <f ca="1">_xll.BDH($B36,AD$3,AD$2,AD$2)</f>
        <v>#NAME?</v>
      </c>
      <c r="AE36" s="13" t="e">
        <f ca="1">_xll.BDH($B36,AE$3,AE$2,AE$2)</f>
        <v>#NAME?</v>
      </c>
      <c r="AF36" s="13" t="e">
        <f ca="1">_xll.BDH($B36,AF$3,AF$2,AF$2)</f>
        <v>#NAME?</v>
      </c>
      <c r="AG36" s="13" t="e">
        <f ca="1">_xll.BDH($B36,AG$3,AG$2,AG$2)</f>
        <v>#NAME?</v>
      </c>
      <c r="AH36" s="13" t="e">
        <f ca="1">_xll.BDH($B36,AH$3,AH$2,AH$2)</f>
        <v>#NAME?</v>
      </c>
      <c r="AI36" s="13" t="e">
        <f ca="1">_xll.BDH($B36,AI$3,AI$2,AI$2)</f>
        <v>#NAME?</v>
      </c>
      <c r="AJ36" s="13" t="e">
        <f ca="1">_xll.BDH($B36,AJ$3,AJ$2,AJ$2)</f>
        <v>#NAME?</v>
      </c>
      <c r="AK36" s="13" t="e">
        <f ca="1">_xll.BDH($B36,AK$3,AK$2,AK$2)</f>
        <v>#NAME?</v>
      </c>
      <c r="AL36" s="13" t="e">
        <f ca="1">_xll.BDH($B36,AL$3,AL$2,AL$2)</f>
        <v>#NAME?</v>
      </c>
      <c r="AM36" s="13" t="e">
        <f ca="1">_xll.BDH($B36,AM$3,AM$2,AM$2)</f>
        <v>#NAME?</v>
      </c>
      <c r="AN36" s="13" t="e">
        <f ca="1">_xll.BDH($B36,AN$3,AN$2,AN$2)</f>
        <v>#NAME?</v>
      </c>
      <c r="AO36" s="13" t="e">
        <f ca="1">_xll.BDH($B36,AO$3,AO$2,AO$2)</f>
        <v>#NAME?</v>
      </c>
      <c r="AP36" s="13" t="e">
        <f ca="1">_xll.BDH($B36,AP$3,AP$2,AP$2)</f>
        <v>#NAME?</v>
      </c>
      <c r="AQ36" s="13" t="e">
        <f ca="1">_xll.BDH($B36,AQ$3,AQ$2,AQ$2)</f>
        <v>#NAME?</v>
      </c>
      <c r="AR36" s="13" t="e">
        <f ca="1">_xll.BDH($B36,AR$3,AR$2,AR$2)</f>
        <v>#NAME?</v>
      </c>
      <c r="AS36" s="13" t="e">
        <f ca="1">_xll.BDH($B36,AS$3,AS$2,AS$2)</f>
        <v>#NAME?</v>
      </c>
      <c r="AT36" s="13" t="e">
        <f ca="1">_xll.BDH($B36,AT$3,AT$2,AT$2)</f>
        <v>#NAME?</v>
      </c>
      <c r="AU36" s="13" t="e">
        <f ca="1">_xll.BDH($B36,AU$3,AU$2,AU$2)</f>
        <v>#NAME?</v>
      </c>
      <c r="AV36" s="66"/>
      <c r="AW36" s="13" t="e">
        <f ca="1">_xll.BDH($B36,AW$3,AW$2,AW$2)</f>
        <v>#NAME?</v>
      </c>
      <c r="AX36" s="13" t="e">
        <f ca="1">_xll.BDH($B36,AX$3,AX$2,AX$2)</f>
        <v>#NAME?</v>
      </c>
      <c r="AY36" s="13" t="e">
        <f ca="1">_xll.BDH($B36,AY$3,AY$2,AY$2)</f>
        <v>#NAME?</v>
      </c>
      <c r="AZ36" s="13" t="e">
        <f ca="1">_xll.BDH($B36,AZ$3,AZ$2,AZ$2)</f>
        <v>#NAME?</v>
      </c>
      <c r="BA36" s="13" t="e">
        <f ca="1">_xll.BDH($B36,BA$3,BA$2,BA$2)</f>
        <v>#NAME?</v>
      </c>
      <c r="BB36" s="13" t="e">
        <f ca="1">_xll.BDH($B36,BB$3,BB$2,BB$2)</f>
        <v>#NAME?</v>
      </c>
      <c r="BC36" s="13" t="e">
        <f ca="1">_xll.BDH($B36,BC$3,BC$2,BC$2)</f>
        <v>#NAME?</v>
      </c>
      <c r="BD36" s="13" t="e">
        <f ca="1">_xll.BDH($B36,BD$3,BD$2,BD$2)</f>
        <v>#NAME?</v>
      </c>
      <c r="BE36" s="13" t="e">
        <f ca="1">_xll.BDH($B36,BE$3,BE$2,BE$2)</f>
        <v>#NAME?</v>
      </c>
      <c r="BF36" s="13" t="e">
        <f ca="1">_xll.BDH($B36,BF$3,BF$2,BF$2)</f>
        <v>#NAME?</v>
      </c>
      <c r="BG36" s="13" t="e">
        <f ca="1">_xll.BDH($B36,BG$3,BG$2,BG$2)</f>
        <v>#NAME?</v>
      </c>
      <c r="BH36" s="13" t="e">
        <f ca="1">_xll.BDH($B36,BH$3,BH$2,BH$2)</f>
        <v>#NAME?</v>
      </c>
      <c r="BI36" s="13" t="e">
        <f ca="1">_xll.BDH($B36,BI$3,BI$2,BI$2)</f>
        <v>#NAME?</v>
      </c>
      <c r="BJ36" s="13" t="e">
        <f ca="1">_xll.BDH($B36,BJ$3,BJ$2,BJ$2)</f>
        <v>#NAME?</v>
      </c>
      <c r="BK36" s="13" t="e">
        <f ca="1">_xll.BDH($B36,BK$3,BK$2,BK$2)</f>
        <v>#NAME?</v>
      </c>
      <c r="BL36" s="13" t="e">
        <f ca="1">_xll.BDH($B36,BL$3,BL$2,BL$2)</f>
        <v>#NAME?</v>
      </c>
      <c r="BM36" s="13" t="e">
        <f ca="1">_xll.BDH($B36,BM$3,BM$2,BM$2)</f>
        <v>#NAME?</v>
      </c>
      <c r="BN36" s="13" t="e">
        <f ca="1">_xll.BDH($B36,BN$3,BN$2,BN$2)</f>
        <v>#NAME?</v>
      </c>
      <c r="BO36" s="13" t="e">
        <f ca="1">_xll.BDH($B36,BO$3,BO$2,BO$2)</f>
        <v>#NAME?</v>
      </c>
      <c r="BP36" s="13" t="e">
        <f ca="1">_xll.BDH($B36,BP$3,BP$2,BP$2)</f>
        <v>#NAME?</v>
      </c>
      <c r="BQ36" s="13" t="e">
        <f ca="1">_xll.BDH($B36,BQ$3,BQ$2,BQ$2)</f>
        <v>#NAME?</v>
      </c>
      <c r="BR36" s="3"/>
      <c r="BS36" s="14" t="e">
        <f ca="1">_xll.BDH($B36,BS$3,BS$2,BS$2)</f>
        <v>#NAME?</v>
      </c>
      <c r="BT36" s="14" t="e">
        <f ca="1">_xll.BDH($B36,BT$3,BT$2,BT$2)</f>
        <v>#NAME?</v>
      </c>
      <c r="BU36" s="14" t="e">
        <f ca="1">_xll.BDH($B36,BU$3,BU$2,BU$2)</f>
        <v>#NAME?</v>
      </c>
      <c r="BV36" s="14" t="e">
        <f ca="1">_xll.BDH($B36,BV$3,BV$2,BV$2)</f>
        <v>#NAME?</v>
      </c>
      <c r="BW36" s="14" t="e">
        <f ca="1">_xll.BDH($B36,BW$3,BW$2,BW$2)</f>
        <v>#NAME?</v>
      </c>
      <c r="BX36" s="14" t="e">
        <f ca="1">_xll.BDH($B36,BX$3,BX$2,BX$2)</f>
        <v>#NAME?</v>
      </c>
      <c r="BY36" s="14" t="e">
        <f ca="1">_xll.BDH($B36,BY$3,BY$2,BY$2)</f>
        <v>#NAME?</v>
      </c>
      <c r="BZ36" s="14" t="e">
        <f ca="1">_xll.BDH($B36,BZ$3,BZ$2,BZ$2)</f>
        <v>#NAME?</v>
      </c>
      <c r="CA36" s="14" t="e">
        <f ca="1">_xll.BDH($B36,CA$3,CA$2,CA$2)</f>
        <v>#NAME?</v>
      </c>
      <c r="CB36" s="14" t="e">
        <f ca="1">_xll.BDH($B36,CB$3,CB$2,CB$2)</f>
        <v>#NAME?</v>
      </c>
      <c r="CC36" s="14" t="e">
        <f ca="1">_xll.BDH($B36,CC$3,CC$2,CC$2)</f>
        <v>#NAME?</v>
      </c>
      <c r="CD36" s="14" t="e">
        <f ca="1">_xll.BDH($B36,CD$3,CD$2,CD$2)</f>
        <v>#NAME?</v>
      </c>
      <c r="CE36" s="14" t="e">
        <f ca="1">_xll.BDH($B36,CE$3,CE$2,CE$2)</f>
        <v>#NAME?</v>
      </c>
      <c r="CF36" s="14" t="e">
        <f ca="1">_xll.BDH($B36,CF$3,CF$2,CF$2)</f>
        <v>#NAME?</v>
      </c>
      <c r="CG36" s="14" t="e">
        <f ca="1">_xll.BDH($B36,CG$3,CG$2,CG$2)</f>
        <v>#NAME?</v>
      </c>
      <c r="CH36" s="14" t="e">
        <f ca="1">_xll.BDH($B36,CH$3,CH$2,CH$2)</f>
        <v>#NAME?</v>
      </c>
      <c r="CI36" s="14" t="e">
        <f ca="1">_xll.BDH($B36,CI$3,CI$2,CI$2)</f>
        <v>#NAME?</v>
      </c>
      <c r="CJ36" s="14" t="e">
        <f ca="1">_xll.BDH($B36,CJ$3,CJ$2,CJ$2)</f>
        <v>#NAME?</v>
      </c>
      <c r="CK36" s="14" t="e">
        <f ca="1">_xll.BDH($B36,CK$3,CK$2,CK$2)</f>
        <v>#NAME?</v>
      </c>
      <c r="CL36" s="14" t="e">
        <f ca="1">_xll.BDH($B36,CL$3,CL$2,CL$2)</f>
        <v>#NAME?</v>
      </c>
      <c r="CM36" s="14" t="e">
        <f ca="1">_xll.BDH($B36,CM$3,CM$2,CM$2)</f>
        <v>#NAME?</v>
      </c>
      <c r="CN36"/>
      <c r="CO36" s="13" t="e">
        <f ca="1">_xll.BDH($B36,CO$3,CO$2,CO$2)</f>
        <v>#NAME?</v>
      </c>
      <c r="CP36" s="13" t="e">
        <f ca="1">_xll.BDH($B36,CP$3,CP$2,CP$2)</f>
        <v>#NAME?</v>
      </c>
      <c r="CQ36" s="13" t="e">
        <f ca="1">_xll.BDH($B36,CQ$3,CQ$2,CQ$2)</f>
        <v>#NAME?</v>
      </c>
      <c r="CR36" s="13" t="e">
        <f ca="1">_xll.BDH($B36,CR$3,CR$2,CR$2)</f>
        <v>#NAME?</v>
      </c>
      <c r="CS36" s="13" t="e">
        <f ca="1">_xll.BDH($B36,CS$3,CS$2,CS$2)</f>
        <v>#NAME?</v>
      </c>
      <c r="CT36" s="13" t="e">
        <f ca="1">_xll.BDH($B36,CT$3,CT$2,CT$2)</f>
        <v>#NAME?</v>
      </c>
      <c r="CU36" s="13" t="e">
        <f ca="1">_xll.BDH($B36,CU$3,CU$2,CU$2)</f>
        <v>#NAME?</v>
      </c>
      <c r="CV36" s="13" t="e">
        <f ca="1">_xll.BDH($B36,CV$3,CV$2,CV$2)</f>
        <v>#NAME?</v>
      </c>
      <c r="CW36" s="13" t="e">
        <f ca="1">_xll.BDH($B36,CW$3,CW$2,CW$2)</f>
        <v>#NAME?</v>
      </c>
      <c r="CX36" s="13" t="e">
        <f ca="1">_xll.BDH($B36,CX$3,CX$2,CX$2)</f>
        <v>#NAME?</v>
      </c>
      <c r="CY36" s="13" t="e">
        <f ca="1">_xll.BDH($B36,CY$3,CY$2,CY$2)</f>
        <v>#NAME?</v>
      </c>
      <c r="CZ36" s="13" t="e">
        <f ca="1">_xll.BDH($B36,CZ$3,CZ$2,CZ$2)</f>
        <v>#NAME?</v>
      </c>
      <c r="DA36" s="13" t="e">
        <f ca="1">_xll.BDH($B36,DA$3,DA$2,DA$2)</f>
        <v>#NAME?</v>
      </c>
      <c r="DB36" s="13" t="e">
        <f ca="1">_xll.BDH($B36,DB$3,DB$2,DB$2)</f>
        <v>#NAME?</v>
      </c>
      <c r="DC36" s="13" t="e">
        <f ca="1">_xll.BDH($B36,DC$3,DC$2,DC$2)</f>
        <v>#NAME?</v>
      </c>
      <c r="DD36" s="13" t="e">
        <f ca="1">_xll.BDH($B36,DD$3,DD$2,DD$2)</f>
        <v>#NAME?</v>
      </c>
      <c r="DE36" s="13" t="e">
        <f ca="1">_xll.BDH($B36,DE$3,DE$2,DE$2)</f>
        <v>#NAME?</v>
      </c>
      <c r="DF36" s="13" t="e">
        <f ca="1">_xll.BDH($B36,DF$3,DF$2,DF$2)</f>
        <v>#NAME?</v>
      </c>
      <c r="DG36" s="13" t="e">
        <f ca="1">_xll.BDH($B36,DG$3,DG$2,DG$2)</f>
        <v>#NAME?</v>
      </c>
      <c r="DH36" s="13" t="e">
        <f ca="1">_xll.BDH($B36,DH$3,DH$2,DH$2)</f>
        <v>#NAME?</v>
      </c>
      <c r="DI36" s="13" t="e">
        <f ca="1">_xll.BDH($B36,DI$3,DI$2,DI$2)</f>
        <v>#NAME?</v>
      </c>
      <c r="DJ36" s="3"/>
      <c r="DK36" s="14" t="e">
        <f ca="1">_xll.BDH($B36,DK$3,DK$2,DK$2)</f>
        <v>#NAME?</v>
      </c>
      <c r="DL36" s="14" t="e">
        <f ca="1">_xll.BDH($B36,DL$3,DL$2,DL$2)</f>
        <v>#NAME?</v>
      </c>
      <c r="DM36" s="14" t="e">
        <f ca="1">_xll.BDH($B36,DM$3,DM$2,DM$2)</f>
        <v>#NAME?</v>
      </c>
      <c r="DN36" s="14" t="e">
        <f ca="1">_xll.BDH($B36,DN$3,DN$2,DN$2)</f>
        <v>#NAME?</v>
      </c>
      <c r="DO36" s="14" t="e">
        <f ca="1">_xll.BDH($B36,DO$3,DO$2,DO$2)</f>
        <v>#NAME?</v>
      </c>
      <c r="DP36" s="14" t="e">
        <f ca="1">_xll.BDH($B36,DP$3,DP$2,DP$2)</f>
        <v>#NAME?</v>
      </c>
      <c r="DQ36" s="14" t="e">
        <f ca="1">_xll.BDH($B36,DQ$3,DQ$2,DQ$2)</f>
        <v>#NAME?</v>
      </c>
      <c r="DR36" s="14" t="e">
        <f ca="1">_xll.BDH($B36,DR$3,DR$2,DR$2)</f>
        <v>#NAME?</v>
      </c>
      <c r="DS36" s="14" t="e">
        <f ca="1">_xll.BDH($B36,DS$3,DS$2,DS$2)</f>
        <v>#NAME?</v>
      </c>
      <c r="DT36" s="14" t="e">
        <f ca="1">_xll.BDH($B36,DT$3,DT$2,DT$2)</f>
        <v>#NAME?</v>
      </c>
      <c r="DU36" s="14" t="e">
        <f ca="1">_xll.BDH($B36,DU$3,DU$2,DU$2)</f>
        <v>#NAME?</v>
      </c>
      <c r="DV36" s="14" t="e">
        <f ca="1">_xll.BDH($B36,DV$3,DV$2,DV$2)</f>
        <v>#NAME?</v>
      </c>
      <c r="DW36" s="14" t="e">
        <f ca="1">_xll.BDH($B36,DW$3,DW$2,DW$2)</f>
        <v>#NAME?</v>
      </c>
      <c r="DX36" s="14" t="e">
        <f ca="1">_xll.BDH($B36,DX$3,DX$2,DX$2)</f>
        <v>#NAME?</v>
      </c>
      <c r="DY36" s="14" t="e">
        <f ca="1">_xll.BDH($B36,DY$3,DY$2,DY$2)</f>
        <v>#NAME?</v>
      </c>
      <c r="DZ36" s="14" t="e">
        <f ca="1">_xll.BDH($B36,DZ$3,DZ$2,DZ$2)</f>
        <v>#NAME?</v>
      </c>
      <c r="EA36" s="14" t="e">
        <f ca="1">_xll.BDH($B36,EA$3,EA$2,EA$2)</f>
        <v>#NAME?</v>
      </c>
      <c r="EB36" s="14" t="e">
        <f ca="1">_xll.BDH($B36,EB$3,EB$2,EB$2)</f>
        <v>#NAME?</v>
      </c>
      <c r="EC36" s="14" t="e">
        <f ca="1">_xll.BDH($B36,EC$3,EC$2,EC$2)</f>
        <v>#NAME?</v>
      </c>
      <c r="ED36" s="14" t="e">
        <f ca="1">_xll.BDH($B36,ED$3,ED$2,ED$2)</f>
        <v>#NAME?</v>
      </c>
      <c r="EE36" s="14" t="e">
        <f ca="1">_xll.BDH($B36,EE$3,EE$2,EE$2)</f>
        <v>#NAME?</v>
      </c>
      <c r="EF36" s="3"/>
      <c r="EG36" s="14" t="e">
        <f ca="1">_xll.BDH($B36,EG$3,EG$2,EG$2)</f>
        <v>#NAME?</v>
      </c>
      <c r="EH36" s="14" t="e">
        <f ca="1">_xll.BDH($B36,EH$3,EH$2,EH$2)</f>
        <v>#NAME?</v>
      </c>
      <c r="EI36" s="14" t="e">
        <f ca="1">_xll.BDH($B36,EI$3,EI$2,EI$2)</f>
        <v>#NAME?</v>
      </c>
      <c r="EJ36" s="14" t="e">
        <f ca="1">_xll.BDH($B36,EJ$3,EJ$2,EJ$2)</f>
        <v>#NAME?</v>
      </c>
      <c r="EK36" s="14" t="e">
        <f ca="1">_xll.BDH($B36,EK$3,EK$2,EK$2)</f>
        <v>#NAME?</v>
      </c>
      <c r="EL36" s="14" t="e">
        <f ca="1">_xll.BDH($B36,EL$3,EL$2,EL$2)</f>
        <v>#NAME?</v>
      </c>
      <c r="EM36" s="14" t="e">
        <f ca="1">_xll.BDH($B36,EM$3,EM$2,EM$2)</f>
        <v>#NAME?</v>
      </c>
      <c r="EN36" s="14" t="e">
        <f ca="1">_xll.BDH($B36,EN$3,EN$2,EN$2)</f>
        <v>#NAME?</v>
      </c>
      <c r="EO36" s="14" t="e">
        <f ca="1">_xll.BDH($B36,EO$3,EO$2,EO$2)</f>
        <v>#NAME?</v>
      </c>
      <c r="EP36" s="14" t="e">
        <f ca="1">_xll.BDH($B36,EP$3,EP$2,EP$2)</f>
        <v>#NAME?</v>
      </c>
      <c r="EQ36" s="14" t="e">
        <f ca="1">_xll.BDH($B36,EQ$3,EQ$2,EQ$2)</f>
        <v>#NAME?</v>
      </c>
      <c r="ER36" s="14" t="e">
        <f ca="1">_xll.BDH($B36,ER$3,ER$2,ER$2)</f>
        <v>#NAME?</v>
      </c>
      <c r="ES36" s="14" t="e">
        <f ca="1">_xll.BDH($B36,ES$3,ES$2,ES$2)</f>
        <v>#NAME?</v>
      </c>
      <c r="ET36" s="14" t="e">
        <f ca="1">_xll.BDH($B36,ET$3,ET$2,ET$2)</f>
        <v>#NAME?</v>
      </c>
      <c r="EU36" s="14" t="e">
        <f ca="1">_xll.BDH($B36,EU$3,EU$2,EU$2)</f>
        <v>#NAME?</v>
      </c>
      <c r="EV36" s="14" t="e">
        <f ca="1">_xll.BDH($B36,EV$3,EV$2,EV$2)</f>
        <v>#NAME?</v>
      </c>
      <c r="EW36" s="14" t="e">
        <f ca="1">_xll.BDH($B36,EW$3,EW$2,EW$2)</f>
        <v>#NAME?</v>
      </c>
      <c r="EX36" s="14" t="e">
        <f ca="1">_xll.BDH($B36,EX$3,EX$2,EX$2)</f>
        <v>#NAME?</v>
      </c>
      <c r="EY36" s="14" t="e">
        <f ca="1">_xll.BDH($B36,EY$3,EY$2,EY$2)</f>
        <v>#NAME?</v>
      </c>
      <c r="EZ36" s="14" t="e">
        <f ca="1">_xll.BDH($B36,EZ$3,EZ$2,EZ$2)</f>
        <v>#NAME?</v>
      </c>
      <c r="FA36" s="14" t="e">
        <f ca="1">_xll.BDH($B36,FA$3,FA$2,FA$2)</f>
        <v>#NAME?</v>
      </c>
      <c r="FB36" s="3"/>
      <c r="FC36" s="14" t="e">
        <f ca="1">_xll.BDH($B36,FC$3,FC$2,FC$2)</f>
        <v>#NAME?</v>
      </c>
      <c r="FD36" s="14" t="e">
        <f ca="1">_xll.BDH($B36,FD$3,FD$2,FD$2)</f>
        <v>#NAME?</v>
      </c>
      <c r="FE36" s="14" t="e">
        <f ca="1">_xll.BDH($B36,FE$3,FE$2,FE$2)</f>
        <v>#NAME?</v>
      </c>
      <c r="FF36" s="14" t="e">
        <f ca="1">_xll.BDH($B36,FF$3,FF$2,FF$2)</f>
        <v>#NAME?</v>
      </c>
      <c r="FG36" s="14" t="e">
        <f ca="1">_xll.BDH($B36,FG$3,FG$2,FG$2)</f>
        <v>#NAME?</v>
      </c>
      <c r="FH36" s="14" t="e">
        <f ca="1">_xll.BDH($B36,FH$3,FH$2,FH$2)</f>
        <v>#NAME?</v>
      </c>
      <c r="FI36" s="14" t="e">
        <f ca="1">_xll.BDH($B36,FI$3,FI$2,FI$2)</f>
        <v>#NAME?</v>
      </c>
      <c r="FJ36" s="14" t="e">
        <f ca="1">_xll.BDH($B36,FJ$3,FJ$2,FJ$2)</f>
        <v>#NAME?</v>
      </c>
      <c r="FK36" s="14" t="e">
        <f ca="1">_xll.BDH($B36,FK$3,FK$2,FK$2)</f>
        <v>#NAME?</v>
      </c>
      <c r="FL36" s="14" t="e">
        <f ca="1">_xll.BDH($B36,FL$3,FL$2,FL$2)</f>
        <v>#NAME?</v>
      </c>
      <c r="FM36" s="14" t="e">
        <f ca="1">_xll.BDH($B36,FM$3,FM$2,FM$2)</f>
        <v>#NAME?</v>
      </c>
      <c r="FN36" s="14" t="e">
        <f ca="1">_xll.BDH($B36,FN$3,FN$2,FN$2)</f>
        <v>#NAME?</v>
      </c>
      <c r="FO36" s="14" t="e">
        <f ca="1">_xll.BDH($B36,FO$3,FO$2,FO$2)</f>
        <v>#NAME?</v>
      </c>
      <c r="FP36" s="14" t="e">
        <f ca="1">_xll.BDH($B36,FP$3,FP$2,FP$2)</f>
        <v>#NAME?</v>
      </c>
      <c r="FQ36" s="14" t="e">
        <f ca="1">_xll.BDH($B36,FQ$3,FQ$2,FQ$2)</f>
        <v>#NAME?</v>
      </c>
      <c r="FR36" s="14" t="e">
        <f ca="1">_xll.BDH($B36,FR$3,FR$2,FR$2)</f>
        <v>#NAME?</v>
      </c>
      <c r="FS36" s="14" t="e">
        <f ca="1">_xll.BDH($B36,FS$3,FS$2,FS$2)</f>
        <v>#NAME?</v>
      </c>
      <c r="FT36" s="14" t="e">
        <f ca="1">_xll.BDH($B36,FT$3,FT$2,FT$2)</f>
        <v>#NAME?</v>
      </c>
      <c r="FU36" s="14" t="e">
        <f ca="1">_xll.BDH($B36,FU$3,FU$2,FU$2)</f>
        <v>#NAME?</v>
      </c>
      <c r="FV36" s="14" t="e">
        <f ca="1">_xll.BDH($B36,FV$3,FV$2,FV$2)</f>
        <v>#NAME?</v>
      </c>
      <c r="FW36" s="14" t="e">
        <f ca="1">_xll.BDH($B36,FW$3,FW$2,FW$2)</f>
        <v>#NAME?</v>
      </c>
      <c r="FX36" s="3"/>
      <c r="FY36" s="14" t="e">
        <f ca="1">_xll.BDH($B36,FY$3,FY$2,FY$2)</f>
        <v>#NAME?</v>
      </c>
      <c r="FZ36" s="14" t="e">
        <f ca="1">_xll.BDH($B36,FZ$3,FZ$2,FZ$2)</f>
        <v>#NAME?</v>
      </c>
      <c r="GA36" s="14" t="e">
        <f ca="1">_xll.BDH($B36,GA$3,GA$2,GA$2)</f>
        <v>#NAME?</v>
      </c>
      <c r="GB36" s="14" t="e">
        <f ca="1">_xll.BDH($B36,GB$3,GB$2,GB$2)</f>
        <v>#NAME?</v>
      </c>
      <c r="GC36" s="14" t="e">
        <f ca="1">_xll.BDH($B36,GC$3,GC$2,GC$2)</f>
        <v>#NAME?</v>
      </c>
      <c r="GD36" s="14" t="e">
        <f ca="1">_xll.BDH($B36,GD$3,GD$2,GD$2)</f>
        <v>#NAME?</v>
      </c>
      <c r="GE36" s="14" t="e">
        <f ca="1">_xll.BDH($B36,GE$3,GE$2,GE$2)</f>
        <v>#NAME?</v>
      </c>
      <c r="GF36" s="14" t="e">
        <f ca="1">_xll.BDH($B36,GF$3,GF$2,GF$2)</f>
        <v>#NAME?</v>
      </c>
      <c r="GG36" s="14" t="e">
        <f ca="1">_xll.BDH($B36,GG$3,GG$2,GG$2)</f>
        <v>#NAME?</v>
      </c>
      <c r="GH36" s="14" t="e">
        <f ca="1">_xll.BDH($B36,GH$3,GH$2,GH$2)</f>
        <v>#NAME?</v>
      </c>
      <c r="GI36" s="14" t="e">
        <f ca="1">_xll.BDH($B36,GI$3,GI$2,GI$2)</f>
        <v>#NAME?</v>
      </c>
      <c r="GJ36" s="14" t="e">
        <f ca="1">_xll.BDH($B36,GJ$3,GJ$2,GJ$2)</f>
        <v>#NAME?</v>
      </c>
      <c r="GK36" s="14" t="e">
        <f ca="1">_xll.BDH($B36,GK$3,GK$2,GK$2)</f>
        <v>#NAME?</v>
      </c>
      <c r="GL36" s="14" t="e">
        <f ca="1">_xll.BDH($B36,GL$3,GL$2,GL$2)</f>
        <v>#NAME?</v>
      </c>
      <c r="GM36" s="14" t="e">
        <f ca="1">_xll.BDH($B36,GM$3,GM$2,GM$2)</f>
        <v>#NAME?</v>
      </c>
      <c r="GN36" s="14" t="e">
        <f ca="1">_xll.BDH($B36,GN$3,GN$2,GN$2)</f>
        <v>#NAME?</v>
      </c>
      <c r="GO36" s="14" t="e">
        <f ca="1">_xll.BDH($B36,GO$3,GO$2,GO$2)</f>
        <v>#NAME?</v>
      </c>
      <c r="GP36" s="14" t="e">
        <f ca="1">_xll.BDH($B36,GP$3,GP$2,GP$2)</f>
        <v>#NAME?</v>
      </c>
      <c r="GQ36" s="14" t="e">
        <f ca="1">_xll.BDH($B36,GQ$3,GQ$2,GQ$2)</f>
        <v>#NAME?</v>
      </c>
      <c r="GR36" s="14" t="e">
        <f ca="1">_xll.BDH($B36,GR$3,GR$2,GR$2)</f>
        <v>#NAME?</v>
      </c>
      <c r="GS36" s="14" t="e">
        <f ca="1">_xll.BDH($B36,GS$3,GS$2,GS$2)</f>
        <v>#NAME?</v>
      </c>
      <c r="GT36" s="3"/>
      <c r="GU36" s="13" t="e">
        <f ca="1">_xll.BDH($B36,GU$3,GU$2,GU$2)</f>
        <v>#NAME?</v>
      </c>
      <c r="GV36" s="13" t="e">
        <f ca="1">_xll.BDH($B36,GV$3,GV$2,GV$2)</f>
        <v>#NAME?</v>
      </c>
      <c r="GW36" s="13" t="e">
        <f ca="1">_xll.BDH($B36,GW$3,GW$2,GW$2)</f>
        <v>#NAME?</v>
      </c>
      <c r="GX36" s="13" t="e">
        <f ca="1">_xll.BDH($B36,GX$3,GX$2,GX$2)</f>
        <v>#NAME?</v>
      </c>
      <c r="GY36" s="13" t="e">
        <f ca="1">_xll.BDH($B36,GY$3,GY$2,GY$2)</f>
        <v>#NAME?</v>
      </c>
      <c r="GZ36" s="13" t="e">
        <f ca="1">_xll.BDH($B36,GZ$3,GZ$2,GZ$2)</f>
        <v>#NAME?</v>
      </c>
      <c r="HA36" s="13" t="e">
        <f ca="1">_xll.BDH($B36,HA$3,HA$2,HA$2)</f>
        <v>#NAME?</v>
      </c>
      <c r="HB36" s="13" t="e">
        <f ca="1">_xll.BDH($B36,HB$3,HB$2,HB$2)</f>
        <v>#NAME?</v>
      </c>
      <c r="HC36" s="13" t="e">
        <f ca="1">_xll.BDH($B36,HC$3,HC$2,HC$2)</f>
        <v>#NAME?</v>
      </c>
      <c r="HD36" s="13" t="e">
        <f ca="1">_xll.BDH($B36,HD$3,HD$2,HD$2)</f>
        <v>#NAME?</v>
      </c>
      <c r="HE36" s="13" t="e">
        <f ca="1">_xll.BDH($B36,HE$3,HE$2,HE$2)</f>
        <v>#NAME?</v>
      </c>
      <c r="HF36" s="13" t="e">
        <f ca="1">_xll.BDH($B36,HF$3,HF$2,HF$2)</f>
        <v>#NAME?</v>
      </c>
      <c r="HG36" s="13" t="e">
        <f ca="1">_xll.BDH($B36,HG$3,HG$2,HG$2)</f>
        <v>#NAME?</v>
      </c>
      <c r="HH36" s="13" t="e">
        <f ca="1">_xll.BDH($B36,HH$3,HH$2,HH$2)</f>
        <v>#NAME?</v>
      </c>
      <c r="HI36" s="13" t="e">
        <f ca="1">_xll.BDH($B36,HI$3,HI$2,HI$2)</f>
        <v>#NAME?</v>
      </c>
      <c r="HJ36" s="13" t="e">
        <f ca="1">_xll.BDH($B36,HJ$3,HJ$2,HJ$2)</f>
        <v>#NAME?</v>
      </c>
      <c r="HK36" s="13" t="e">
        <f ca="1">_xll.BDH($B36,HK$3,HK$2,HK$2)</f>
        <v>#NAME?</v>
      </c>
      <c r="HL36" s="13" t="e">
        <f ca="1">_xll.BDH($B36,HL$3,HL$2,HL$2)</f>
        <v>#NAME?</v>
      </c>
      <c r="HM36" s="13" t="e">
        <f ca="1">_xll.BDH($B36,HM$3,HM$2,HM$2)</f>
        <v>#NAME?</v>
      </c>
      <c r="HN36" s="13" t="e">
        <f ca="1">_xll.BDH($B36,HN$3,HN$2,HN$2)</f>
        <v>#NAME?</v>
      </c>
      <c r="HO36" s="13" t="e">
        <f ca="1">_xll.BDH($B36,HO$3,HO$2,HO$2)</f>
        <v>#NAME?</v>
      </c>
      <c r="HP36" s="3"/>
      <c r="HQ36" s="13" t="e">
        <f ca="1">_xll.BDH($B36,HQ$3,HQ$2,HQ$2)</f>
        <v>#NAME?</v>
      </c>
      <c r="HR36" s="13" t="e">
        <f ca="1">_xll.BDH($B36,HR$3,HR$2,HR$2)</f>
        <v>#NAME?</v>
      </c>
      <c r="HS36" s="13" t="e">
        <f ca="1">_xll.BDH($B36,HS$3,HS$2,HS$2)</f>
        <v>#NAME?</v>
      </c>
      <c r="HT36" s="13" t="e">
        <f ca="1">_xll.BDH($B36,HT$3,HT$2,HT$2)</f>
        <v>#NAME?</v>
      </c>
      <c r="HU36" s="13" t="e">
        <f ca="1">_xll.BDH($B36,HU$3,HU$2,HU$2)</f>
        <v>#NAME?</v>
      </c>
      <c r="HV36" s="13" t="e">
        <f ca="1">_xll.BDH($B36,HV$3,HV$2,HV$2)</f>
        <v>#NAME?</v>
      </c>
      <c r="HW36" s="13" t="e">
        <f ca="1">_xll.BDH($B36,HW$3,HW$2,HW$2)</f>
        <v>#NAME?</v>
      </c>
      <c r="HX36" s="13" t="e">
        <f ca="1">_xll.BDH($B36,HX$3,HX$2,HX$2)</f>
        <v>#NAME?</v>
      </c>
      <c r="HY36" s="13" t="e">
        <f ca="1">_xll.BDH($B36,HY$3,HY$2,HY$2)</f>
        <v>#NAME?</v>
      </c>
      <c r="HZ36" s="13" t="e">
        <f ca="1">_xll.BDH($B36,HZ$3,HZ$2,HZ$2)</f>
        <v>#NAME?</v>
      </c>
      <c r="IA36" s="13" t="e">
        <f ca="1">_xll.BDH($B36,IA$3,IA$2,IA$2)</f>
        <v>#NAME?</v>
      </c>
      <c r="IB36" s="13" t="e">
        <f ca="1">_xll.BDH($B36,IB$3,IB$2,IB$2)</f>
        <v>#NAME?</v>
      </c>
      <c r="IC36" s="13" t="e">
        <f ca="1">_xll.BDH($B36,IC$3,IC$2,IC$2)</f>
        <v>#NAME?</v>
      </c>
      <c r="ID36" s="13" t="e">
        <f ca="1">_xll.BDH($B36,ID$3,ID$2,ID$2)</f>
        <v>#NAME?</v>
      </c>
      <c r="IE36" s="13" t="e">
        <f ca="1">_xll.BDH($B36,IE$3,IE$2,IE$2)</f>
        <v>#NAME?</v>
      </c>
      <c r="IF36" s="13" t="e">
        <f ca="1">_xll.BDH($B36,IF$3,IF$2,IF$2)</f>
        <v>#NAME?</v>
      </c>
      <c r="IG36" s="13" t="e">
        <f ca="1">_xll.BDH($B36,IG$3,IG$2,IG$2)</f>
        <v>#NAME?</v>
      </c>
      <c r="IH36" s="13" t="e">
        <f ca="1">_xll.BDH($B36,IH$3,IH$2,IH$2)</f>
        <v>#NAME?</v>
      </c>
      <c r="II36" s="13" t="e">
        <f ca="1">_xll.BDH($B36,II$3,II$2,II$2)</f>
        <v>#NAME?</v>
      </c>
      <c r="IJ36" s="13" t="e">
        <f ca="1">_xll.BDH($B36,IJ$3,IJ$2,IJ$2)</f>
        <v>#NAME?</v>
      </c>
      <c r="IK36" s="13" t="e">
        <f ca="1">_xll.BDH($B36,IK$3,IK$2,IK$2)</f>
        <v>#NAME?</v>
      </c>
      <c r="IL36" s="3"/>
      <c r="IM36" s="13" t="e">
        <f ca="1">_xll.BDH($B36,IM$3,IM$2,IM$2)</f>
        <v>#NAME?</v>
      </c>
      <c r="IN36" s="13" t="e">
        <f ca="1">_xll.BDH($B36,IN$3,IN$2,IN$2)</f>
        <v>#NAME?</v>
      </c>
      <c r="IO36" s="13" t="e">
        <f ca="1">_xll.BDH($B36,IO$3,IO$2,IO$2)</f>
        <v>#NAME?</v>
      </c>
      <c r="IP36" s="13" t="e">
        <f ca="1">_xll.BDH($B36,IP$3,IP$2,IP$2)</f>
        <v>#NAME?</v>
      </c>
      <c r="IQ36" s="13" t="e">
        <f ca="1">_xll.BDH($B36,IQ$3,IQ$2,IQ$2)</f>
        <v>#NAME?</v>
      </c>
      <c r="IR36" s="13" t="e">
        <f ca="1">_xll.BDH($B36,IR$3,IR$2,IR$2)</f>
        <v>#NAME?</v>
      </c>
      <c r="IS36" s="13" t="e">
        <f ca="1">_xll.BDH($B36,IS$3,IS$2,IS$2)</f>
        <v>#NAME?</v>
      </c>
      <c r="IT36" s="13" t="e">
        <f ca="1">_xll.BDH($B36,IT$3,IT$2,IT$2)</f>
        <v>#NAME?</v>
      </c>
      <c r="IU36" s="13" t="e">
        <f ca="1">_xll.BDH($B36,IU$3,IU$2,IU$2)</f>
        <v>#NAME?</v>
      </c>
      <c r="IV36" s="13" t="e">
        <f ca="1">_xll.BDH($B36,IV$3,IV$2,IV$2)</f>
        <v>#NAME?</v>
      </c>
      <c r="IW36" s="13" t="e">
        <f ca="1">_xll.BDH($B36,IW$3,IW$2,IW$2)</f>
        <v>#NAME?</v>
      </c>
      <c r="IX36" s="13" t="e">
        <f ca="1">_xll.BDH($B36,IX$3,IX$2,IX$2)</f>
        <v>#NAME?</v>
      </c>
      <c r="IY36" s="13" t="e">
        <f ca="1">_xll.BDH($B36,IY$3,IY$2,IY$2)</f>
        <v>#NAME?</v>
      </c>
      <c r="IZ36" s="13" t="e">
        <f ca="1">_xll.BDH($B36,IZ$3,IZ$2,IZ$2)</f>
        <v>#NAME?</v>
      </c>
      <c r="JA36" s="13" t="e">
        <f ca="1">_xll.BDH($B36,JA$3,JA$2,JA$2)</f>
        <v>#NAME?</v>
      </c>
      <c r="JB36" s="13" t="e">
        <f ca="1">_xll.BDH($B36,JB$3,JB$2,JB$2)</f>
        <v>#NAME?</v>
      </c>
      <c r="JC36" s="13" t="e">
        <f ca="1">_xll.BDH($B36,JC$3,JC$2,JC$2)</f>
        <v>#NAME?</v>
      </c>
      <c r="JD36" s="13" t="e">
        <f ca="1">_xll.BDH($B36,JD$3,JD$2,JD$2)</f>
        <v>#NAME?</v>
      </c>
      <c r="JE36" s="13" t="e">
        <f ca="1">_xll.BDH($B36,JE$3,JE$2,JE$2)</f>
        <v>#NAME?</v>
      </c>
      <c r="JF36" s="13" t="e">
        <f ca="1">_xll.BDH($B36,JF$3,JF$2,JF$2)</f>
        <v>#NAME?</v>
      </c>
      <c r="JG36" s="13" t="e">
        <f ca="1">_xll.BDH($B36,JG$3,JG$2,JG$2)</f>
        <v>#NAME?</v>
      </c>
      <c r="JH36" s="3"/>
      <c r="JI36" s="14" t="e">
        <f ca="1">_xll.BDH($B36,JI$3,JI$2,JI$2)</f>
        <v>#NAME?</v>
      </c>
      <c r="JJ36" s="14" t="e">
        <f ca="1">_xll.BDH($B36,JJ$3,JJ$2,JJ$2)</f>
        <v>#NAME?</v>
      </c>
      <c r="JK36" s="14" t="e">
        <f ca="1">_xll.BDH($B36,JK$3,JK$2,JK$2)</f>
        <v>#NAME?</v>
      </c>
      <c r="JL36" s="14" t="e">
        <f ca="1">_xll.BDH($B36,JL$3,JL$2,JL$2)</f>
        <v>#NAME?</v>
      </c>
      <c r="JM36" s="14" t="e">
        <f ca="1">_xll.BDH($B36,JM$3,JM$2,JM$2)</f>
        <v>#NAME?</v>
      </c>
      <c r="JN36" s="14" t="e">
        <f ca="1">_xll.BDH($B36,JN$3,JN$2,JN$2)</f>
        <v>#NAME?</v>
      </c>
      <c r="JO36" s="14" t="e">
        <f ca="1">_xll.BDH($B36,JO$3,JO$2,JO$2)</f>
        <v>#NAME?</v>
      </c>
      <c r="JP36" s="14" t="e">
        <f ca="1">_xll.BDH($B36,JP$3,JP$2,JP$2)</f>
        <v>#NAME?</v>
      </c>
      <c r="JQ36" s="14" t="e">
        <f ca="1">_xll.BDH($B36,JQ$3,JQ$2,JQ$2)</f>
        <v>#NAME?</v>
      </c>
      <c r="JR36" s="14" t="e">
        <f ca="1">_xll.BDH($B36,JR$3,JR$2,JR$2)</f>
        <v>#NAME?</v>
      </c>
      <c r="JS36" s="14" t="e">
        <f ca="1">_xll.BDH($B36,JS$3,JS$2,JS$2)</f>
        <v>#NAME?</v>
      </c>
      <c r="JT36" s="14" t="e">
        <f ca="1">_xll.BDH($B36,JT$3,JT$2,JT$2)</f>
        <v>#NAME?</v>
      </c>
      <c r="JU36" s="14" t="e">
        <f ca="1">_xll.BDH($B36,JU$3,JU$2,JU$2)</f>
        <v>#NAME?</v>
      </c>
      <c r="JV36" s="14" t="e">
        <f ca="1">_xll.BDH($B36,JV$3,JV$2,JV$2)</f>
        <v>#NAME?</v>
      </c>
      <c r="JW36" s="14" t="e">
        <f ca="1">_xll.BDH($B36,JW$3,JW$2,JW$2)</f>
        <v>#NAME?</v>
      </c>
      <c r="JX36" s="14" t="e">
        <f ca="1">_xll.BDH($B36,JX$3,JX$2,JX$2)</f>
        <v>#NAME?</v>
      </c>
      <c r="JY36" s="14" t="e">
        <f ca="1">_xll.BDH($B36,JY$3,JY$2,JY$2)</f>
        <v>#NAME?</v>
      </c>
      <c r="JZ36" s="14" t="e">
        <f ca="1">_xll.BDH($B36,JZ$3,JZ$2,JZ$2)</f>
        <v>#NAME?</v>
      </c>
      <c r="KA36" s="14" t="e">
        <f ca="1">_xll.BDH($B36,KA$3,KA$2,KA$2)</f>
        <v>#NAME?</v>
      </c>
      <c r="KB36" s="14" t="e">
        <f ca="1">_xll.BDH($B36,KB$3,KB$2,KB$2)</f>
        <v>#NAME?</v>
      </c>
      <c r="KC36" s="14" t="e">
        <f ca="1">_xll.BDH($B36,KC$3,KC$2,KC$2)</f>
        <v>#NAME?</v>
      </c>
      <c r="KD36" s="3"/>
    </row>
    <row r="37" spans="1:291" s="21" customFormat="1">
      <c r="A37" s="4" t="s">
        <v>16</v>
      </c>
      <c r="B37" s="4" t="s">
        <v>12</v>
      </c>
      <c r="C37" s="15"/>
      <c r="D37" s="4"/>
      <c r="E37" s="13" t="e">
        <f ca="1">_xll.BDH($B37,E$3,E$2,E$2)</f>
        <v>#NAME?</v>
      </c>
      <c r="F37" s="13" t="e">
        <f ca="1">_xll.BDH($B37,F$3,F$2,F$2)</f>
        <v>#NAME?</v>
      </c>
      <c r="G37" s="13" t="e">
        <f ca="1">_xll.BDH($B37,G$3,G$2,G$2)</f>
        <v>#NAME?</v>
      </c>
      <c r="H37" s="13" t="e">
        <f ca="1">_xll.BDH($B37,H$3,H$2,H$2)</f>
        <v>#NAME?</v>
      </c>
      <c r="I37" s="13" t="e">
        <f ca="1">_xll.BDH($B37,I$3,I$2,I$2)</f>
        <v>#NAME?</v>
      </c>
      <c r="J37" s="13" t="e">
        <f ca="1">_xll.BDH($B37,J$3,J$2,J$2)</f>
        <v>#NAME?</v>
      </c>
      <c r="K37" s="13" t="e">
        <f ca="1">_xll.BDH($B37,K$3,K$2,K$2)</f>
        <v>#NAME?</v>
      </c>
      <c r="L37" s="13" t="e">
        <f ca="1">_xll.BDH($B37,L$3,L$2,L$2)</f>
        <v>#NAME?</v>
      </c>
      <c r="M37" s="13" t="e">
        <f ca="1">_xll.BDH($B37,M$3,M$2,M$2)</f>
        <v>#NAME?</v>
      </c>
      <c r="N37" s="13" t="e">
        <f ca="1">_xll.BDH($B37,N$3,N$2,N$2)</f>
        <v>#NAME?</v>
      </c>
      <c r="O37" s="13" t="e">
        <f ca="1">_xll.BDH($B37,O$3,O$2,O$2)</f>
        <v>#NAME?</v>
      </c>
      <c r="P37" s="13" t="e">
        <f ca="1">_xll.BDH($B37,P$3,P$2,P$2)</f>
        <v>#NAME?</v>
      </c>
      <c r="Q37" s="13" t="e">
        <f ca="1">_xll.BDH($B37,Q$3,Q$2,Q$2)</f>
        <v>#NAME?</v>
      </c>
      <c r="R37" s="13" t="e">
        <f ca="1">_xll.BDH($B37,R$3,R$2,R$2)</f>
        <v>#NAME?</v>
      </c>
      <c r="S37" s="13" t="e">
        <f ca="1">_xll.BDH($B37,S$3,S$2,S$2)</f>
        <v>#NAME?</v>
      </c>
      <c r="T37" s="13" t="e">
        <f ca="1">_xll.BDH($B37,T$3,T$2,T$2)</f>
        <v>#NAME?</v>
      </c>
      <c r="U37" s="13" t="e">
        <f ca="1">_xll.BDH($B37,U$3,U$2,U$2)</f>
        <v>#NAME?</v>
      </c>
      <c r="V37" s="13" t="e">
        <f ca="1">_xll.BDH($B37,V$3,V$2,V$2)</f>
        <v>#NAME?</v>
      </c>
      <c r="W37" s="13" t="e">
        <f ca="1">_xll.BDH($B37,W$3,W$2,W$2)</f>
        <v>#NAME?</v>
      </c>
      <c r="X37" s="13" t="e">
        <f ca="1">_xll.BDH($B37,X$3,X$2,X$2)</f>
        <v>#NAME?</v>
      </c>
      <c r="Y37" s="13" t="e">
        <f ca="1">_xll.BDH($B37,Y$3,Y$2,Y$2)</f>
        <v>#NAME?</v>
      </c>
      <c r="Z37" s="13"/>
      <c r="AA37" s="13" t="e">
        <f ca="1">_xll.BDH($B37,AA$3,AA$2,AA$2)</f>
        <v>#NAME?</v>
      </c>
      <c r="AB37" s="13" t="e">
        <f ca="1">_xll.BDH($B37,AB$3,AB$2,AB$2)</f>
        <v>#NAME?</v>
      </c>
      <c r="AC37" s="13" t="e">
        <f ca="1">_xll.BDH($B37,AC$3,AC$2,AC$2)</f>
        <v>#NAME?</v>
      </c>
      <c r="AD37" s="13" t="e">
        <f ca="1">_xll.BDH($B37,AD$3,AD$2,AD$2)</f>
        <v>#NAME?</v>
      </c>
      <c r="AE37" s="13" t="e">
        <f ca="1">_xll.BDH($B37,AE$3,AE$2,AE$2)</f>
        <v>#NAME?</v>
      </c>
      <c r="AF37" s="13" t="e">
        <f ca="1">_xll.BDH($B37,AF$3,AF$2,AF$2)</f>
        <v>#NAME?</v>
      </c>
      <c r="AG37" s="13" t="e">
        <f ca="1">_xll.BDH($B37,AG$3,AG$2,AG$2)</f>
        <v>#NAME?</v>
      </c>
      <c r="AH37" s="13" t="e">
        <f ca="1">_xll.BDH($B37,AH$3,AH$2,AH$2)</f>
        <v>#NAME?</v>
      </c>
      <c r="AI37" s="13" t="e">
        <f ca="1">_xll.BDH($B37,AI$3,AI$2,AI$2)</f>
        <v>#NAME?</v>
      </c>
      <c r="AJ37" s="13" t="e">
        <f ca="1">_xll.BDH($B37,AJ$3,AJ$2,AJ$2)</f>
        <v>#NAME?</v>
      </c>
      <c r="AK37" s="13" t="e">
        <f ca="1">_xll.BDH($B37,AK$3,AK$2,AK$2)</f>
        <v>#NAME?</v>
      </c>
      <c r="AL37" s="13" t="e">
        <f ca="1">_xll.BDH($B37,AL$3,AL$2,AL$2)</f>
        <v>#NAME?</v>
      </c>
      <c r="AM37" s="13" t="e">
        <f ca="1">_xll.BDH($B37,AM$3,AM$2,AM$2)</f>
        <v>#NAME?</v>
      </c>
      <c r="AN37" s="13" t="e">
        <f ca="1">_xll.BDH($B37,AN$3,AN$2,AN$2)</f>
        <v>#NAME?</v>
      </c>
      <c r="AO37" s="13" t="e">
        <f ca="1">_xll.BDH($B37,AO$3,AO$2,AO$2)</f>
        <v>#NAME?</v>
      </c>
      <c r="AP37" s="13" t="e">
        <f ca="1">_xll.BDH($B37,AP$3,AP$2,AP$2)</f>
        <v>#NAME?</v>
      </c>
      <c r="AQ37" s="13" t="e">
        <f ca="1">_xll.BDH($B37,AQ$3,AQ$2,AQ$2)</f>
        <v>#NAME?</v>
      </c>
      <c r="AR37" s="13" t="e">
        <f ca="1">_xll.BDH($B37,AR$3,AR$2,AR$2)</f>
        <v>#NAME?</v>
      </c>
      <c r="AS37" s="13" t="e">
        <f ca="1">_xll.BDH($B37,AS$3,AS$2,AS$2)</f>
        <v>#NAME?</v>
      </c>
      <c r="AT37" s="13" t="e">
        <f ca="1">_xll.BDH($B37,AT$3,AT$2,AT$2)</f>
        <v>#NAME?</v>
      </c>
      <c r="AU37" s="13" t="e">
        <f ca="1">_xll.BDH($B37,AU$3,AU$2,AU$2)</f>
        <v>#NAME?</v>
      </c>
      <c r="AV37" s="13"/>
      <c r="AW37" s="13" t="e">
        <f ca="1">_xll.BDH($B37,AW$3,AW$2,AW$2)</f>
        <v>#NAME?</v>
      </c>
      <c r="AX37" s="13" t="e">
        <f ca="1">_xll.BDH($B37,AX$3,AX$2,AX$2)</f>
        <v>#NAME?</v>
      </c>
      <c r="AY37" s="13" t="e">
        <f ca="1">_xll.BDH($B37,AY$3,AY$2,AY$2)</f>
        <v>#NAME?</v>
      </c>
      <c r="AZ37" s="13" t="e">
        <f ca="1">_xll.BDH($B37,AZ$3,AZ$2,AZ$2)</f>
        <v>#NAME?</v>
      </c>
      <c r="BA37" s="13" t="e">
        <f ca="1">_xll.BDH($B37,BA$3,BA$2,BA$2)</f>
        <v>#NAME?</v>
      </c>
      <c r="BB37" s="13" t="e">
        <f ca="1">_xll.BDH($B37,BB$3,BB$2,BB$2)</f>
        <v>#NAME?</v>
      </c>
      <c r="BC37" s="13" t="e">
        <f ca="1">_xll.BDH($B37,BC$3,BC$2,BC$2)</f>
        <v>#NAME?</v>
      </c>
      <c r="BD37" s="13" t="e">
        <f ca="1">_xll.BDH($B37,BD$3,BD$2,BD$2)</f>
        <v>#NAME?</v>
      </c>
      <c r="BE37" s="13" t="e">
        <f ca="1">_xll.BDH($B37,BE$3,BE$2,BE$2)</f>
        <v>#NAME?</v>
      </c>
      <c r="BF37" s="13" t="e">
        <f ca="1">_xll.BDH($B37,BF$3,BF$2,BF$2)</f>
        <v>#NAME?</v>
      </c>
      <c r="BG37" s="13" t="e">
        <f ca="1">_xll.BDH($B37,BG$3,BG$2,BG$2)</f>
        <v>#NAME?</v>
      </c>
      <c r="BH37" s="13" t="e">
        <f ca="1">_xll.BDH($B37,BH$3,BH$2,BH$2)</f>
        <v>#NAME?</v>
      </c>
      <c r="BI37" s="13" t="e">
        <f ca="1">_xll.BDH($B37,BI$3,BI$2,BI$2)</f>
        <v>#NAME?</v>
      </c>
      <c r="BJ37" s="13" t="e">
        <f ca="1">_xll.BDH($B37,BJ$3,BJ$2,BJ$2)</f>
        <v>#NAME?</v>
      </c>
      <c r="BK37" s="13" t="e">
        <f ca="1">_xll.BDH($B37,BK$3,BK$2,BK$2)</f>
        <v>#NAME?</v>
      </c>
      <c r="BL37" s="13" t="e">
        <f ca="1">_xll.BDH($B37,BL$3,BL$2,BL$2)</f>
        <v>#NAME?</v>
      </c>
      <c r="BM37" s="13" t="e">
        <f ca="1">_xll.BDH($B37,BM$3,BM$2,BM$2)</f>
        <v>#NAME?</v>
      </c>
      <c r="BN37" s="13" t="e">
        <f ca="1">_xll.BDH($B37,BN$3,BN$2,BN$2)</f>
        <v>#NAME?</v>
      </c>
      <c r="BO37" s="13" t="e">
        <f ca="1">_xll.BDH($B37,BO$3,BO$2,BO$2)</f>
        <v>#NAME?</v>
      </c>
      <c r="BP37" s="13" t="e">
        <f ca="1">_xll.BDH($B37,BP$3,BP$2,BP$2)</f>
        <v>#NAME?</v>
      </c>
      <c r="BQ37" s="13" t="e">
        <f ca="1">_xll.BDH($B37,BQ$3,BQ$2,BQ$2)</f>
        <v>#NAME?</v>
      </c>
      <c r="BR37" s="4"/>
      <c r="BS37" s="14" t="e">
        <f ca="1">_xll.BDH($B37,BS$3,BS$2,BS$2)</f>
        <v>#NAME?</v>
      </c>
      <c r="BT37" s="14" t="e">
        <f ca="1">_xll.BDH($B37,BT$3,BT$2,BT$2)</f>
        <v>#NAME?</v>
      </c>
      <c r="BU37" s="14" t="e">
        <f ca="1">_xll.BDH($B37,BU$3,BU$2,BU$2)</f>
        <v>#NAME?</v>
      </c>
      <c r="BV37" s="14" t="e">
        <f ca="1">_xll.BDH($B37,BV$3,BV$2,BV$2)</f>
        <v>#NAME?</v>
      </c>
      <c r="BW37" s="14" t="e">
        <f ca="1">_xll.BDH($B37,BW$3,BW$2,BW$2)</f>
        <v>#NAME?</v>
      </c>
      <c r="BX37" s="14" t="e">
        <f ca="1">_xll.BDH($B37,BX$3,BX$2,BX$2)</f>
        <v>#NAME?</v>
      </c>
      <c r="BY37" s="14" t="e">
        <f ca="1">_xll.BDH($B37,BY$3,BY$2,BY$2)</f>
        <v>#NAME?</v>
      </c>
      <c r="BZ37" s="14" t="e">
        <f ca="1">_xll.BDH($B37,BZ$3,BZ$2,BZ$2)</f>
        <v>#NAME?</v>
      </c>
      <c r="CA37" s="14" t="e">
        <f ca="1">_xll.BDH($B37,CA$3,CA$2,CA$2)</f>
        <v>#NAME?</v>
      </c>
      <c r="CB37" s="14" t="e">
        <f ca="1">_xll.BDH($B37,CB$3,CB$2,CB$2)</f>
        <v>#NAME?</v>
      </c>
      <c r="CC37" s="14" t="e">
        <f ca="1">_xll.BDH($B37,CC$3,CC$2,CC$2)</f>
        <v>#NAME?</v>
      </c>
      <c r="CD37" s="14" t="e">
        <f ca="1">_xll.BDH($B37,CD$3,CD$2,CD$2)</f>
        <v>#NAME?</v>
      </c>
      <c r="CE37" s="14" t="e">
        <f ca="1">_xll.BDH($B37,CE$3,CE$2,CE$2)</f>
        <v>#NAME?</v>
      </c>
      <c r="CF37" s="14" t="e">
        <f ca="1">_xll.BDH($B37,CF$3,CF$2,CF$2)</f>
        <v>#NAME?</v>
      </c>
      <c r="CG37" s="14" t="e">
        <f ca="1">_xll.BDH($B37,CG$3,CG$2,CG$2)</f>
        <v>#NAME?</v>
      </c>
      <c r="CH37" s="14" t="e">
        <f ca="1">_xll.BDH($B37,CH$3,CH$2,CH$2)</f>
        <v>#NAME?</v>
      </c>
      <c r="CI37" s="14" t="e">
        <f ca="1">_xll.BDH($B37,CI$3,CI$2,CI$2)</f>
        <v>#NAME?</v>
      </c>
      <c r="CJ37" s="14" t="e">
        <f ca="1">_xll.BDH($B37,CJ$3,CJ$2,CJ$2)</f>
        <v>#NAME?</v>
      </c>
      <c r="CK37" s="14" t="e">
        <f ca="1">_xll.BDH($B37,CK$3,CK$2,CK$2)</f>
        <v>#NAME?</v>
      </c>
      <c r="CL37" s="14" t="e">
        <f ca="1">_xll.BDH($B37,CL$3,CL$2,CL$2)</f>
        <v>#NAME?</v>
      </c>
      <c r="CM37" s="14" t="e">
        <f ca="1">_xll.BDH($B37,CM$3,CM$2,CM$2)</f>
        <v>#NAME?</v>
      </c>
      <c r="CN37" s="1"/>
      <c r="CO37" s="13" t="e">
        <f ca="1">_xll.BDH($B37,CO$3,CO$2,CO$2)</f>
        <v>#NAME?</v>
      </c>
      <c r="CP37" s="13" t="e">
        <f ca="1">_xll.BDH($B37,CP$3,CP$2,CP$2)</f>
        <v>#NAME?</v>
      </c>
      <c r="CQ37" s="13" t="e">
        <f ca="1">_xll.BDH($B37,CQ$3,CQ$2,CQ$2)</f>
        <v>#NAME?</v>
      </c>
      <c r="CR37" s="13" t="e">
        <f ca="1">_xll.BDH($B37,CR$3,CR$2,CR$2)</f>
        <v>#NAME?</v>
      </c>
      <c r="CS37" s="13" t="e">
        <f ca="1">_xll.BDH($B37,CS$3,CS$2,CS$2)</f>
        <v>#NAME?</v>
      </c>
      <c r="CT37" s="13" t="e">
        <f ca="1">_xll.BDH($B37,CT$3,CT$2,CT$2)</f>
        <v>#NAME?</v>
      </c>
      <c r="CU37" s="13" t="e">
        <f ca="1">_xll.BDH($B37,CU$3,CU$2,CU$2)</f>
        <v>#NAME?</v>
      </c>
      <c r="CV37" s="13" t="e">
        <f ca="1">_xll.BDH($B37,CV$3,CV$2,CV$2)</f>
        <v>#NAME?</v>
      </c>
      <c r="CW37" s="13" t="e">
        <f ca="1">_xll.BDH($B37,CW$3,CW$2,CW$2)</f>
        <v>#NAME?</v>
      </c>
      <c r="CX37" s="13" t="e">
        <f ca="1">_xll.BDH($B37,CX$3,CX$2,CX$2)</f>
        <v>#NAME?</v>
      </c>
      <c r="CY37" s="13" t="e">
        <f ca="1">_xll.BDH($B37,CY$3,CY$2,CY$2)</f>
        <v>#NAME?</v>
      </c>
      <c r="CZ37" s="13" t="e">
        <f ca="1">_xll.BDH($B37,CZ$3,CZ$2,CZ$2)</f>
        <v>#NAME?</v>
      </c>
      <c r="DA37" s="13" t="e">
        <f ca="1">_xll.BDH($B37,DA$3,DA$2,DA$2)</f>
        <v>#NAME?</v>
      </c>
      <c r="DB37" s="13" t="e">
        <f ca="1">_xll.BDH($B37,DB$3,DB$2,DB$2)</f>
        <v>#NAME?</v>
      </c>
      <c r="DC37" s="13" t="e">
        <f ca="1">_xll.BDH($B37,DC$3,DC$2,DC$2)</f>
        <v>#NAME?</v>
      </c>
      <c r="DD37" s="13" t="e">
        <f ca="1">_xll.BDH($B37,DD$3,DD$2,DD$2)</f>
        <v>#NAME?</v>
      </c>
      <c r="DE37" s="13" t="e">
        <f ca="1">_xll.BDH($B37,DE$3,DE$2,DE$2)</f>
        <v>#NAME?</v>
      </c>
      <c r="DF37" s="13" t="e">
        <f ca="1">_xll.BDH($B37,DF$3,DF$2,DF$2)</f>
        <v>#NAME?</v>
      </c>
      <c r="DG37" s="13" t="e">
        <f ca="1">_xll.BDH($B37,DG$3,DG$2,DG$2)</f>
        <v>#NAME?</v>
      </c>
      <c r="DH37" s="13" t="e">
        <f ca="1">_xll.BDH($B37,DH$3,DH$2,DH$2)</f>
        <v>#NAME?</v>
      </c>
      <c r="DI37" s="13" t="e">
        <f ca="1">_xll.BDH($B37,DI$3,DI$2,DI$2)</f>
        <v>#NAME?</v>
      </c>
      <c r="DJ37" s="4"/>
      <c r="DK37" s="14" t="e">
        <f ca="1">_xll.BDH($B37,DK$3,DK$2,DK$2)</f>
        <v>#NAME?</v>
      </c>
      <c r="DL37" s="14" t="e">
        <f ca="1">_xll.BDH($B37,DL$3,DL$2,DL$2)</f>
        <v>#NAME?</v>
      </c>
      <c r="DM37" s="14" t="e">
        <f ca="1">_xll.BDH($B37,DM$3,DM$2,DM$2)</f>
        <v>#NAME?</v>
      </c>
      <c r="DN37" s="14" t="e">
        <f ca="1">_xll.BDH($B37,DN$3,DN$2,DN$2)</f>
        <v>#NAME?</v>
      </c>
      <c r="DO37" s="14" t="e">
        <f ca="1">_xll.BDH($B37,DO$3,DO$2,DO$2)</f>
        <v>#NAME?</v>
      </c>
      <c r="DP37" s="14" t="e">
        <f ca="1">_xll.BDH($B37,DP$3,DP$2,DP$2)</f>
        <v>#NAME?</v>
      </c>
      <c r="DQ37" s="14" t="e">
        <f ca="1">_xll.BDH($B37,DQ$3,DQ$2,DQ$2)</f>
        <v>#NAME?</v>
      </c>
      <c r="DR37" s="14" t="e">
        <f ca="1">_xll.BDH($B37,DR$3,DR$2,DR$2)</f>
        <v>#NAME?</v>
      </c>
      <c r="DS37" s="14" t="e">
        <f ca="1">_xll.BDH($B37,DS$3,DS$2,DS$2)</f>
        <v>#NAME?</v>
      </c>
      <c r="DT37" s="14" t="e">
        <f ca="1">_xll.BDH($B37,DT$3,DT$2,DT$2)</f>
        <v>#NAME?</v>
      </c>
      <c r="DU37" s="14" t="e">
        <f ca="1">_xll.BDH($B37,DU$3,DU$2,DU$2)</f>
        <v>#NAME?</v>
      </c>
      <c r="DV37" s="14" t="e">
        <f ca="1">_xll.BDH($B37,DV$3,DV$2,DV$2)</f>
        <v>#NAME?</v>
      </c>
      <c r="DW37" s="14" t="e">
        <f ca="1">_xll.BDH($B37,DW$3,DW$2,DW$2)</f>
        <v>#NAME?</v>
      </c>
      <c r="DX37" s="14" t="e">
        <f ca="1">_xll.BDH($B37,DX$3,DX$2,DX$2)</f>
        <v>#NAME?</v>
      </c>
      <c r="DY37" s="14" t="e">
        <f ca="1">_xll.BDH($B37,DY$3,DY$2,DY$2)</f>
        <v>#NAME?</v>
      </c>
      <c r="DZ37" s="14" t="e">
        <f ca="1">_xll.BDH($B37,DZ$3,DZ$2,DZ$2)</f>
        <v>#NAME?</v>
      </c>
      <c r="EA37" s="14" t="e">
        <f ca="1">_xll.BDH($B37,EA$3,EA$2,EA$2)</f>
        <v>#NAME?</v>
      </c>
      <c r="EB37" s="14" t="e">
        <f ca="1">_xll.BDH($B37,EB$3,EB$2,EB$2)</f>
        <v>#NAME?</v>
      </c>
      <c r="EC37" s="14" t="e">
        <f ca="1">_xll.BDH($B37,EC$3,EC$2,EC$2)</f>
        <v>#NAME?</v>
      </c>
      <c r="ED37" s="14" t="e">
        <f ca="1">_xll.BDH($B37,ED$3,ED$2,ED$2)</f>
        <v>#NAME?</v>
      </c>
      <c r="EE37" s="14" t="e">
        <f ca="1">_xll.BDH($B37,EE$3,EE$2,EE$2)</f>
        <v>#NAME?</v>
      </c>
      <c r="EF37" s="4"/>
      <c r="EG37" s="14" t="e">
        <f ca="1">_xll.BDH($B37,EG$3,EG$2,EG$2)</f>
        <v>#NAME?</v>
      </c>
      <c r="EH37" s="14" t="e">
        <f ca="1">_xll.BDH($B37,EH$3,EH$2,EH$2)</f>
        <v>#NAME?</v>
      </c>
      <c r="EI37" s="14" t="e">
        <f ca="1">_xll.BDH($B37,EI$3,EI$2,EI$2)</f>
        <v>#NAME?</v>
      </c>
      <c r="EJ37" s="14" t="e">
        <f ca="1">_xll.BDH($B37,EJ$3,EJ$2,EJ$2)</f>
        <v>#NAME?</v>
      </c>
      <c r="EK37" s="14" t="e">
        <f ca="1">_xll.BDH($B37,EK$3,EK$2,EK$2)</f>
        <v>#NAME?</v>
      </c>
      <c r="EL37" s="14" t="e">
        <f ca="1">_xll.BDH($B37,EL$3,EL$2,EL$2)</f>
        <v>#NAME?</v>
      </c>
      <c r="EM37" s="14" t="e">
        <f ca="1">_xll.BDH($B37,EM$3,EM$2,EM$2)</f>
        <v>#NAME?</v>
      </c>
      <c r="EN37" s="14" t="e">
        <f ca="1">_xll.BDH($B37,EN$3,EN$2,EN$2)</f>
        <v>#NAME?</v>
      </c>
      <c r="EO37" s="14" t="e">
        <f ca="1">_xll.BDH($B37,EO$3,EO$2,EO$2)</f>
        <v>#NAME?</v>
      </c>
      <c r="EP37" s="14" t="e">
        <f ca="1">_xll.BDH($B37,EP$3,EP$2,EP$2)</f>
        <v>#NAME?</v>
      </c>
      <c r="EQ37" s="14" t="e">
        <f ca="1">_xll.BDH($B37,EQ$3,EQ$2,EQ$2)</f>
        <v>#NAME?</v>
      </c>
      <c r="ER37" s="14" t="e">
        <f ca="1">_xll.BDH($B37,ER$3,ER$2,ER$2)</f>
        <v>#NAME?</v>
      </c>
      <c r="ES37" s="14" t="e">
        <f ca="1">_xll.BDH($B37,ES$3,ES$2,ES$2)</f>
        <v>#NAME?</v>
      </c>
      <c r="ET37" s="14" t="e">
        <f ca="1">_xll.BDH($B37,ET$3,ET$2,ET$2)</f>
        <v>#NAME?</v>
      </c>
      <c r="EU37" s="14" t="e">
        <f ca="1">_xll.BDH($B37,EU$3,EU$2,EU$2)</f>
        <v>#NAME?</v>
      </c>
      <c r="EV37" s="14" t="e">
        <f ca="1">_xll.BDH($B37,EV$3,EV$2,EV$2)</f>
        <v>#NAME?</v>
      </c>
      <c r="EW37" s="14" t="e">
        <f ca="1">_xll.BDH($B37,EW$3,EW$2,EW$2)</f>
        <v>#NAME?</v>
      </c>
      <c r="EX37" s="14" t="e">
        <f ca="1">_xll.BDH($B37,EX$3,EX$2,EX$2)</f>
        <v>#NAME?</v>
      </c>
      <c r="EY37" s="14" t="e">
        <f ca="1">_xll.BDH($B37,EY$3,EY$2,EY$2)</f>
        <v>#NAME?</v>
      </c>
      <c r="EZ37" s="14" t="e">
        <f ca="1">_xll.BDH($B37,EZ$3,EZ$2,EZ$2)</f>
        <v>#NAME?</v>
      </c>
      <c r="FA37" s="14" t="e">
        <f ca="1">_xll.BDH($B37,FA$3,FA$2,FA$2)</f>
        <v>#NAME?</v>
      </c>
      <c r="FB37" s="4"/>
      <c r="FC37" s="14" t="e">
        <f ca="1">_xll.BDH($B37,FC$3,FC$2,FC$2)</f>
        <v>#NAME?</v>
      </c>
      <c r="FD37" s="14" t="e">
        <f ca="1">_xll.BDH($B37,FD$3,FD$2,FD$2)</f>
        <v>#NAME?</v>
      </c>
      <c r="FE37" s="14" t="e">
        <f ca="1">_xll.BDH($B37,FE$3,FE$2,FE$2)</f>
        <v>#NAME?</v>
      </c>
      <c r="FF37" s="14" t="e">
        <f ca="1">_xll.BDH($B37,FF$3,FF$2,FF$2)</f>
        <v>#NAME?</v>
      </c>
      <c r="FG37" s="14" t="e">
        <f ca="1">_xll.BDH($B37,FG$3,FG$2,FG$2)</f>
        <v>#NAME?</v>
      </c>
      <c r="FH37" s="14" t="e">
        <f ca="1">_xll.BDH($B37,FH$3,FH$2,FH$2)</f>
        <v>#NAME?</v>
      </c>
      <c r="FI37" s="14" t="e">
        <f ca="1">_xll.BDH($B37,FI$3,FI$2,FI$2)</f>
        <v>#NAME?</v>
      </c>
      <c r="FJ37" s="14" t="e">
        <f ca="1">_xll.BDH($B37,FJ$3,FJ$2,FJ$2)</f>
        <v>#NAME?</v>
      </c>
      <c r="FK37" s="14" t="e">
        <f ca="1">_xll.BDH($B37,FK$3,FK$2,FK$2)</f>
        <v>#NAME?</v>
      </c>
      <c r="FL37" s="14" t="e">
        <f ca="1">_xll.BDH($B37,FL$3,FL$2,FL$2)</f>
        <v>#NAME?</v>
      </c>
      <c r="FM37" s="14" t="e">
        <f ca="1">_xll.BDH($B37,FM$3,FM$2,FM$2)</f>
        <v>#NAME?</v>
      </c>
      <c r="FN37" s="14" t="e">
        <f ca="1">_xll.BDH($B37,FN$3,FN$2,FN$2)</f>
        <v>#NAME?</v>
      </c>
      <c r="FO37" s="14" t="e">
        <f ca="1">_xll.BDH($B37,FO$3,FO$2,FO$2)</f>
        <v>#NAME?</v>
      </c>
      <c r="FP37" s="14" t="e">
        <f ca="1">_xll.BDH($B37,FP$3,FP$2,FP$2)</f>
        <v>#NAME?</v>
      </c>
      <c r="FQ37" s="14" t="e">
        <f ca="1">_xll.BDH($B37,FQ$3,FQ$2,FQ$2)</f>
        <v>#NAME?</v>
      </c>
      <c r="FR37" s="14" t="e">
        <f ca="1">_xll.BDH($B37,FR$3,FR$2,FR$2)</f>
        <v>#NAME?</v>
      </c>
      <c r="FS37" s="14" t="e">
        <f ca="1">_xll.BDH($B37,FS$3,FS$2,FS$2)</f>
        <v>#NAME?</v>
      </c>
      <c r="FT37" s="14" t="e">
        <f ca="1">_xll.BDH($B37,FT$3,FT$2,FT$2)</f>
        <v>#NAME?</v>
      </c>
      <c r="FU37" s="14" t="e">
        <f ca="1">_xll.BDH($B37,FU$3,FU$2,FU$2)</f>
        <v>#NAME?</v>
      </c>
      <c r="FV37" s="14" t="e">
        <f ca="1">_xll.BDH($B37,FV$3,FV$2,FV$2)</f>
        <v>#NAME?</v>
      </c>
      <c r="FW37" s="14" t="e">
        <f ca="1">_xll.BDH($B37,FW$3,FW$2,FW$2)</f>
        <v>#NAME?</v>
      </c>
      <c r="FX37" s="4"/>
      <c r="FY37" s="14" t="e">
        <f ca="1">_xll.BDH($B37,FY$3,FY$2,FY$2)</f>
        <v>#NAME?</v>
      </c>
      <c r="FZ37" s="14" t="e">
        <f ca="1">_xll.BDH($B37,FZ$3,FZ$2,FZ$2)</f>
        <v>#NAME?</v>
      </c>
      <c r="GA37" s="14" t="e">
        <f ca="1">_xll.BDH($B37,GA$3,GA$2,GA$2)</f>
        <v>#NAME?</v>
      </c>
      <c r="GB37" s="14" t="e">
        <f ca="1">_xll.BDH($B37,GB$3,GB$2,GB$2)</f>
        <v>#NAME?</v>
      </c>
      <c r="GC37" s="14" t="e">
        <f ca="1">_xll.BDH($B37,GC$3,GC$2,GC$2)</f>
        <v>#NAME?</v>
      </c>
      <c r="GD37" s="14" t="e">
        <f ca="1">_xll.BDH($B37,GD$3,GD$2,GD$2)</f>
        <v>#NAME?</v>
      </c>
      <c r="GE37" s="14" t="e">
        <f ca="1">_xll.BDH($B37,GE$3,GE$2,GE$2)</f>
        <v>#NAME?</v>
      </c>
      <c r="GF37" s="14" t="e">
        <f ca="1">_xll.BDH($B37,GF$3,GF$2,GF$2)</f>
        <v>#NAME?</v>
      </c>
      <c r="GG37" s="14" t="e">
        <f ca="1">_xll.BDH($B37,GG$3,GG$2,GG$2)</f>
        <v>#NAME?</v>
      </c>
      <c r="GH37" s="14" t="e">
        <f ca="1">_xll.BDH($B37,GH$3,GH$2,GH$2)</f>
        <v>#NAME?</v>
      </c>
      <c r="GI37" s="14" t="e">
        <f ca="1">_xll.BDH($B37,GI$3,GI$2,GI$2)</f>
        <v>#NAME?</v>
      </c>
      <c r="GJ37" s="14" t="e">
        <f ca="1">_xll.BDH($B37,GJ$3,GJ$2,GJ$2)</f>
        <v>#NAME?</v>
      </c>
      <c r="GK37" s="14" t="e">
        <f ca="1">_xll.BDH($B37,GK$3,GK$2,GK$2)</f>
        <v>#NAME?</v>
      </c>
      <c r="GL37" s="14" t="e">
        <f ca="1">_xll.BDH($B37,GL$3,GL$2,GL$2)</f>
        <v>#NAME?</v>
      </c>
      <c r="GM37" s="14" t="e">
        <f ca="1">_xll.BDH($B37,GM$3,GM$2,GM$2)</f>
        <v>#NAME?</v>
      </c>
      <c r="GN37" s="14" t="e">
        <f ca="1">_xll.BDH($B37,GN$3,GN$2,GN$2)</f>
        <v>#NAME?</v>
      </c>
      <c r="GO37" s="14" t="e">
        <f ca="1">_xll.BDH($B37,GO$3,GO$2,GO$2)</f>
        <v>#NAME?</v>
      </c>
      <c r="GP37" s="14" t="e">
        <f ca="1">_xll.BDH($B37,GP$3,GP$2,GP$2)</f>
        <v>#NAME?</v>
      </c>
      <c r="GQ37" s="14" t="e">
        <f ca="1">_xll.BDH($B37,GQ$3,GQ$2,GQ$2)</f>
        <v>#NAME?</v>
      </c>
      <c r="GR37" s="14" t="e">
        <f ca="1">_xll.BDH($B37,GR$3,GR$2,GR$2)</f>
        <v>#NAME?</v>
      </c>
      <c r="GS37" s="14" t="e">
        <f ca="1">_xll.BDH($B37,GS$3,GS$2,GS$2)</f>
        <v>#NAME?</v>
      </c>
      <c r="GT37" s="4"/>
      <c r="GU37" s="13" t="e">
        <f ca="1">_xll.BDH($B37,GU$3,GU$2,GU$2)</f>
        <v>#NAME?</v>
      </c>
      <c r="GV37" s="13" t="e">
        <f ca="1">_xll.BDH($B37,GV$3,GV$2,GV$2)</f>
        <v>#NAME?</v>
      </c>
      <c r="GW37" s="13" t="e">
        <f ca="1">_xll.BDH($B37,GW$3,GW$2,GW$2)</f>
        <v>#NAME?</v>
      </c>
      <c r="GX37" s="13" t="e">
        <f ca="1">_xll.BDH($B37,GX$3,GX$2,GX$2)</f>
        <v>#NAME?</v>
      </c>
      <c r="GY37" s="13" t="e">
        <f ca="1">_xll.BDH($B37,GY$3,GY$2,GY$2)</f>
        <v>#NAME?</v>
      </c>
      <c r="GZ37" s="13" t="e">
        <f ca="1">_xll.BDH($B37,GZ$3,GZ$2,GZ$2)</f>
        <v>#NAME?</v>
      </c>
      <c r="HA37" s="13" t="e">
        <f ca="1">_xll.BDH($B37,HA$3,HA$2,HA$2)</f>
        <v>#NAME?</v>
      </c>
      <c r="HB37" s="13" t="e">
        <f ca="1">_xll.BDH($B37,HB$3,HB$2,HB$2)</f>
        <v>#NAME?</v>
      </c>
      <c r="HC37" s="13" t="e">
        <f ca="1">_xll.BDH($B37,HC$3,HC$2,HC$2)</f>
        <v>#NAME?</v>
      </c>
      <c r="HD37" s="13" t="e">
        <f ca="1">_xll.BDH($B37,HD$3,HD$2,HD$2)</f>
        <v>#NAME?</v>
      </c>
      <c r="HE37" s="13" t="e">
        <f ca="1">_xll.BDH($B37,HE$3,HE$2,HE$2)</f>
        <v>#NAME?</v>
      </c>
      <c r="HF37" s="13" t="e">
        <f ca="1">_xll.BDH($B37,HF$3,HF$2,HF$2)</f>
        <v>#NAME?</v>
      </c>
      <c r="HG37" s="13" t="e">
        <f ca="1">_xll.BDH($B37,HG$3,HG$2,HG$2)</f>
        <v>#NAME?</v>
      </c>
      <c r="HH37" s="13" t="e">
        <f ca="1">_xll.BDH($B37,HH$3,HH$2,HH$2)</f>
        <v>#NAME?</v>
      </c>
      <c r="HI37" s="13" t="e">
        <f ca="1">_xll.BDH($B37,HI$3,HI$2,HI$2)</f>
        <v>#NAME?</v>
      </c>
      <c r="HJ37" s="13" t="e">
        <f ca="1">_xll.BDH($B37,HJ$3,HJ$2,HJ$2)</f>
        <v>#NAME?</v>
      </c>
      <c r="HK37" s="13" t="e">
        <f ca="1">_xll.BDH($B37,HK$3,HK$2,HK$2)</f>
        <v>#NAME?</v>
      </c>
      <c r="HL37" s="13" t="e">
        <f ca="1">_xll.BDH($B37,HL$3,HL$2,HL$2)</f>
        <v>#NAME?</v>
      </c>
      <c r="HM37" s="13" t="e">
        <f ca="1">_xll.BDH($B37,HM$3,HM$2,HM$2)</f>
        <v>#NAME?</v>
      </c>
      <c r="HN37" s="13" t="e">
        <f ca="1">_xll.BDH($B37,HN$3,HN$2,HN$2)</f>
        <v>#NAME?</v>
      </c>
      <c r="HO37" s="13" t="e">
        <f ca="1">_xll.BDH($B37,HO$3,HO$2,HO$2)</f>
        <v>#NAME?</v>
      </c>
      <c r="HP37" s="4"/>
      <c r="HQ37" s="13" t="e">
        <f ca="1">_xll.BDH($B37,HQ$3,HQ$2,HQ$2)</f>
        <v>#NAME?</v>
      </c>
      <c r="HR37" s="13" t="e">
        <f ca="1">_xll.BDH($B37,HR$3,HR$2,HR$2)</f>
        <v>#NAME?</v>
      </c>
      <c r="HS37" s="13" t="e">
        <f ca="1">_xll.BDH($B37,HS$3,HS$2,HS$2)</f>
        <v>#NAME?</v>
      </c>
      <c r="HT37" s="13" t="e">
        <f ca="1">_xll.BDH($B37,HT$3,HT$2,HT$2)</f>
        <v>#NAME?</v>
      </c>
      <c r="HU37" s="13" t="e">
        <f ca="1">_xll.BDH($B37,HU$3,HU$2,HU$2)</f>
        <v>#NAME?</v>
      </c>
      <c r="HV37" s="13" t="e">
        <f ca="1">_xll.BDH($B37,HV$3,HV$2,HV$2)</f>
        <v>#NAME?</v>
      </c>
      <c r="HW37" s="13" t="e">
        <f ca="1">_xll.BDH($B37,HW$3,HW$2,HW$2)</f>
        <v>#NAME?</v>
      </c>
      <c r="HX37" s="13" t="e">
        <f ca="1">_xll.BDH($B37,HX$3,HX$2,HX$2)</f>
        <v>#NAME?</v>
      </c>
      <c r="HY37" s="13" t="e">
        <f ca="1">_xll.BDH($B37,HY$3,HY$2,HY$2)</f>
        <v>#NAME?</v>
      </c>
      <c r="HZ37" s="13" t="e">
        <f ca="1">_xll.BDH($B37,HZ$3,HZ$2,HZ$2)</f>
        <v>#NAME?</v>
      </c>
      <c r="IA37" s="13" t="e">
        <f ca="1">_xll.BDH($B37,IA$3,IA$2,IA$2)</f>
        <v>#NAME?</v>
      </c>
      <c r="IB37" s="13" t="e">
        <f ca="1">_xll.BDH($B37,IB$3,IB$2,IB$2)</f>
        <v>#NAME?</v>
      </c>
      <c r="IC37" s="13" t="e">
        <f ca="1">_xll.BDH($B37,IC$3,IC$2,IC$2)</f>
        <v>#NAME?</v>
      </c>
      <c r="ID37" s="13" t="e">
        <f ca="1">_xll.BDH($B37,ID$3,ID$2,ID$2)</f>
        <v>#NAME?</v>
      </c>
      <c r="IE37" s="13" t="e">
        <f ca="1">_xll.BDH($B37,IE$3,IE$2,IE$2)</f>
        <v>#NAME?</v>
      </c>
      <c r="IF37" s="13" t="e">
        <f ca="1">_xll.BDH($B37,IF$3,IF$2,IF$2)</f>
        <v>#NAME?</v>
      </c>
      <c r="IG37" s="13" t="e">
        <f ca="1">_xll.BDH($B37,IG$3,IG$2,IG$2)</f>
        <v>#NAME?</v>
      </c>
      <c r="IH37" s="13" t="e">
        <f ca="1">_xll.BDH($B37,IH$3,IH$2,IH$2)</f>
        <v>#NAME?</v>
      </c>
      <c r="II37" s="13" t="e">
        <f ca="1">_xll.BDH($B37,II$3,II$2,II$2)</f>
        <v>#NAME?</v>
      </c>
      <c r="IJ37" s="13" t="e">
        <f ca="1">_xll.BDH($B37,IJ$3,IJ$2,IJ$2)</f>
        <v>#NAME?</v>
      </c>
      <c r="IK37" s="13" t="e">
        <f ca="1">_xll.BDH($B37,IK$3,IK$2,IK$2)</f>
        <v>#NAME?</v>
      </c>
      <c r="IL37" s="4"/>
      <c r="IM37" s="13" t="e">
        <f ca="1">_xll.BDH($B37,IM$3,IM$2,IM$2)</f>
        <v>#NAME?</v>
      </c>
      <c r="IN37" s="13" t="e">
        <f ca="1">_xll.BDH($B37,IN$3,IN$2,IN$2)</f>
        <v>#NAME?</v>
      </c>
      <c r="IO37" s="13" t="e">
        <f ca="1">_xll.BDH($B37,IO$3,IO$2,IO$2)</f>
        <v>#NAME?</v>
      </c>
      <c r="IP37" s="13" t="e">
        <f ca="1">_xll.BDH($B37,IP$3,IP$2,IP$2)</f>
        <v>#NAME?</v>
      </c>
      <c r="IQ37" s="13" t="e">
        <f ca="1">_xll.BDH($B37,IQ$3,IQ$2,IQ$2)</f>
        <v>#NAME?</v>
      </c>
      <c r="IR37" s="13" t="e">
        <f ca="1">_xll.BDH($B37,IR$3,IR$2,IR$2)</f>
        <v>#NAME?</v>
      </c>
      <c r="IS37" s="13" t="e">
        <f ca="1">_xll.BDH($B37,IS$3,IS$2,IS$2)</f>
        <v>#NAME?</v>
      </c>
      <c r="IT37" s="13" t="e">
        <f ca="1">_xll.BDH($B37,IT$3,IT$2,IT$2)</f>
        <v>#NAME?</v>
      </c>
      <c r="IU37" s="13" t="e">
        <f ca="1">_xll.BDH($B37,IU$3,IU$2,IU$2)</f>
        <v>#NAME?</v>
      </c>
      <c r="IV37" s="13" t="e">
        <f ca="1">_xll.BDH($B37,IV$3,IV$2,IV$2)</f>
        <v>#NAME?</v>
      </c>
      <c r="IW37" s="13" t="e">
        <f ca="1">_xll.BDH($B37,IW$3,IW$2,IW$2)</f>
        <v>#NAME?</v>
      </c>
      <c r="IX37" s="13" t="e">
        <f ca="1">_xll.BDH($B37,IX$3,IX$2,IX$2)</f>
        <v>#NAME?</v>
      </c>
      <c r="IY37" s="13" t="e">
        <f ca="1">_xll.BDH($B37,IY$3,IY$2,IY$2)</f>
        <v>#NAME?</v>
      </c>
      <c r="IZ37" s="13" t="e">
        <f ca="1">_xll.BDH($B37,IZ$3,IZ$2,IZ$2)</f>
        <v>#NAME?</v>
      </c>
      <c r="JA37" s="13" t="e">
        <f ca="1">_xll.BDH($B37,JA$3,JA$2,JA$2)</f>
        <v>#NAME?</v>
      </c>
      <c r="JB37" s="13" t="e">
        <f ca="1">_xll.BDH($B37,JB$3,JB$2,JB$2)</f>
        <v>#NAME?</v>
      </c>
      <c r="JC37" s="13" t="e">
        <f ca="1">_xll.BDH($B37,JC$3,JC$2,JC$2)</f>
        <v>#NAME?</v>
      </c>
      <c r="JD37" s="13" t="e">
        <f ca="1">_xll.BDH($B37,JD$3,JD$2,JD$2)</f>
        <v>#NAME?</v>
      </c>
      <c r="JE37" s="13" t="e">
        <f ca="1">_xll.BDH($B37,JE$3,JE$2,JE$2)</f>
        <v>#NAME?</v>
      </c>
      <c r="JF37" s="13" t="e">
        <f ca="1">_xll.BDH($B37,JF$3,JF$2,JF$2)</f>
        <v>#NAME?</v>
      </c>
      <c r="JG37" s="13" t="e">
        <f ca="1">_xll.BDH($B37,JG$3,JG$2,JG$2)</f>
        <v>#NAME?</v>
      </c>
      <c r="JH37" s="4"/>
      <c r="JI37" s="14" t="e">
        <f ca="1">_xll.BDH($B37,JI$3,JI$2,JI$2)</f>
        <v>#NAME?</v>
      </c>
      <c r="JJ37" s="14" t="e">
        <f ca="1">_xll.BDH($B37,JJ$3,JJ$2,JJ$2)</f>
        <v>#NAME?</v>
      </c>
      <c r="JK37" s="14" t="e">
        <f ca="1">_xll.BDH($B37,JK$3,JK$2,JK$2)</f>
        <v>#NAME?</v>
      </c>
      <c r="JL37" s="14" t="e">
        <f ca="1">_xll.BDH($B37,JL$3,JL$2,JL$2)</f>
        <v>#NAME?</v>
      </c>
      <c r="JM37" s="14" t="e">
        <f ca="1">_xll.BDH($B37,JM$3,JM$2,JM$2)</f>
        <v>#NAME?</v>
      </c>
      <c r="JN37" s="14" t="e">
        <f ca="1">_xll.BDH($B37,JN$3,JN$2,JN$2)</f>
        <v>#NAME?</v>
      </c>
      <c r="JO37" s="14" t="e">
        <f ca="1">_xll.BDH($B37,JO$3,JO$2,JO$2)</f>
        <v>#NAME?</v>
      </c>
      <c r="JP37" s="14" t="e">
        <f ca="1">_xll.BDH($B37,JP$3,JP$2,JP$2)</f>
        <v>#NAME?</v>
      </c>
      <c r="JQ37" s="14" t="e">
        <f ca="1">_xll.BDH($B37,JQ$3,JQ$2,JQ$2)</f>
        <v>#NAME?</v>
      </c>
      <c r="JR37" s="14" t="e">
        <f ca="1">_xll.BDH($B37,JR$3,JR$2,JR$2)</f>
        <v>#NAME?</v>
      </c>
      <c r="JS37" s="14" t="e">
        <f ca="1">_xll.BDH($B37,JS$3,JS$2,JS$2)</f>
        <v>#NAME?</v>
      </c>
      <c r="JT37" s="14" t="e">
        <f ca="1">_xll.BDH($B37,JT$3,JT$2,JT$2)</f>
        <v>#NAME?</v>
      </c>
      <c r="JU37" s="14" t="e">
        <f ca="1">_xll.BDH($B37,JU$3,JU$2,JU$2)</f>
        <v>#NAME?</v>
      </c>
      <c r="JV37" s="14" t="e">
        <f ca="1">_xll.BDH($B37,JV$3,JV$2,JV$2)</f>
        <v>#NAME?</v>
      </c>
      <c r="JW37" s="14" t="e">
        <f ca="1">_xll.BDH($B37,JW$3,JW$2,JW$2)</f>
        <v>#NAME?</v>
      </c>
      <c r="JX37" s="14" t="e">
        <f ca="1">_xll.BDH($B37,JX$3,JX$2,JX$2)</f>
        <v>#NAME?</v>
      </c>
      <c r="JY37" s="14" t="e">
        <f ca="1">_xll.BDH($B37,JY$3,JY$2,JY$2)</f>
        <v>#NAME?</v>
      </c>
      <c r="JZ37" s="14" t="e">
        <f ca="1">_xll.BDH($B37,JZ$3,JZ$2,JZ$2)</f>
        <v>#NAME?</v>
      </c>
      <c r="KA37" s="14" t="e">
        <f ca="1">_xll.BDH($B37,KA$3,KA$2,KA$2)</f>
        <v>#NAME?</v>
      </c>
      <c r="KB37" s="14" t="e">
        <f ca="1">_xll.BDH($B37,KB$3,KB$2,KB$2)</f>
        <v>#NAME?</v>
      </c>
      <c r="KC37" s="14" t="e">
        <f ca="1">_xll.BDH($B37,KC$3,KC$2,KC$2)</f>
        <v>#NAME?</v>
      </c>
      <c r="KD37" s="4"/>
      <c r="KE37" s="20"/>
    </row>
    <row r="38" spans="1:291" s="21" customFormat="1">
      <c r="A38" s="4"/>
      <c r="B38" s="4"/>
      <c r="C38" s="1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14"/>
      <c r="BT38" s="14"/>
      <c r="BU38" s="14"/>
      <c r="BV38" s="14"/>
      <c r="BW38" s="14"/>
      <c r="BX38" s="14"/>
      <c r="BY38" s="14"/>
      <c r="BZ38" s="14"/>
      <c r="CA38" s="14"/>
      <c r="CB38" s="14"/>
      <c r="CC38" s="14"/>
      <c r="CD38" s="14"/>
      <c r="CE38" s="14"/>
      <c r="CF38" s="14"/>
      <c r="CG38" s="14"/>
      <c r="CH38" s="14"/>
      <c r="CI38" s="14"/>
      <c r="CJ38" s="14"/>
      <c r="CK38" s="14"/>
      <c r="CL38" s="14"/>
      <c r="CM38" s="14"/>
      <c r="CN38" s="1"/>
      <c r="CO38" s="13"/>
      <c r="CP38" s="13"/>
      <c r="CQ38" s="13"/>
      <c r="CR38" s="13"/>
      <c r="CS38" s="13"/>
      <c r="CT38" s="13"/>
      <c r="CU38" s="13"/>
      <c r="CV38" s="13"/>
      <c r="CW38" s="13"/>
      <c r="CX38" s="13"/>
      <c r="CY38" s="13"/>
      <c r="CZ38" s="13"/>
      <c r="DA38" s="13"/>
      <c r="DB38" s="13"/>
      <c r="DC38" s="13"/>
      <c r="DD38" s="13"/>
      <c r="DE38" s="13"/>
      <c r="DF38" s="13"/>
      <c r="DG38" s="13"/>
      <c r="DH38" s="13"/>
      <c r="DI38" s="13"/>
      <c r="DJ38" s="4"/>
      <c r="DK38" s="14"/>
      <c r="DL38" s="14"/>
      <c r="DM38" s="14"/>
      <c r="DN38" s="14"/>
      <c r="DO38" s="14"/>
      <c r="DP38" s="14"/>
      <c r="DQ38" s="14"/>
      <c r="DR38" s="14"/>
      <c r="DS38" s="14"/>
      <c r="DT38" s="14"/>
      <c r="DU38" s="14"/>
      <c r="DV38" s="14"/>
      <c r="DW38" s="14"/>
      <c r="DX38" s="14"/>
      <c r="DY38" s="14"/>
      <c r="DZ38" s="14"/>
      <c r="EA38" s="14"/>
      <c r="EB38" s="14"/>
      <c r="EC38" s="14"/>
      <c r="ED38" s="14"/>
      <c r="EE38" s="14"/>
      <c r="EF38" s="4"/>
      <c r="EG38" s="14"/>
      <c r="EH38" s="14"/>
      <c r="EI38" s="14"/>
      <c r="EJ38" s="14"/>
      <c r="EK38" s="14"/>
      <c r="EL38" s="14"/>
      <c r="EM38" s="14"/>
      <c r="EN38" s="14"/>
      <c r="EO38" s="14"/>
      <c r="EP38" s="14"/>
      <c r="EQ38" s="14"/>
      <c r="ER38" s="14"/>
      <c r="ES38" s="14"/>
      <c r="ET38" s="14"/>
      <c r="EU38" s="14"/>
      <c r="EV38" s="14"/>
      <c r="EW38" s="14"/>
      <c r="EX38" s="14"/>
      <c r="EY38" s="14"/>
      <c r="EZ38" s="14"/>
      <c r="FA38" s="14"/>
      <c r="FB38" s="4"/>
      <c r="FC38" s="14"/>
      <c r="FD38" s="14"/>
      <c r="FE38" s="14"/>
      <c r="FF38" s="14"/>
      <c r="FG38" s="14"/>
      <c r="FH38" s="14"/>
      <c r="FI38" s="14"/>
      <c r="FJ38" s="14"/>
      <c r="FK38" s="14"/>
      <c r="FL38" s="14"/>
      <c r="FM38" s="14"/>
      <c r="FN38" s="14"/>
      <c r="FO38" s="14"/>
      <c r="FP38" s="14"/>
      <c r="FQ38" s="14"/>
      <c r="FR38" s="14"/>
      <c r="FS38" s="14"/>
      <c r="FT38" s="14"/>
      <c r="FU38" s="14"/>
      <c r="FV38" s="14"/>
      <c r="FW38" s="14"/>
      <c r="FX38" s="4"/>
      <c r="FY38" s="14"/>
      <c r="FZ38" s="14"/>
      <c r="GA38" s="14"/>
      <c r="GB38" s="14"/>
      <c r="GC38" s="14"/>
      <c r="GD38" s="14"/>
      <c r="GE38" s="14"/>
      <c r="GF38" s="14"/>
      <c r="GG38" s="14"/>
      <c r="GH38" s="14"/>
      <c r="GI38" s="14"/>
      <c r="GJ38" s="14"/>
      <c r="GK38" s="14"/>
      <c r="GL38" s="14"/>
      <c r="GM38" s="14"/>
      <c r="GN38" s="14"/>
      <c r="GO38" s="14"/>
      <c r="GP38" s="14"/>
      <c r="GQ38" s="14"/>
      <c r="GR38" s="14"/>
      <c r="GS38" s="14"/>
      <c r="GT38" s="4"/>
      <c r="GU38" s="13"/>
      <c r="GV38" s="13"/>
      <c r="GW38" s="13"/>
      <c r="GX38" s="13"/>
      <c r="GY38" s="13"/>
      <c r="GZ38" s="13"/>
      <c r="HA38" s="13"/>
      <c r="HB38" s="13"/>
      <c r="HC38" s="13"/>
      <c r="HD38" s="13"/>
      <c r="HE38" s="13"/>
      <c r="HF38" s="13"/>
      <c r="HG38" s="13"/>
      <c r="HH38" s="13"/>
      <c r="HI38" s="13"/>
      <c r="HJ38" s="13"/>
      <c r="HK38" s="13"/>
      <c r="HL38" s="13"/>
      <c r="HM38" s="13"/>
      <c r="HN38" s="13"/>
      <c r="HO38" s="13"/>
      <c r="HP38" s="4"/>
      <c r="HQ38" s="13"/>
      <c r="HR38" s="13"/>
      <c r="HS38" s="13"/>
      <c r="HT38" s="13"/>
      <c r="HU38" s="13"/>
      <c r="HV38" s="13"/>
      <c r="HW38" s="13"/>
      <c r="HX38" s="13"/>
      <c r="HY38" s="13"/>
      <c r="HZ38" s="13"/>
      <c r="IA38" s="13"/>
      <c r="IB38" s="13"/>
      <c r="IC38" s="13"/>
      <c r="ID38" s="13"/>
      <c r="IE38" s="13"/>
      <c r="IF38" s="13"/>
      <c r="IG38" s="13"/>
      <c r="IH38" s="13"/>
      <c r="II38" s="13"/>
      <c r="IJ38" s="13"/>
      <c r="IK38" s="13"/>
      <c r="IL38" s="4"/>
      <c r="IM38" s="13"/>
      <c r="IN38" s="13"/>
      <c r="IO38" s="13"/>
      <c r="IP38" s="13"/>
      <c r="IQ38" s="13"/>
      <c r="IR38" s="13"/>
      <c r="IS38" s="13"/>
      <c r="IT38" s="13"/>
      <c r="IU38" s="13"/>
      <c r="IV38" s="13"/>
      <c r="IW38" s="13"/>
      <c r="IX38" s="13"/>
      <c r="IY38" s="13"/>
      <c r="IZ38" s="13"/>
      <c r="JA38" s="13"/>
      <c r="JB38" s="13"/>
      <c r="JC38" s="13"/>
      <c r="JD38" s="13"/>
      <c r="JE38" s="13"/>
      <c r="JF38" s="13"/>
      <c r="JG38" s="13"/>
      <c r="JH38" s="4"/>
      <c r="JI38" s="14"/>
      <c r="JJ38" s="14"/>
      <c r="JK38" s="14"/>
      <c r="JL38" s="14"/>
      <c r="JM38" s="14"/>
      <c r="JN38" s="14"/>
      <c r="JO38" s="14"/>
      <c r="JP38" s="14"/>
      <c r="JQ38" s="14"/>
      <c r="JR38" s="14"/>
      <c r="JS38" s="14"/>
      <c r="JT38" s="14"/>
      <c r="JU38" s="14"/>
      <c r="JV38" s="14"/>
      <c r="JW38" s="14"/>
      <c r="JX38" s="14"/>
      <c r="JY38" s="14"/>
      <c r="JZ38" s="14"/>
      <c r="KA38" s="14"/>
      <c r="KB38" s="14"/>
      <c r="KC38" s="14"/>
      <c r="KD38" s="4"/>
      <c r="KE38" s="20"/>
    </row>
    <row r="39" spans="1:291" s="21" customFormat="1">
      <c r="A39" s="10" t="s">
        <v>131</v>
      </c>
      <c r="B39" s="3"/>
      <c r="C39" s="15"/>
      <c r="D39" s="3"/>
      <c r="E39" s="4"/>
      <c r="F39" s="4"/>
      <c r="G39" s="4"/>
      <c r="H39" s="4"/>
      <c r="I39" s="4"/>
      <c r="J39" s="4"/>
      <c r="K39" s="4"/>
      <c r="L39" s="4"/>
      <c r="M39" s="4"/>
      <c r="N39" s="4"/>
      <c r="O39" s="4"/>
      <c r="P39" s="4"/>
      <c r="Q39" s="4"/>
      <c r="R39" s="4"/>
      <c r="S39" s="4"/>
      <c r="T39" s="4"/>
      <c r="U39" s="4"/>
      <c r="V39" s="4"/>
      <c r="W39" s="4"/>
      <c r="X39" s="4"/>
      <c r="Y39" s="4"/>
      <c r="Z39" s="3"/>
      <c r="AA39" s="4"/>
      <c r="AB39" s="4"/>
      <c r="AC39" s="4"/>
      <c r="AD39" s="4"/>
      <c r="AE39" s="4"/>
      <c r="AF39" s="4"/>
      <c r="AG39" s="4"/>
      <c r="AH39" s="4"/>
      <c r="AI39" s="4"/>
      <c r="AJ39" s="4"/>
      <c r="AK39" s="4"/>
      <c r="AL39" s="4"/>
      <c r="AM39" s="4"/>
      <c r="AN39" s="4"/>
      <c r="AO39" s="4"/>
      <c r="AP39" s="4"/>
      <c r="AQ39" s="4"/>
      <c r="AR39" s="4"/>
      <c r="AS39" s="4"/>
      <c r="AT39" s="4"/>
      <c r="AU39" s="4"/>
      <c r="AV39" s="3"/>
      <c r="AW39" s="4"/>
      <c r="AX39" s="4"/>
      <c r="AY39" s="4"/>
      <c r="AZ39" s="4"/>
      <c r="BA39" s="4"/>
      <c r="BB39" s="4"/>
      <c r="BC39" s="4"/>
      <c r="BD39" s="4"/>
      <c r="BE39" s="4"/>
      <c r="BF39" s="4"/>
      <c r="BG39" s="4"/>
      <c r="BH39" s="4"/>
      <c r="BI39" s="4"/>
      <c r="BJ39" s="4"/>
      <c r="BK39" s="4"/>
      <c r="BL39" s="4"/>
      <c r="BM39" s="4"/>
      <c r="BN39" s="4"/>
      <c r="BO39" s="4"/>
      <c r="BP39" s="4"/>
      <c r="BQ39" s="4"/>
      <c r="BR39" s="3"/>
      <c r="BS39" s="14"/>
      <c r="BT39" s="14"/>
      <c r="BU39" s="14"/>
      <c r="BV39" s="14"/>
      <c r="BW39" s="14"/>
      <c r="BX39" s="14"/>
      <c r="BY39" s="14"/>
      <c r="BZ39" s="14"/>
      <c r="CA39" s="14"/>
      <c r="CB39" s="14"/>
      <c r="CC39" s="14"/>
      <c r="CD39" s="14"/>
      <c r="CE39" s="14"/>
      <c r="CF39" s="14"/>
      <c r="CG39" s="14"/>
      <c r="CH39" s="14"/>
      <c r="CI39" s="14"/>
      <c r="CJ39" s="14"/>
      <c r="CK39" s="14"/>
      <c r="CL39" s="14"/>
      <c r="CM39" s="14"/>
      <c r="CN39"/>
      <c r="CO39" s="13"/>
      <c r="CP39" s="13"/>
      <c r="CQ39" s="13"/>
      <c r="CR39" s="13"/>
      <c r="CS39" s="13"/>
      <c r="CT39" s="13"/>
      <c r="CU39" s="13"/>
      <c r="CV39" s="13"/>
      <c r="CW39" s="13"/>
      <c r="CX39" s="13"/>
      <c r="CY39" s="13"/>
      <c r="CZ39" s="13"/>
      <c r="DA39" s="13"/>
      <c r="DB39" s="13"/>
      <c r="DC39" s="13"/>
      <c r="DD39" s="13"/>
      <c r="DE39" s="13"/>
      <c r="DF39" s="13"/>
      <c r="DG39" s="13"/>
      <c r="DH39" s="13"/>
      <c r="DI39" s="13"/>
      <c r="DJ39" s="3"/>
      <c r="DK39" s="14"/>
      <c r="DL39" s="14"/>
      <c r="DM39" s="14"/>
      <c r="DN39" s="14"/>
      <c r="DO39" s="14"/>
      <c r="DP39" s="14"/>
      <c r="DQ39" s="14"/>
      <c r="DR39" s="14"/>
      <c r="DS39" s="14"/>
      <c r="DT39" s="14"/>
      <c r="DU39" s="14"/>
      <c r="DV39" s="14"/>
      <c r="DW39" s="14"/>
      <c r="DX39" s="14"/>
      <c r="DY39" s="14"/>
      <c r="DZ39" s="14"/>
      <c r="EA39" s="14"/>
      <c r="EB39" s="14"/>
      <c r="EC39" s="14"/>
      <c r="ED39" s="14"/>
      <c r="EE39" s="14"/>
      <c r="EF39" s="3"/>
      <c r="EG39" s="14"/>
      <c r="EH39" s="14"/>
      <c r="EI39" s="14"/>
      <c r="EJ39" s="14"/>
      <c r="EK39" s="14"/>
      <c r="EL39" s="14"/>
      <c r="EM39" s="14"/>
      <c r="EN39" s="14"/>
      <c r="EO39" s="14"/>
      <c r="EP39" s="14"/>
      <c r="EQ39" s="14"/>
      <c r="ER39" s="14"/>
      <c r="ES39" s="14"/>
      <c r="ET39" s="14"/>
      <c r="EU39" s="14"/>
      <c r="EV39" s="14"/>
      <c r="EW39" s="14"/>
      <c r="EX39" s="14"/>
      <c r="EY39" s="14"/>
      <c r="EZ39" s="14"/>
      <c r="FA39" s="14"/>
      <c r="FB39" s="3"/>
      <c r="FC39" s="14"/>
      <c r="FD39" s="14"/>
      <c r="FE39" s="14"/>
      <c r="FF39" s="14"/>
      <c r="FG39" s="14"/>
      <c r="FH39" s="14"/>
      <c r="FI39" s="14"/>
      <c r="FJ39" s="14"/>
      <c r="FK39" s="14"/>
      <c r="FL39" s="14"/>
      <c r="FM39" s="14"/>
      <c r="FN39" s="14"/>
      <c r="FO39" s="14"/>
      <c r="FP39" s="14"/>
      <c r="FQ39" s="14"/>
      <c r="FR39" s="14"/>
      <c r="FS39" s="14"/>
      <c r="FT39" s="14"/>
      <c r="FU39" s="14"/>
      <c r="FV39" s="14"/>
      <c r="FW39" s="14"/>
      <c r="FX39" s="3"/>
      <c r="FY39" s="14"/>
      <c r="FZ39" s="14"/>
      <c r="GA39" s="14"/>
      <c r="GB39" s="14"/>
      <c r="GC39" s="14"/>
      <c r="GD39" s="14"/>
      <c r="GE39" s="14"/>
      <c r="GF39" s="14"/>
      <c r="GG39" s="14"/>
      <c r="GH39" s="14"/>
      <c r="GI39" s="14"/>
      <c r="GJ39" s="14"/>
      <c r="GK39" s="14"/>
      <c r="GL39" s="14"/>
      <c r="GM39" s="14"/>
      <c r="GN39" s="14"/>
      <c r="GO39" s="14"/>
      <c r="GP39" s="14"/>
      <c r="GQ39" s="14"/>
      <c r="GR39" s="14"/>
      <c r="GS39" s="14"/>
      <c r="GT39" s="3"/>
      <c r="GU39" s="13"/>
      <c r="GV39" s="13"/>
      <c r="GW39" s="13"/>
      <c r="GX39" s="13"/>
      <c r="GY39" s="13"/>
      <c r="GZ39" s="13"/>
      <c r="HA39" s="13"/>
      <c r="HB39" s="13"/>
      <c r="HC39" s="13"/>
      <c r="HD39" s="13"/>
      <c r="HE39" s="13"/>
      <c r="HF39" s="13"/>
      <c r="HG39" s="13"/>
      <c r="HH39" s="13"/>
      <c r="HI39" s="13" t="e">
        <f ca="1">HI7+AO7</f>
        <v>#NAME?</v>
      </c>
      <c r="HJ39" s="13"/>
      <c r="HK39" s="13"/>
      <c r="HL39" s="13"/>
      <c r="HM39" s="13"/>
      <c r="HN39" s="13"/>
      <c r="HO39" s="13"/>
      <c r="HP39" s="3"/>
      <c r="HQ39" s="13"/>
      <c r="HR39" s="13"/>
      <c r="HS39" s="13"/>
      <c r="HT39" s="13"/>
      <c r="HU39" s="13"/>
      <c r="HV39" s="13"/>
      <c r="HW39" s="13"/>
      <c r="HX39" s="13"/>
      <c r="HY39" s="13"/>
      <c r="HZ39" s="13"/>
      <c r="IA39" s="13"/>
      <c r="IB39" s="13"/>
      <c r="IC39" s="13"/>
      <c r="ID39" s="13"/>
      <c r="IE39" s="13"/>
      <c r="IF39" s="13"/>
      <c r="IG39" s="13"/>
      <c r="IH39" s="13"/>
      <c r="II39" s="13"/>
      <c r="IJ39" s="13"/>
      <c r="IK39" s="13"/>
      <c r="IL39" s="3"/>
      <c r="IM39" s="13"/>
      <c r="IN39" s="13"/>
      <c r="IO39" s="13"/>
      <c r="IP39" s="13"/>
      <c r="IQ39" s="13"/>
      <c r="IR39" s="13"/>
      <c r="IS39" s="13"/>
      <c r="IT39" s="13"/>
      <c r="IU39" s="13"/>
      <c r="IV39" s="13"/>
      <c r="IW39" s="13"/>
      <c r="IX39" s="13"/>
      <c r="IY39" s="13"/>
      <c r="IZ39" s="13"/>
      <c r="JA39" s="13"/>
      <c r="JB39" s="13"/>
      <c r="JC39" s="13"/>
      <c r="JD39" s="13"/>
      <c r="JE39" s="13"/>
      <c r="JF39" s="13"/>
      <c r="JG39" s="13"/>
      <c r="JH39" s="3"/>
      <c r="JI39" s="14"/>
      <c r="JJ39" s="14"/>
      <c r="JK39" s="14"/>
      <c r="JL39" s="14"/>
      <c r="JM39" s="14"/>
      <c r="JN39" s="14"/>
      <c r="JO39" s="14"/>
      <c r="JP39" s="14"/>
      <c r="JQ39" s="14"/>
      <c r="JR39" s="14"/>
      <c r="JS39" s="14"/>
      <c r="JT39" s="14"/>
      <c r="JU39" s="14"/>
      <c r="JV39" s="14"/>
      <c r="JW39" s="14"/>
      <c r="JX39" s="14"/>
      <c r="JY39" s="14"/>
      <c r="JZ39" s="14"/>
      <c r="KA39" s="14"/>
      <c r="KB39" s="14"/>
      <c r="KC39" s="14"/>
      <c r="KD39" s="3"/>
    </row>
    <row r="40" spans="1:291" s="21" customFormat="1">
      <c r="A40" s="4" t="s">
        <v>127</v>
      </c>
      <c r="B40" s="3" t="s">
        <v>124</v>
      </c>
      <c r="C40" s="15"/>
      <c r="D40" s="4" t="s">
        <v>128</v>
      </c>
      <c r="E40" s="16" t="e">
        <f ca="1">_xll.BDH($B40,E$57,#REF!,#REF!)</f>
        <v>#NAME?</v>
      </c>
      <c r="F40" s="16" t="e">
        <f ca="1">_xll.BDH($B40,F$57,#REF!,#REF!)</f>
        <v>#NAME?</v>
      </c>
      <c r="G40" s="16" t="e">
        <f ca="1">_xll.BDH($B40,G$57,#REF!,#REF!)</f>
        <v>#NAME?</v>
      </c>
      <c r="H40" s="16" t="e">
        <f ca="1">_xll.BDH($B40,H$57,#REF!,#REF!)</f>
        <v>#NAME?</v>
      </c>
      <c r="I40" s="16" t="e">
        <f ca="1">_xll.BDH($B40,I$57,#REF!,#REF!)</f>
        <v>#NAME?</v>
      </c>
      <c r="J40" s="16" t="e">
        <f ca="1">_xll.BDH($B40,J$57,#REF!,#REF!)</f>
        <v>#NAME?</v>
      </c>
      <c r="K40" s="16" t="e">
        <f ca="1">_xll.BDH($B40,K$57,#REF!,#REF!)</f>
        <v>#NAME?</v>
      </c>
      <c r="L40" s="16" t="e">
        <f ca="1">_xll.BDH($B40,L$57,#REF!,#REF!)</f>
        <v>#NAME?</v>
      </c>
      <c r="M40" s="16" t="e">
        <f ca="1">_xll.BDH($B40,M$57,#REF!,#REF!)</f>
        <v>#NAME?</v>
      </c>
      <c r="N40" s="16" t="e">
        <f ca="1">_xll.BDH($B40,N$57,#REF!,#REF!)</f>
        <v>#NAME?</v>
      </c>
      <c r="O40" s="16" t="e">
        <f ca="1">_xll.BDH($B40,O$57,#REF!,#REF!)</f>
        <v>#NAME?</v>
      </c>
      <c r="P40" s="16" t="e">
        <f ca="1">_xll.BDH($B40,P$57,#REF!,#REF!)</f>
        <v>#NAME?</v>
      </c>
      <c r="Q40" s="16" t="e">
        <f ca="1">_xll.BDH($B40,Q$57,#REF!,#REF!)</f>
        <v>#NAME?</v>
      </c>
      <c r="R40" s="16" t="e">
        <f ca="1">_xll.BDH($B40,R$57,#REF!,#REF!)</f>
        <v>#NAME?</v>
      </c>
      <c r="S40" s="16" t="e">
        <f ca="1">_xll.BDH($B40,S$57,#REF!,#REF!)</f>
        <v>#NAME?</v>
      </c>
      <c r="T40" s="16" t="e">
        <f ca="1">_xll.BDH($B40,T$57,#REF!,#REF!)</f>
        <v>#NAME?</v>
      </c>
      <c r="U40" s="16" t="e">
        <f ca="1">_xll.BDH($B40,U$57,#REF!,#REF!)</f>
        <v>#NAME?</v>
      </c>
      <c r="V40" s="16" t="e">
        <f ca="1">_xll.BDH($B40,V$57,#REF!,#REF!)</f>
        <v>#NAME?</v>
      </c>
      <c r="W40" s="16" t="e">
        <f ca="1">_xll.BDH($B40,W$57,#REF!,#REF!)</f>
        <v>#NAME?</v>
      </c>
      <c r="X40" s="16" t="e">
        <f ca="1">_xll.BDH($B40,X$57,#REF!,#REF!)</f>
        <v>#NAME?</v>
      </c>
      <c r="Y40" s="16" t="e">
        <f ca="1">_xll.BDH($B40,Y$57,#REF!,#REF!)</f>
        <v>#NAME?</v>
      </c>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6"/>
      <c r="BT40" s="6"/>
      <c r="BU40" s="6"/>
      <c r="BV40" s="6"/>
      <c r="BW40" s="6"/>
      <c r="BX40" s="6"/>
      <c r="BY40" s="6"/>
      <c r="BZ40" s="6"/>
      <c r="CA40" s="6"/>
      <c r="CB40" s="6"/>
      <c r="CC40" s="6"/>
      <c r="CD40" s="6"/>
      <c r="CE40" s="6"/>
      <c r="CF40" s="6"/>
      <c r="CG40" s="6"/>
      <c r="CH40" s="6"/>
      <c r="CI40" s="23"/>
      <c r="CJ40" s="23"/>
      <c r="CK40" s="23"/>
      <c r="CL40" s="23"/>
      <c r="CM40" s="23"/>
      <c r="CN40"/>
      <c r="CO40" s="66"/>
      <c r="CP40" s="66"/>
      <c r="CQ40" s="66"/>
      <c r="CR40" s="66"/>
      <c r="CS40" s="66"/>
      <c r="CT40" s="66"/>
      <c r="CU40" s="66"/>
      <c r="CV40" s="66"/>
      <c r="CW40" s="66"/>
      <c r="CX40" s="66"/>
      <c r="CY40" s="66"/>
      <c r="CZ40" s="66"/>
      <c r="DA40" s="66"/>
      <c r="DB40" s="66"/>
      <c r="DC40" s="66"/>
      <c r="DD40" s="66"/>
      <c r="DE40" s="66"/>
      <c r="DF40" s="66"/>
      <c r="DG40" s="66"/>
      <c r="DH40" s="66"/>
      <c r="DI40" s="66"/>
      <c r="DJ40" s="3"/>
      <c r="DK40" s="6"/>
      <c r="DL40" s="6"/>
      <c r="DM40" s="6"/>
      <c r="DN40" s="6"/>
      <c r="DO40" s="6"/>
      <c r="DP40" s="6"/>
      <c r="DQ40" s="6"/>
      <c r="DR40" s="6"/>
      <c r="DS40" s="6"/>
      <c r="DT40" s="6"/>
      <c r="DU40" s="6"/>
      <c r="DV40" s="6"/>
      <c r="DW40" s="6"/>
      <c r="DX40" s="6"/>
      <c r="DY40" s="6"/>
      <c r="DZ40" s="6"/>
      <c r="EA40" s="6"/>
      <c r="EB40" s="6"/>
      <c r="EC40" s="6"/>
      <c r="ED40" s="6"/>
      <c r="EE40" s="6"/>
      <c r="EF40" s="3"/>
      <c r="EG40" s="6"/>
      <c r="EH40" s="6"/>
      <c r="EI40" s="6"/>
      <c r="EJ40" s="6"/>
      <c r="EK40" s="6"/>
      <c r="EL40" s="6"/>
      <c r="EM40" s="6"/>
      <c r="EN40" s="6"/>
      <c r="EO40" s="6"/>
      <c r="EP40" s="6"/>
      <c r="EQ40" s="6"/>
      <c r="ER40" s="6"/>
      <c r="ES40" s="6"/>
      <c r="ET40" s="6"/>
      <c r="EU40" s="6"/>
      <c r="EV40" s="6"/>
      <c r="EW40" s="6"/>
      <c r="EX40" s="6"/>
      <c r="EY40" s="6"/>
      <c r="EZ40" s="6"/>
      <c r="FA40" s="6"/>
      <c r="FB40" s="3"/>
      <c r="FC40" s="6"/>
      <c r="FD40" s="6"/>
      <c r="FE40" s="6"/>
      <c r="FF40" s="6"/>
      <c r="FG40" s="6"/>
      <c r="FH40" s="6"/>
      <c r="FI40" s="6"/>
      <c r="FJ40" s="6"/>
      <c r="FK40" s="6"/>
      <c r="FL40" s="6"/>
      <c r="FM40" s="6"/>
      <c r="FN40" s="6"/>
      <c r="FO40" s="6"/>
      <c r="FP40" s="6"/>
      <c r="FQ40" s="6"/>
      <c r="FR40" s="6"/>
      <c r="FS40" s="6"/>
      <c r="FT40" s="6"/>
      <c r="FU40" s="6"/>
      <c r="FV40" s="6"/>
      <c r="FW40" s="6"/>
      <c r="FX40" s="3"/>
      <c r="FY40" s="6"/>
      <c r="FZ40" s="6"/>
      <c r="GA40" s="6"/>
      <c r="GB40" s="6"/>
      <c r="GC40" s="6"/>
      <c r="GD40" s="6"/>
      <c r="GE40" s="6"/>
      <c r="GF40" s="6"/>
      <c r="GG40" s="6"/>
      <c r="GH40" s="6"/>
      <c r="GI40" s="6"/>
      <c r="GJ40" s="6"/>
      <c r="GK40" s="6"/>
      <c r="GL40" s="6"/>
      <c r="GM40" s="6"/>
      <c r="GN40" s="6"/>
      <c r="GO40" s="6"/>
      <c r="GP40" s="6"/>
      <c r="GQ40" s="6"/>
      <c r="GR40" s="6"/>
      <c r="GS40" s="6"/>
      <c r="GT40" s="3"/>
      <c r="GU40" s="66"/>
      <c r="GV40" s="66"/>
      <c r="GW40" s="66"/>
      <c r="GX40" s="66"/>
      <c r="GY40" s="66"/>
      <c r="GZ40" s="66"/>
      <c r="HA40" s="66"/>
      <c r="HB40" s="66"/>
      <c r="HC40" s="66"/>
      <c r="HD40" s="66"/>
      <c r="HE40" s="66"/>
      <c r="HF40" s="66"/>
      <c r="HG40" s="66"/>
      <c r="HH40" s="66"/>
      <c r="HI40" s="66"/>
      <c r="HJ40" s="66"/>
      <c r="HK40" s="66"/>
      <c r="HL40" s="66"/>
      <c r="HM40" s="66"/>
      <c r="HN40" s="66"/>
      <c r="HO40" s="66"/>
      <c r="HP40" s="3"/>
      <c r="HQ40" s="66"/>
      <c r="HR40" s="66"/>
      <c r="HS40" s="66"/>
      <c r="HT40" s="66"/>
      <c r="HU40" s="66"/>
      <c r="HV40" s="66"/>
      <c r="HW40" s="66"/>
      <c r="HX40" s="66"/>
      <c r="HY40" s="66"/>
      <c r="HZ40" s="66"/>
      <c r="IA40" s="66"/>
      <c r="IB40" s="66"/>
      <c r="IC40" s="66"/>
      <c r="ID40" s="66"/>
      <c r="IE40" s="66"/>
      <c r="IF40" s="66"/>
      <c r="IG40" s="66"/>
      <c r="IH40" s="66"/>
      <c r="II40" s="66"/>
      <c r="IJ40" s="66"/>
      <c r="IK40" s="66"/>
      <c r="IL40" s="3"/>
      <c r="IM40" s="66"/>
      <c r="IN40" s="66"/>
      <c r="IO40" s="66"/>
      <c r="IP40" s="66"/>
      <c r="IQ40" s="66"/>
      <c r="IR40" s="66"/>
      <c r="IS40" s="66"/>
      <c r="IT40" s="66"/>
      <c r="IU40" s="66"/>
      <c r="IV40" s="66"/>
      <c r="IW40" s="66"/>
      <c r="IX40" s="66"/>
      <c r="IY40" s="66"/>
      <c r="IZ40" s="66"/>
      <c r="JA40" s="66"/>
      <c r="JB40" s="66"/>
      <c r="JC40" s="66"/>
      <c r="JD40" s="66"/>
      <c r="JE40" s="66"/>
      <c r="JF40" s="66"/>
      <c r="JG40" s="66"/>
      <c r="JH40" s="3"/>
      <c r="JI40" s="6"/>
      <c r="JJ40" s="6"/>
      <c r="JK40" s="6"/>
      <c r="JL40" s="6"/>
      <c r="JM40" s="6"/>
      <c r="JN40" s="6"/>
      <c r="JO40" s="6"/>
      <c r="JP40" s="6"/>
      <c r="JQ40" s="6"/>
      <c r="JR40" s="6"/>
      <c r="JS40" s="6"/>
      <c r="JT40" s="6"/>
      <c r="JU40" s="6"/>
      <c r="JV40" s="6"/>
      <c r="JW40" s="6"/>
      <c r="JX40" s="6"/>
      <c r="JY40" s="6"/>
      <c r="JZ40" s="6"/>
      <c r="KA40" s="6"/>
      <c r="KB40" s="6"/>
      <c r="KC40" s="6"/>
      <c r="KD40" s="3"/>
    </row>
    <row r="41" spans="1:291" s="21" customFormat="1">
      <c r="A41" s="4" t="s">
        <v>74</v>
      </c>
      <c r="B41" s="4" t="s">
        <v>36</v>
      </c>
      <c r="C41" s="15"/>
      <c r="D41" s="4" t="s">
        <v>129</v>
      </c>
      <c r="E41" s="72" t="e">
        <f ca="1">_xll.BDH($B41,E$57,#REF!,#REF!)</f>
        <v>#NAME?</v>
      </c>
      <c r="F41" s="72" t="e">
        <f ca="1">_xll.BDH($B41,F$57,#REF!,#REF!)</f>
        <v>#NAME?</v>
      </c>
      <c r="G41" s="72" t="e">
        <f ca="1">_xll.BDH($B41,G$57,#REF!,#REF!)</f>
        <v>#NAME?</v>
      </c>
      <c r="H41" s="72" t="e">
        <f ca="1">_xll.BDH($B41,H$57,#REF!,#REF!)</f>
        <v>#NAME?</v>
      </c>
      <c r="I41" s="72" t="e">
        <f ca="1">_xll.BDH($B41,I$57,#REF!,#REF!)</f>
        <v>#NAME?</v>
      </c>
      <c r="J41" s="72" t="e">
        <f ca="1">_xll.BDH($B41,J$57,#REF!,#REF!)</f>
        <v>#NAME?</v>
      </c>
      <c r="K41" s="72" t="e">
        <f ca="1">_xll.BDH($B41,K$57,#REF!,#REF!)</f>
        <v>#NAME?</v>
      </c>
      <c r="L41" s="72" t="e">
        <f ca="1">_xll.BDH($B41,L$57,#REF!,#REF!)</f>
        <v>#NAME?</v>
      </c>
      <c r="M41" s="72" t="e">
        <f ca="1">_xll.BDH($B41,M$57,#REF!,#REF!)</f>
        <v>#NAME?</v>
      </c>
      <c r="N41" s="72" t="e">
        <f ca="1">_xll.BDH($B41,N$57,#REF!,#REF!)</f>
        <v>#NAME?</v>
      </c>
      <c r="O41" s="72" t="e">
        <f ca="1">_xll.BDH($B41,O$57,#REF!,#REF!)</f>
        <v>#NAME?</v>
      </c>
      <c r="P41" s="72" t="e">
        <f ca="1">_xll.BDH($B41,P$57,#REF!,#REF!)</f>
        <v>#NAME?</v>
      </c>
      <c r="Q41" s="72" t="e">
        <f ca="1">_xll.BDH($B41,Q$57,#REF!,#REF!)</f>
        <v>#NAME?</v>
      </c>
      <c r="R41" s="72" t="e">
        <f ca="1">_xll.BDH($B41,R$57,#REF!,#REF!)</f>
        <v>#NAME?</v>
      </c>
      <c r="S41" s="72" t="e">
        <f ca="1">_xll.BDH($B41,S$57,#REF!,#REF!)</f>
        <v>#NAME?</v>
      </c>
      <c r="T41" s="72" t="e">
        <f ca="1">_xll.BDH($B41,T$57,#REF!,#REF!)</f>
        <v>#NAME?</v>
      </c>
      <c r="U41" s="72" t="e">
        <f ca="1">_xll.BDH($B41,U$57,#REF!,#REF!)</f>
        <v>#NAME?</v>
      </c>
      <c r="V41" s="72" t="e">
        <f ca="1">_xll.BDH($B41,V$57,#REF!,#REF!)</f>
        <v>#NAME?</v>
      </c>
      <c r="W41" s="72" t="e">
        <f ca="1">_xll.BDH($B41,W$57,#REF!,#REF!)</f>
        <v>#NAME?</v>
      </c>
      <c r="X41" s="72" t="e">
        <f ca="1">_xll.BDH($B41,X$57,#REF!,#REF!)</f>
        <v>#NAME?</v>
      </c>
      <c r="Y41" s="72" t="e">
        <f ca="1">_xll.BDH($B41,Y$57,#REF!,#REF!)</f>
        <v>#NAME?</v>
      </c>
      <c r="Z41" s="4"/>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6"/>
      <c r="BT41" s="6"/>
      <c r="BU41" s="6"/>
      <c r="BV41" s="6"/>
      <c r="BW41" s="6"/>
      <c r="BX41" s="6"/>
      <c r="BY41" s="6"/>
      <c r="BZ41" s="6"/>
      <c r="CA41" s="6"/>
      <c r="CB41" s="6"/>
      <c r="CC41" s="6"/>
      <c r="CD41" s="6"/>
      <c r="CE41" s="6"/>
      <c r="CF41" s="6"/>
      <c r="CG41" s="6"/>
      <c r="CH41" s="6"/>
      <c r="CI41" s="23"/>
      <c r="CJ41" s="23"/>
      <c r="CK41" s="23"/>
      <c r="CL41" s="23"/>
      <c r="CM41" s="23"/>
      <c r="CN41"/>
      <c r="CO41" s="66"/>
      <c r="CP41" s="66"/>
      <c r="CQ41" s="66"/>
      <c r="CR41" s="66"/>
      <c r="CS41" s="66"/>
      <c r="CT41" s="66"/>
      <c r="CU41" s="66"/>
      <c r="CV41" s="66"/>
      <c r="CW41" s="66"/>
      <c r="CX41" s="66"/>
      <c r="CY41" s="66"/>
      <c r="CZ41" s="66"/>
      <c r="DA41" s="66"/>
      <c r="DB41" s="66"/>
      <c r="DC41" s="66"/>
      <c r="DD41" s="66"/>
      <c r="DE41" s="66"/>
      <c r="DF41" s="66"/>
      <c r="DG41" s="66"/>
      <c r="DH41" s="66"/>
      <c r="DI41" s="66"/>
      <c r="DJ41" s="3"/>
      <c r="DK41" s="6"/>
      <c r="DL41" s="6"/>
      <c r="DM41" s="6"/>
      <c r="DN41" s="6"/>
      <c r="DO41" s="6"/>
      <c r="DP41" s="6"/>
      <c r="DQ41" s="6"/>
      <c r="DR41" s="6"/>
      <c r="DS41" s="6"/>
      <c r="DT41" s="6"/>
      <c r="DU41" s="6"/>
      <c r="DV41" s="6"/>
      <c r="DW41" s="6"/>
      <c r="DX41" s="6"/>
      <c r="DY41" s="6"/>
      <c r="DZ41" s="6"/>
      <c r="EA41" s="6"/>
      <c r="EB41" s="6"/>
      <c r="EC41" s="6"/>
      <c r="ED41" s="6"/>
      <c r="EE41" s="6"/>
      <c r="EF41" s="3"/>
      <c r="EG41" s="6"/>
      <c r="EH41" s="6"/>
      <c r="EI41" s="6"/>
      <c r="EJ41" s="6"/>
      <c r="EK41" s="6"/>
      <c r="EL41" s="6"/>
      <c r="EM41" s="6"/>
      <c r="EN41" s="6"/>
      <c r="EO41" s="6"/>
      <c r="EP41" s="6"/>
      <c r="EQ41" s="6"/>
      <c r="ER41" s="6"/>
      <c r="ES41" s="6"/>
      <c r="ET41" s="6"/>
      <c r="EU41" s="6"/>
      <c r="EV41" s="6"/>
      <c r="EW41" s="6"/>
      <c r="EX41" s="6"/>
      <c r="EY41" s="6"/>
      <c r="EZ41" s="6"/>
      <c r="FA41" s="6"/>
      <c r="FB41" s="3"/>
      <c r="FC41" s="6"/>
      <c r="FD41" s="6"/>
      <c r="FE41" s="6"/>
      <c r="FF41" s="6"/>
      <c r="FG41" s="6"/>
      <c r="FH41" s="6"/>
      <c r="FI41" s="6"/>
      <c r="FJ41" s="6"/>
      <c r="FK41" s="6"/>
      <c r="FL41" s="6"/>
      <c r="FM41" s="6"/>
      <c r="FN41" s="6"/>
      <c r="FO41" s="6"/>
      <c r="FP41" s="6"/>
      <c r="FQ41" s="6"/>
      <c r="FR41" s="6"/>
      <c r="FS41" s="6"/>
      <c r="FT41" s="6"/>
      <c r="FU41" s="6"/>
      <c r="FV41" s="6"/>
      <c r="FW41" s="6"/>
      <c r="FX41" s="3"/>
      <c r="FY41" s="6"/>
      <c r="FZ41" s="6"/>
      <c r="GA41" s="6"/>
      <c r="GB41" s="6"/>
      <c r="GC41" s="6"/>
      <c r="GD41" s="6"/>
      <c r="GE41" s="6"/>
      <c r="GF41" s="6"/>
      <c r="GG41" s="6"/>
      <c r="GH41" s="6"/>
      <c r="GI41" s="6"/>
      <c r="GJ41" s="6"/>
      <c r="GK41" s="6"/>
      <c r="GL41" s="6"/>
      <c r="GM41" s="6"/>
      <c r="GN41" s="6"/>
      <c r="GO41" s="6"/>
      <c r="GP41" s="6"/>
      <c r="GQ41" s="6"/>
      <c r="GR41" s="6"/>
      <c r="GS41" s="6"/>
      <c r="GT41" s="3"/>
      <c r="GU41" s="66"/>
      <c r="GV41" s="66"/>
      <c r="GW41" s="66"/>
      <c r="GX41" s="66"/>
      <c r="GY41" s="66"/>
      <c r="GZ41" s="66"/>
      <c r="HA41" s="66"/>
      <c r="HB41" s="66"/>
      <c r="HC41" s="66"/>
      <c r="HD41" s="66"/>
      <c r="HE41" s="66"/>
      <c r="HF41" s="66"/>
      <c r="HG41" s="66"/>
      <c r="HH41" s="66"/>
      <c r="HI41" s="66"/>
      <c r="HJ41" s="66"/>
      <c r="HK41" s="66"/>
      <c r="HL41" s="66"/>
      <c r="HM41" s="66"/>
      <c r="HN41" s="66"/>
      <c r="HO41" s="66"/>
      <c r="HP41" s="3"/>
      <c r="HQ41" s="66"/>
      <c r="HR41" s="66"/>
      <c r="HS41" s="66"/>
      <c r="HT41" s="66"/>
      <c r="HU41" s="66"/>
      <c r="HV41" s="66"/>
      <c r="HW41" s="66"/>
      <c r="HX41" s="66"/>
      <c r="HY41" s="66"/>
      <c r="HZ41" s="66"/>
      <c r="IA41" s="66"/>
      <c r="IB41" s="66"/>
      <c r="IC41" s="66"/>
      <c r="ID41" s="66"/>
      <c r="IE41" s="66"/>
      <c r="IF41" s="66"/>
      <c r="IG41" s="66"/>
      <c r="IH41" s="66"/>
      <c r="II41" s="66"/>
      <c r="IJ41" s="66"/>
      <c r="IK41" s="66"/>
      <c r="IL41" s="3"/>
      <c r="IM41" s="66"/>
      <c r="IN41" s="66"/>
      <c r="IO41" s="66"/>
      <c r="IP41" s="66"/>
      <c r="IQ41" s="66"/>
      <c r="IR41" s="66"/>
      <c r="IS41" s="66"/>
      <c r="IT41" s="66"/>
      <c r="IU41" s="66"/>
      <c r="IV41" s="66"/>
      <c r="IW41" s="66"/>
      <c r="IX41" s="66"/>
      <c r="IY41" s="66"/>
      <c r="IZ41" s="66"/>
      <c r="JA41" s="66"/>
      <c r="JB41" s="66"/>
      <c r="JC41" s="66"/>
      <c r="JD41" s="66"/>
      <c r="JE41" s="66"/>
      <c r="JF41" s="66"/>
      <c r="JG41" s="66"/>
      <c r="JH41" s="3"/>
      <c r="JI41" s="6"/>
      <c r="JJ41" s="6"/>
      <c r="JK41" s="6"/>
      <c r="JL41" s="6"/>
      <c r="JM41" s="6"/>
      <c r="JN41" s="6"/>
      <c r="JO41" s="6"/>
      <c r="JP41" s="6"/>
      <c r="JQ41" s="6"/>
      <c r="JR41" s="6"/>
      <c r="JS41" s="6"/>
      <c r="JT41" s="6"/>
      <c r="JU41" s="6"/>
      <c r="JV41" s="6"/>
      <c r="JW41" s="6"/>
      <c r="JX41" s="6"/>
      <c r="JY41" s="6"/>
      <c r="JZ41" s="6"/>
      <c r="KA41" s="6"/>
      <c r="KB41" s="6"/>
      <c r="KC41" s="6"/>
      <c r="KD41" s="3"/>
    </row>
    <row r="42" spans="1:291" s="21" customFormat="1">
      <c r="A42" s="4" t="s">
        <v>69</v>
      </c>
      <c r="B42" s="3" t="s">
        <v>37</v>
      </c>
      <c r="C42" s="15"/>
      <c r="D42" s="4" t="s">
        <v>25</v>
      </c>
      <c r="E42" s="72" t="e">
        <f ca="1">_xll.BDH($B42,E$57,#REF!,#REF!)</f>
        <v>#NAME?</v>
      </c>
      <c r="F42" s="72" t="e">
        <f ca="1">_xll.BDH($B42,F$57,#REF!,#REF!)</f>
        <v>#NAME?</v>
      </c>
      <c r="G42" s="72" t="e">
        <f ca="1">_xll.BDH($B42,G$57,#REF!,#REF!)</f>
        <v>#NAME?</v>
      </c>
      <c r="H42" s="72" t="e">
        <f ca="1">_xll.BDH($B42,H$57,#REF!,#REF!)</f>
        <v>#NAME?</v>
      </c>
      <c r="I42" s="72" t="e">
        <f ca="1">_xll.BDH($B42,I$57,#REF!,#REF!)</f>
        <v>#NAME?</v>
      </c>
      <c r="J42" s="72" t="e">
        <f ca="1">_xll.BDH($B42,J$57,#REF!,#REF!)</f>
        <v>#NAME?</v>
      </c>
      <c r="K42" s="72" t="e">
        <f ca="1">_xll.BDH($B42,K$57,#REF!,#REF!)</f>
        <v>#NAME?</v>
      </c>
      <c r="L42" s="72" t="e">
        <f ca="1">_xll.BDH($B42,L$57,#REF!,#REF!)</f>
        <v>#NAME?</v>
      </c>
      <c r="M42" s="72" t="e">
        <f ca="1">_xll.BDH($B42,M$57,#REF!,#REF!)</f>
        <v>#NAME?</v>
      </c>
      <c r="N42" s="72" t="e">
        <f ca="1">_xll.BDH($B42,N$57,#REF!,#REF!)</f>
        <v>#NAME?</v>
      </c>
      <c r="O42" s="72" t="e">
        <f ca="1">_xll.BDH($B42,O$57,#REF!,#REF!)</f>
        <v>#NAME?</v>
      </c>
      <c r="P42" s="72" t="e">
        <f ca="1">_xll.BDH($B42,P$57,#REF!,#REF!)</f>
        <v>#NAME?</v>
      </c>
      <c r="Q42" s="72" t="e">
        <f ca="1">_xll.BDH($B42,Q$57,#REF!,#REF!)</f>
        <v>#NAME?</v>
      </c>
      <c r="R42" s="72" t="e">
        <f ca="1">_xll.BDH($B42,R$57,#REF!,#REF!)</f>
        <v>#NAME?</v>
      </c>
      <c r="S42" s="72" t="e">
        <f ca="1">_xll.BDH($B42,S$57,#REF!,#REF!)</f>
        <v>#NAME?</v>
      </c>
      <c r="T42" s="72" t="e">
        <f ca="1">_xll.BDH($B42,T$57,#REF!,#REF!)</f>
        <v>#NAME?</v>
      </c>
      <c r="U42" s="72" t="e">
        <f ca="1">_xll.BDH($B42,U$57,#REF!,#REF!)</f>
        <v>#NAME?</v>
      </c>
      <c r="V42" s="72" t="e">
        <f ca="1">_xll.BDH($B42,V$57,#REF!,#REF!)</f>
        <v>#NAME?</v>
      </c>
      <c r="W42" s="72" t="e">
        <f ca="1">_xll.BDH($B42,W$57,#REF!,#REF!)</f>
        <v>#NAME?</v>
      </c>
      <c r="X42" s="72" t="e">
        <f ca="1">_xll.BDH($B42,X$57,#REF!,#REF!)</f>
        <v>#NAME?</v>
      </c>
      <c r="Y42" s="72" t="e">
        <f ca="1">_xll.BDH($B42,Y$57,#REF!,#REF!)</f>
        <v>#NAME?</v>
      </c>
      <c r="Z42" s="4"/>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6"/>
      <c r="BT42" s="6"/>
      <c r="BU42" s="6"/>
      <c r="BV42" s="6"/>
      <c r="BW42" s="6"/>
      <c r="BX42" s="6"/>
      <c r="BY42" s="6"/>
      <c r="BZ42" s="6"/>
      <c r="CA42" s="6"/>
      <c r="CB42" s="6"/>
      <c r="CC42" s="6"/>
      <c r="CD42" s="6"/>
      <c r="CE42" s="6"/>
      <c r="CF42" s="6"/>
      <c r="CG42" s="6"/>
      <c r="CH42" s="6"/>
      <c r="CI42" s="23"/>
      <c r="CJ42" s="23"/>
      <c r="CK42" s="23"/>
      <c r="CL42" s="23"/>
      <c r="CM42" s="23"/>
      <c r="CN42"/>
      <c r="CO42" s="66"/>
      <c r="CP42" s="66"/>
      <c r="CQ42" s="66"/>
      <c r="CR42" s="66"/>
      <c r="CS42" s="66"/>
      <c r="CT42" s="66"/>
      <c r="CU42" s="66"/>
      <c r="CV42" s="66"/>
      <c r="CW42" s="66"/>
      <c r="CX42" s="66"/>
      <c r="CY42" s="66"/>
      <c r="CZ42" s="66"/>
      <c r="DA42" s="66"/>
      <c r="DB42" s="66"/>
      <c r="DC42" s="66"/>
      <c r="DD42" s="66"/>
      <c r="DE42" s="66"/>
      <c r="DF42" s="66"/>
      <c r="DG42" s="66"/>
      <c r="DH42" s="66"/>
      <c r="DI42" s="66"/>
      <c r="DJ42" s="3"/>
      <c r="DK42" s="6"/>
      <c r="DL42" s="6"/>
      <c r="DM42" s="6"/>
      <c r="DN42" s="6"/>
      <c r="DO42" s="6"/>
      <c r="DP42" s="6"/>
      <c r="DQ42" s="6"/>
      <c r="DR42" s="6"/>
      <c r="DS42" s="6"/>
      <c r="DT42" s="6"/>
      <c r="DU42" s="6"/>
      <c r="DV42" s="6"/>
      <c r="DW42" s="6"/>
      <c r="DX42" s="6"/>
      <c r="DY42" s="6"/>
      <c r="DZ42" s="6"/>
      <c r="EA42" s="6"/>
      <c r="EB42" s="6"/>
      <c r="EC42" s="6"/>
      <c r="ED42" s="6"/>
      <c r="EE42" s="6"/>
      <c r="EF42" s="3"/>
      <c r="EG42" s="6"/>
      <c r="EH42" s="6"/>
      <c r="EI42" s="6"/>
      <c r="EJ42" s="6"/>
      <c r="EK42" s="6"/>
      <c r="EL42" s="6"/>
      <c r="EM42" s="6"/>
      <c r="EN42" s="6"/>
      <c r="EO42" s="6"/>
      <c r="EP42" s="6"/>
      <c r="EQ42" s="6"/>
      <c r="ER42" s="6"/>
      <c r="ES42" s="6"/>
      <c r="ET42" s="6"/>
      <c r="EU42" s="6"/>
      <c r="EV42" s="6"/>
      <c r="EW42" s="6"/>
      <c r="EX42" s="6"/>
      <c r="EY42" s="6"/>
      <c r="EZ42" s="6"/>
      <c r="FA42" s="6"/>
      <c r="FB42" s="3"/>
      <c r="FC42" s="6"/>
      <c r="FD42" s="6"/>
      <c r="FE42" s="6"/>
      <c r="FF42" s="6"/>
      <c r="FG42" s="6"/>
      <c r="FH42" s="6"/>
      <c r="FI42" s="6"/>
      <c r="FJ42" s="6"/>
      <c r="FK42" s="6"/>
      <c r="FL42" s="6"/>
      <c r="FM42" s="6"/>
      <c r="FN42" s="6"/>
      <c r="FO42" s="6"/>
      <c r="FP42" s="6"/>
      <c r="FQ42" s="6"/>
      <c r="FR42" s="6"/>
      <c r="FS42" s="6"/>
      <c r="FT42" s="6"/>
      <c r="FU42" s="6"/>
      <c r="FV42" s="6"/>
      <c r="FW42" s="6"/>
      <c r="FX42" s="3"/>
      <c r="FY42" s="6"/>
      <c r="FZ42" s="6"/>
      <c r="GA42" s="6"/>
      <c r="GB42" s="6"/>
      <c r="GC42" s="6"/>
      <c r="GD42" s="6"/>
      <c r="GE42" s="6"/>
      <c r="GF42" s="6"/>
      <c r="GG42" s="6"/>
      <c r="GH42" s="6"/>
      <c r="GI42" s="6"/>
      <c r="GJ42" s="6"/>
      <c r="GK42" s="6"/>
      <c r="GL42" s="6"/>
      <c r="GM42" s="6"/>
      <c r="GN42" s="6"/>
      <c r="GO42" s="6"/>
      <c r="GP42" s="6"/>
      <c r="GQ42" s="6"/>
      <c r="GR42" s="6"/>
      <c r="GS42" s="6"/>
      <c r="GT42" s="3"/>
      <c r="GU42" s="66"/>
      <c r="GV42" s="66"/>
      <c r="GW42" s="66"/>
      <c r="GX42" s="66"/>
      <c r="GY42" s="66"/>
      <c r="GZ42" s="66"/>
      <c r="HA42" s="66"/>
      <c r="HB42" s="66"/>
      <c r="HC42" s="66"/>
      <c r="HD42" s="66"/>
      <c r="HE42" s="66"/>
      <c r="HF42" s="66"/>
      <c r="HG42" s="66"/>
      <c r="HH42" s="66"/>
      <c r="HI42" s="66"/>
      <c r="HJ42" s="66"/>
      <c r="HK42" s="66"/>
      <c r="HL42" s="66"/>
      <c r="HM42" s="66"/>
      <c r="HN42" s="66"/>
      <c r="HO42" s="66"/>
      <c r="HP42" s="3"/>
      <c r="HQ42" s="66"/>
      <c r="HR42" s="66"/>
      <c r="HS42" s="66"/>
      <c r="HT42" s="66"/>
      <c r="HU42" s="66"/>
      <c r="HV42" s="66"/>
      <c r="HW42" s="66"/>
      <c r="HX42" s="66"/>
      <c r="HY42" s="66"/>
      <c r="HZ42" s="66"/>
      <c r="IA42" s="66"/>
      <c r="IB42" s="66"/>
      <c r="IC42" s="66"/>
      <c r="ID42" s="66"/>
      <c r="IE42" s="66"/>
      <c r="IF42" s="66"/>
      <c r="IG42" s="66"/>
      <c r="IH42" s="66"/>
      <c r="II42" s="66"/>
      <c r="IJ42" s="66"/>
      <c r="IK42" s="66"/>
      <c r="IL42" s="3"/>
      <c r="IM42" s="66"/>
      <c r="IN42" s="66"/>
      <c r="IO42" s="66"/>
      <c r="IP42" s="66"/>
      <c r="IQ42" s="66"/>
      <c r="IR42" s="66"/>
      <c r="IS42" s="66"/>
      <c r="IT42" s="66"/>
      <c r="IU42" s="66"/>
      <c r="IV42" s="66"/>
      <c r="IW42" s="66"/>
      <c r="IX42" s="66"/>
      <c r="IY42" s="66"/>
      <c r="IZ42" s="66"/>
      <c r="JA42" s="66"/>
      <c r="JB42" s="66"/>
      <c r="JC42" s="66"/>
      <c r="JD42" s="66"/>
      <c r="JE42" s="66"/>
      <c r="JF42" s="66"/>
      <c r="JG42" s="66"/>
      <c r="JH42" s="3"/>
      <c r="JI42" s="6"/>
      <c r="JJ42" s="6"/>
      <c r="JK42" s="6"/>
      <c r="JL42" s="6"/>
      <c r="JM42" s="6"/>
      <c r="JN42" s="6"/>
      <c r="JO42" s="6"/>
      <c r="JP42" s="6"/>
      <c r="JQ42" s="6"/>
      <c r="JR42" s="6"/>
      <c r="JS42" s="6"/>
      <c r="JT42" s="6"/>
      <c r="JU42" s="6"/>
      <c r="JV42" s="6"/>
      <c r="JW42" s="6"/>
      <c r="JX42" s="6"/>
      <c r="JY42" s="6"/>
      <c r="JZ42" s="6"/>
      <c r="KA42" s="6"/>
      <c r="KB42" s="6"/>
      <c r="KC42" s="6"/>
      <c r="KD42" s="3"/>
    </row>
    <row r="43" spans="1:291" s="21" customFormat="1">
      <c r="A43" s="4" t="s">
        <v>71</v>
      </c>
      <c r="B43" s="3" t="s">
        <v>38</v>
      </c>
      <c r="C43" s="15"/>
      <c r="D43" s="4" t="s">
        <v>26</v>
      </c>
      <c r="E43" s="72" t="e">
        <f ca="1">_xll.BDH($B43,E$57,#REF!,#REF!)</f>
        <v>#NAME?</v>
      </c>
      <c r="F43" s="72" t="e">
        <f ca="1">_xll.BDH($B43,F$57,#REF!,#REF!)</f>
        <v>#NAME?</v>
      </c>
      <c r="G43" s="72" t="e">
        <f ca="1">_xll.BDH($B43,G$57,#REF!,#REF!)</f>
        <v>#NAME?</v>
      </c>
      <c r="H43" s="72" t="e">
        <f ca="1">_xll.BDH($B43,H$57,#REF!,#REF!)</f>
        <v>#NAME?</v>
      </c>
      <c r="I43" s="72" t="e">
        <f ca="1">_xll.BDH($B43,I$57,#REF!,#REF!)</f>
        <v>#NAME?</v>
      </c>
      <c r="J43" s="72" t="e">
        <f ca="1">_xll.BDH($B43,J$57,#REF!,#REF!)</f>
        <v>#NAME?</v>
      </c>
      <c r="K43" s="72" t="e">
        <f ca="1">_xll.BDH($B43,K$57,#REF!,#REF!)</f>
        <v>#NAME?</v>
      </c>
      <c r="L43" s="72" t="e">
        <f ca="1">_xll.BDH($B43,L$57,#REF!,#REF!)</f>
        <v>#NAME?</v>
      </c>
      <c r="M43" s="72" t="e">
        <f ca="1">_xll.BDH($B43,M$57,#REF!,#REF!)</f>
        <v>#NAME?</v>
      </c>
      <c r="N43" s="72" t="e">
        <f ca="1">_xll.BDH($B43,N$57,#REF!,#REF!)</f>
        <v>#NAME?</v>
      </c>
      <c r="O43" s="72" t="e">
        <f ca="1">_xll.BDH($B43,O$57,#REF!,#REF!)</f>
        <v>#NAME?</v>
      </c>
      <c r="P43" s="72" t="e">
        <f ca="1">_xll.BDH($B43,P$57,#REF!,#REF!)</f>
        <v>#NAME?</v>
      </c>
      <c r="Q43" s="72" t="e">
        <f ca="1">_xll.BDH($B43,Q$57,#REF!,#REF!)</f>
        <v>#NAME?</v>
      </c>
      <c r="R43" s="72" t="e">
        <f ca="1">_xll.BDH($B43,R$57,#REF!,#REF!)</f>
        <v>#NAME?</v>
      </c>
      <c r="S43" s="72" t="e">
        <f ca="1">_xll.BDH($B43,S$57,#REF!,#REF!)</f>
        <v>#NAME?</v>
      </c>
      <c r="T43" s="72" t="e">
        <f ca="1">_xll.BDH($B43,T$57,#REF!,#REF!)</f>
        <v>#NAME?</v>
      </c>
      <c r="U43" s="72" t="e">
        <f ca="1">_xll.BDH($B43,U$57,#REF!,#REF!)</f>
        <v>#NAME?</v>
      </c>
      <c r="V43" s="72" t="e">
        <f ca="1">_xll.BDH($B43,V$57,#REF!,#REF!)</f>
        <v>#NAME?</v>
      </c>
      <c r="W43" s="72" t="e">
        <f ca="1">_xll.BDH($B43,W$57,#REF!,#REF!)</f>
        <v>#NAME?</v>
      </c>
      <c r="X43" s="72" t="e">
        <f ca="1">_xll.BDH($B43,X$57,#REF!,#REF!)</f>
        <v>#NAME?</v>
      </c>
      <c r="Y43" s="72" t="e">
        <f ca="1">_xll.BDH($B43,Y$57,#REF!,#REF!)</f>
        <v>#NAME?</v>
      </c>
      <c r="Z43" s="4"/>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6"/>
      <c r="BT43" s="6"/>
      <c r="BU43" s="6"/>
      <c r="BV43" s="6"/>
      <c r="BW43" s="6"/>
      <c r="BX43" s="6"/>
      <c r="BY43" s="6"/>
      <c r="BZ43" s="6"/>
      <c r="CA43" s="6"/>
      <c r="CB43" s="6"/>
      <c r="CC43" s="6"/>
      <c r="CD43" s="6"/>
      <c r="CE43" s="6"/>
      <c r="CF43" s="6"/>
      <c r="CG43" s="6"/>
      <c r="CH43" s="6"/>
      <c r="CI43" s="23"/>
      <c r="CJ43" s="23"/>
      <c r="CK43" s="23"/>
      <c r="CL43" s="23"/>
      <c r="CM43" s="23"/>
      <c r="CN43"/>
      <c r="CO43" s="66"/>
      <c r="CP43" s="66"/>
      <c r="CQ43" s="66"/>
      <c r="CR43" s="66"/>
      <c r="CS43" s="66"/>
      <c r="CT43" s="66"/>
      <c r="CU43" s="66"/>
      <c r="CV43" s="66"/>
      <c r="CW43" s="66"/>
      <c r="CX43" s="66"/>
      <c r="CY43" s="66"/>
      <c r="CZ43" s="66"/>
      <c r="DA43" s="66"/>
      <c r="DB43" s="66"/>
      <c r="DC43" s="66"/>
      <c r="DD43" s="66"/>
      <c r="DE43" s="66"/>
      <c r="DF43" s="66"/>
      <c r="DG43" s="66"/>
      <c r="DH43" s="66"/>
      <c r="DI43" s="66"/>
      <c r="DJ43" s="3"/>
      <c r="DK43" s="6"/>
      <c r="DL43" s="6"/>
      <c r="DM43" s="6"/>
      <c r="DN43" s="6"/>
      <c r="DO43" s="6"/>
      <c r="DP43" s="6"/>
      <c r="DQ43" s="6"/>
      <c r="DR43" s="6"/>
      <c r="DS43" s="6"/>
      <c r="DT43" s="6"/>
      <c r="DU43" s="6"/>
      <c r="DV43" s="6"/>
      <c r="DW43" s="6"/>
      <c r="DX43" s="6"/>
      <c r="DY43" s="6"/>
      <c r="DZ43" s="6"/>
      <c r="EA43" s="6"/>
      <c r="EB43" s="6"/>
      <c r="EC43" s="6"/>
      <c r="ED43" s="6"/>
      <c r="EE43" s="6"/>
      <c r="EF43" s="3"/>
      <c r="EG43" s="6"/>
      <c r="EH43" s="6"/>
      <c r="EI43" s="6"/>
      <c r="EJ43" s="6"/>
      <c r="EK43" s="6"/>
      <c r="EL43" s="6"/>
      <c r="EM43" s="6"/>
      <c r="EN43" s="6"/>
      <c r="EO43" s="6"/>
      <c r="EP43" s="6"/>
      <c r="EQ43" s="6"/>
      <c r="ER43" s="6"/>
      <c r="ES43" s="6"/>
      <c r="ET43" s="6"/>
      <c r="EU43" s="6"/>
      <c r="EV43" s="6"/>
      <c r="EW43" s="6"/>
      <c r="EX43" s="6"/>
      <c r="EY43" s="6"/>
      <c r="EZ43" s="6"/>
      <c r="FA43" s="6"/>
      <c r="FB43" s="3"/>
      <c r="FC43" s="6"/>
      <c r="FD43" s="6"/>
      <c r="FE43" s="6"/>
      <c r="FF43" s="6"/>
      <c r="FG43" s="6"/>
      <c r="FH43" s="6"/>
      <c r="FI43" s="6"/>
      <c r="FJ43" s="6"/>
      <c r="FK43" s="6"/>
      <c r="FL43" s="6"/>
      <c r="FM43" s="6"/>
      <c r="FN43" s="6"/>
      <c r="FO43" s="6"/>
      <c r="FP43" s="6"/>
      <c r="FQ43" s="6"/>
      <c r="FR43" s="6"/>
      <c r="FS43" s="6"/>
      <c r="FT43" s="6"/>
      <c r="FU43" s="6"/>
      <c r="FV43" s="6"/>
      <c r="FW43" s="6"/>
      <c r="FX43" s="3"/>
      <c r="FY43" s="6"/>
      <c r="FZ43" s="6"/>
      <c r="GA43" s="6"/>
      <c r="GB43" s="6"/>
      <c r="GC43" s="6"/>
      <c r="GD43" s="6"/>
      <c r="GE43" s="6"/>
      <c r="GF43" s="6"/>
      <c r="GG43" s="6"/>
      <c r="GH43" s="6"/>
      <c r="GI43" s="6"/>
      <c r="GJ43" s="6"/>
      <c r="GK43" s="6"/>
      <c r="GL43" s="6"/>
      <c r="GM43" s="6"/>
      <c r="GN43" s="6"/>
      <c r="GO43" s="6"/>
      <c r="GP43" s="6"/>
      <c r="GQ43" s="6"/>
      <c r="GR43" s="6"/>
      <c r="GS43" s="6"/>
      <c r="GT43" s="3"/>
      <c r="GU43" s="66"/>
      <c r="GV43" s="66"/>
      <c r="GW43" s="66"/>
      <c r="GX43" s="66"/>
      <c r="GY43" s="66"/>
      <c r="GZ43" s="66"/>
      <c r="HA43" s="66"/>
      <c r="HB43" s="66"/>
      <c r="HC43" s="66"/>
      <c r="HD43" s="66"/>
      <c r="HE43" s="66"/>
      <c r="HF43" s="66"/>
      <c r="HG43" s="66"/>
      <c r="HH43" s="66"/>
      <c r="HI43" s="66"/>
      <c r="HJ43" s="66"/>
      <c r="HK43" s="66"/>
      <c r="HL43" s="66"/>
      <c r="HM43" s="66"/>
      <c r="HN43" s="66"/>
      <c r="HO43" s="66"/>
      <c r="HP43" s="3"/>
      <c r="HQ43" s="66"/>
      <c r="HR43" s="66"/>
      <c r="HS43" s="66"/>
      <c r="HT43" s="66"/>
      <c r="HU43" s="66"/>
      <c r="HV43" s="66"/>
      <c r="HW43" s="66"/>
      <c r="HX43" s="66"/>
      <c r="HY43" s="66"/>
      <c r="HZ43" s="66"/>
      <c r="IA43" s="66"/>
      <c r="IB43" s="66"/>
      <c r="IC43" s="66"/>
      <c r="ID43" s="66"/>
      <c r="IE43" s="66"/>
      <c r="IF43" s="66"/>
      <c r="IG43" s="66"/>
      <c r="IH43" s="66"/>
      <c r="II43" s="66"/>
      <c r="IJ43" s="66"/>
      <c r="IK43" s="66"/>
      <c r="IL43" s="3"/>
      <c r="IM43" s="66"/>
      <c r="IN43" s="66"/>
      <c r="IO43" s="66"/>
      <c r="IP43" s="66"/>
      <c r="IQ43" s="66"/>
      <c r="IR43" s="66"/>
      <c r="IS43" s="66"/>
      <c r="IT43" s="66"/>
      <c r="IU43" s="66"/>
      <c r="IV43" s="66"/>
      <c r="IW43" s="66"/>
      <c r="IX43" s="66"/>
      <c r="IY43" s="66"/>
      <c r="IZ43" s="66"/>
      <c r="JA43" s="66"/>
      <c r="JB43" s="66"/>
      <c r="JC43" s="66"/>
      <c r="JD43" s="66"/>
      <c r="JE43" s="66"/>
      <c r="JF43" s="66"/>
      <c r="JG43" s="66"/>
      <c r="JH43" s="3"/>
      <c r="JI43" s="6"/>
      <c r="JJ43" s="6"/>
      <c r="JK43" s="6"/>
      <c r="JL43" s="6"/>
      <c r="JM43" s="6"/>
      <c r="JN43" s="6"/>
      <c r="JO43" s="6"/>
      <c r="JP43" s="6"/>
      <c r="JQ43" s="6"/>
      <c r="JR43" s="6"/>
      <c r="JS43" s="6"/>
      <c r="JT43" s="6"/>
      <c r="JU43" s="6"/>
      <c r="JV43" s="6"/>
      <c r="JW43" s="6"/>
      <c r="JX43" s="6"/>
      <c r="JY43" s="6"/>
      <c r="JZ43" s="6"/>
      <c r="KA43" s="6"/>
      <c r="KB43" s="6"/>
      <c r="KC43" s="6"/>
      <c r="KD43" s="3"/>
    </row>
    <row r="44" spans="1:291" s="21" customFormat="1">
      <c r="A44" s="4" t="s">
        <v>72</v>
      </c>
      <c r="B44" s="3" t="s">
        <v>40</v>
      </c>
      <c r="C44" s="15"/>
      <c r="D44" s="4" t="s">
        <v>28</v>
      </c>
      <c r="E44" s="72" t="e">
        <f ca="1">_xll.BDH($B44,E$57,#REF!,#REF!)</f>
        <v>#NAME?</v>
      </c>
      <c r="F44" s="72" t="e">
        <f ca="1">_xll.BDH($B44,F$57,#REF!,#REF!)</f>
        <v>#NAME?</v>
      </c>
      <c r="G44" s="72" t="e">
        <f ca="1">_xll.BDH($B44,G$57,#REF!,#REF!)</f>
        <v>#NAME?</v>
      </c>
      <c r="H44" s="72" t="e">
        <f ca="1">_xll.BDH($B44,H$57,#REF!,#REF!)</f>
        <v>#NAME?</v>
      </c>
      <c r="I44" s="72" t="e">
        <f ca="1">_xll.BDH($B44,I$57,#REF!,#REF!)</f>
        <v>#NAME?</v>
      </c>
      <c r="J44" s="72" t="e">
        <f ca="1">_xll.BDH($B44,J$57,#REF!,#REF!)</f>
        <v>#NAME?</v>
      </c>
      <c r="K44" s="72" t="e">
        <f ca="1">_xll.BDH($B44,K$57,#REF!,#REF!)</f>
        <v>#NAME?</v>
      </c>
      <c r="L44" s="72" t="e">
        <f ca="1">_xll.BDH($B44,L$57,#REF!,#REF!)</f>
        <v>#NAME?</v>
      </c>
      <c r="M44" s="72" t="e">
        <f ca="1">_xll.BDH($B44,M$57,#REF!,#REF!)</f>
        <v>#NAME?</v>
      </c>
      <c r="N44" s="72" t="e">
        <f ca="1">_xll.BDH($B44,N$57,#REF!,#REF!)</f>
        <v>#NAME?</v>
      </c>
      <c r="O44" s="72" t="e">
        <f ca="1">_xll.BDH($B44,O$57,#REF!,#REF!)</f>
        <v>#NAME?</v>
      </c>
      <c r="P44" s="72" t="e">
        <f ca="1">_xll.BDH($B44,P$57,#REF!,#REF!)</f>
        <v>#NAME?</v>
      </c>
      <c r="Q44" s="72" t="e">
        <f ca="1">_xll.BDH($B44,Q$57,#REF!,#REF!)</f>
        <v>#NAME?</v>
      </c>
      <c r="R44" s="72" t="e">
        <f ca="1">_xll.BDH($B44,R$57,#REF!,#REF!)</f>
        <v>#NAME?</v>
      </c>
      <c r="S44" s="72" t="e">
        <f ca="1">_xll.BDH($B44,S$57,#REF!,#REF!)</f>
        <v>#NAME?</v>
      </c>
      <c r="T44" s="72" t="e">
        <f ca="1">_xll.BDH($B44,T$57,#REF!,#REF!)</f>
        <v>#NAME?</v>
      </c>
      <c r="U44" s="72" t="e">
        <f ca="1">_xll.BDH($B44,U$57,#REF!,#REF!)</f>
        <v>#NAME?</v>
      </c>
      <c r="V44" s="72" t="e">
        <f ca="1">_xll.BDH($B44,V$57,#REF!,#REF!)</f>
        <v>#NAME?</v>
      </c>
      <c r="W44" s="72" t="e">
        <f ca="1">_xll.BDH($B44,W$57,#REF!,#REF!)</f>
        <v>#NAME?</v>
      </c>
      <c r="X44" s="72" t="e">
        <f ca="1">_xll.BDH($B44,X$57,#REF!,#REF!)</f>
        <v>#NAME?</v>
      </c>
      <c r="Y44" s="72" t="e">
        <f ca="1">_xll.BDH($B44,Y$57,#REF!,#REF!)</f>
        <v>#NAME?</v>
      </c>
      <c r="Z44" s="4"/>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6"/>
      <c r="BT44" s="6"/>
      <c r="BU44" s="6"/>
      <c r="BV44" s="6"/>
      <c r="BW44" s="6"/>
      <c r="BX44" s="6"/>
      <c r="BY44" s="6"/>
      <c r="BZ44" s="6"/>
      <c r="CA44" s="6"/>
      <c r="CB44" s="6"/>
      <c r="CC44" s="6"/>
      <c r="CD44" s="6"/>
      <c r="CE44" s="6"/>
      <c r="CF44" s="6"/>
      <c r="CG44" s="6"/>
      <c r="CH44" s="6"/>
      <c r="CI44" s="23"/>
      <c r="CJ44" s="23"/>
      <c r="CK44" s="23"/>
      <c r="CL44" s="23"/>
      <c r="CM44" s="23"/>
      <c r="CN44"/>
      <c r="CO44" s="66"/>
      <c r="CP44" s="66"/>
      <c r="CQ44" s="66"/>
      <c r="CR44" s="66"/>
      <c r="CS44" s="66"/>
      <c r="CT44" s="66"/>
      <c r="CU44" s="66"/>
      <c r="CV44" s="66"/>
      <c r="CW44" s="66"/>
      <c r="CX44" s="66"/>
      <c r="CY44" s="66"/>
      <c r="CZ44" s="66"/>
      <c r="DA44" s="66"/>
      <c r="DB44" s="66"/>
      <c r="DC44" s="66"/>
      <c r="DD44" s="66"/>
      <c r="DE44" s="66"/>
      <c r="DF44" s="66"/>
      <c r="DG44" s="66"/>
      <c r="DH44" s="66"/>
      <c r="DI44" s="66"/>
      <c r="DJ44" s="3"/>
      <c r="DK44" s="6"/>
      <c r="DL44" s="6"/>
      <c r="DM44" s="6"/>
      <c r="DN44" s="6"/>
      <c r="DO44" s="6"/>
      <c r="DP44" s="6"/>
      <c r="DQ44" s="6"/>
      <c r="DR44" s="6"/>
      <c r="DS44" s="6"/>
      <c r="DT44" s="6"/>
      <c r="DU44" s="6"/>
      <c r="DV44" s="6"/>
      <c r="DW44" s="6"/>
      <c r="DX44" s="6"/>
      <c r="DY44" s="6"/>
      <c r="DZ44" s="6"/>
      <c r="EA44" s="6"/>
      <c r="EB44" s="6"/>
      <c r="EC44" s="6"/>
      <c r="ED44" s="6"/>
      <c r="EE44" s="6"/>
      <c r="EF44" s="3"/>
      <c r="EG44" s="6"/>
      <c r="EH44" s="6"/>
      <c r="EI44" s="6"/>
      <c r="EJ44" s="6"/>
      <c r="EK44" s="6"/>
      <c r="EL44" s="6"/>
      <c r="EM44" s="6"/>
      <c r="EN44" s="6"/>
      <c r="EO44" s="6"/>
      <c r="EP44" s="6"/>
      <c r="EQ44" s="6"/>
      <c r="ER44" s="6"/>
      <c r="ES44" s="6"/>
      <c r="ET44" s="6"/>
      <c r="EU44" s="6"/>
      <c r="EV44" s="6"/>
      <c r="EW44" s="6"/>
      <c r="EX44" s="6"/>
      <c r="EY44" s="6"/>
      <c r="EZ44" s="6"/>
      <c r="FA44" s="6"/>
      <c r="FB44" s="3"/>
      <c r="FC44" s="6"/>
      <c r="FD44" s="6"/>
      <c r="FE44" s="6"/>
      <c r="FF44" s="6"/>
      <c r="FG44" s="6"/>
      <c r="FH44" s="6"/>
      <c r="FI44" s="6"/>
      <c r="FJ44" s="6"/>
      <c r="FK44" s="6"/>
      <c r="FL44" s="6"/>
      <c r="FM44" s="6"/>
      <c r="FN44" s="6"/>
      <c r="FO44" s="6"/>
      <c r="FP44" s="6"/>
      <c r="FQ44" s="6"/>
      <c r="FR44" s="6"/>
      <c r="FS44" s="6"/>
      <c r="FT44" s="6"/>
      <c r="FU44" s="6"/>
      <c r="FV44" s="6"/>
      <c r="FW44" s="6"/>
      <c r="FX44" s="3"/>
      <c r="FY44" s="6"/>
      <c r="FZ44" s="6"/>
      <c r="GA44" s="6"/>
      <c r="GB44" s="6"/>
      <c r="GC44" s="6"/>
      <c r="GD44" s="6"/>
      <c r="GE44" s="6"/>
      <c r="GF44" s="6"/>
      <c r="GG44" s="6"/>
      <c r="GH44" s="6"/>
      <c r="GI44" s="6"/>
      <c r="GJ44" s="6"/>
      <c r="GK44" s="6"/>
      <c r="GL44" s="6"/>
      <c r="GM44" s="6"/>
      <c r="GN44" s="6"/>
      <c r="GO44" s="6"/>
      <c r="GP44" s="6"/>
      <c r="GQ44" s="6"/>
      <c r="GR44" s="6"/>
      <c r="GS44" s="6"/>
      <c r="GT44" s="3"/>
      <c r="GU44" s="66"/>
      <c r="GV44" s="66"/>
      <c r="GW44" s="66"/>
      <c r="GX44" s="66"/>
      <c r="GY44" s="66"/>
      <c r="GZ44" s="66"/>
      <c r="HA44" s="66"/>
      <c r="HB44" s="66"/>
      <c r="HC44" s="66"/>
      <c r="HD44" s="66"/>
      <c r="HE44" s="66"/>
      <c r="HF44" s="66"/>
      <c r="HG44" s="66"/>
      <c r="HH44" s="66"/>
      <c r="HI44" s="66"/>
      <c r="HJ44" s="66"/>
      <c r="HK44" s="66"/>
      <c r="HL44" s="66"/>
      <c r="HM44" s="66"/>
      <c r="HN44" s="66"/>
      <c r="HO44" s="66"/>
      <c r="HP44" s="3"/>
      <c r="HQ44" s="66"/>
      <c r="HR44" s="66"/>
      <c r="HS44" s="66"/>
      <c r="HT44" s="66"/>
      <c r="HU44" s="66"/>
      <c r="HV44" s="66"/>
      <c r="HW44" s="66"/>
      <c r="HX44" s="66"/>
      <c r="HY44" s="66"/>
      <c r="HZ44" s="66"/>
      <c r="IA44" s="66"/>
      <c r="IB44" s="66"/>
      <c r="IC44" s="66"/>
      <c r="ID44" s="66"/>
      <c r="IE44" s="66"/>
      <c r="IF44" s="66"/>
      <c r="IG44" s="66"/>
      <c r="IH44" s="66"/>
      <c r="II44" s="66"/>
      <c r="IJ44" s="66"/>
      <c r="IK44" s="66"/>
      <c r="IL44" s="3"/>
      <c r="IM44" s="66"/>
      <c r="IN44" s="66"/>
      <c r="IO44" s="66"/>
      <c r="IP44" s="66"/>
      <c r="IQ44" s="66"/>
      <c r="IR44" s="66"/>
      <c r="IS44" s="66"/>
      <c r="IT44" s="66"/>
      <c r="IU44" s="66"/>
      <c r="IV44" s="66"/>
      <c r="IW44" s="66"/>
      <c r="IX44" s="66"/>
      <c r="IY44" s="66"/>
      <c r="IZ44" s="66"/>
      <c r="JA44" s="66"/>
      <c r="JB44" s="66"/>
      <c r="JC44" s="66"/>
      <c r="JD44" s="66"/>
      <c r="JE44" s="66"/>
      <c r="JF44" s="66"/>
      <c r="JG44" s="66"/>
      <c r="JH44" s="3"/>
      <c r="JI44" s="6"/>
      <c r="JJ44" s="6"/>
      <c r="JK44" s="6"/>
      <c r="JL44" s="6"/>
      <c r="JM44" s="6"/>
      <c r="JN44" s="6"/>
      <c r="JO44" s="6"/>
      <c r="JP44" s="6"/>
      <c r="JQ44" s="6"/>
      <c r="JR44" s="6"/>
      <c r="JS44" s="6"/>
      <c r="JT44" s="6"/>
      <c r="JU44" s="6"/>
      <c r="JV44" s="6"/>
      <c r="JW44" s="6"/>
      <c r="JX44" s="6"/>
      <c r="JY44" s="6"/>
      <c r="JZ44" s="6"/>
      <c r="KA44" s="6"/>
      <c r="KB44" s="6"/>
      <c r="KC44" s="6"/>
      <c r="KD44" s="3"/>
    </row>
    <row r="45" spans="1:291" s="21" customFormat="1">
      <c r="A45" s="4" t="s">
        <v>73</v>
      </c>
      <c r="B45" s="3" t="s">
        <v>41</v>
      </c>
      <c r="C45" s="15"/>
      <c r="D45" s="4" t="s">
        <v>29</v>
      </c>
      <c r="E45" s="72" t="e">
        <f ca="1">_xll.BDH($B45,E$57,#REF!,#REF!)</f>
        <v>#NAME?</v>
      </c>
      <c r="F45" s="72" t="e">
        <f ca="1">_xll.BDH($B45,F$57,#REF!,#REF!)</f>
        <v>#NAME?</v>
      </c>
      <c r="G45" s="72" t="e">
        <f ca="1">_xll.BDH($B45,G$57,#REF!,#REF!)</f>
        <v>#NAME?</v>
      </c>
      <c r="H45" s="72" t="e">
        <f ca="1">_xll.BDH($B45,H$57,#REF!,#REF!)</f>
        <v>#NAME?</v>
      </c>
      <c r="I45" s="72" t="e">
        <f ca="1">_xll.BDH($B45,I$57,#REF!,#REF!)</f>
        <v>#NAME?</v>
      </c>
      <c r="J45" s="72" t="e">
        <f ca="1">_xll.BDH($B45,J$57,#REF!,#REF!)</f>
        <v>#NAME?</v>
      </c>
      <c r="K45" s="72" t="e">
        <f ca="1">_xll.BDH($B45,K$57,#REF!,#REF!)</f>
        <v>#NAME?</v>
      </c>
      <c r="L45" s="72" t="e">
        <f ca="1">_xll.BDH($B45,L$57,#REF!,#REF!)</f>
        <v>#NAME?</v>
      </c>
      <c r="M45" s="72" t="e">
        <f ca="1">_xll.BDH($B45,M$57,#REF!,#REF!)</f>
        <v>#NAME?</v>
      </c>
      <c r="N45" s="72" t="e">
        <f ca="1">_xll.BDH($B45,N$57,#REF!,#REF!)</f>
        <v>#NAME?</v>
      </c>
      <c r="O45" s="72" t="e">
        <f ca="1">_xll.BDH($B45,O$57,#REF!,#REF!)</f>
        <v>#NAME?</v>
      </c>
      <c r="P45" s="72" t="e">
        <f ca="1">_xll.BDH($B45,P$57,#REF!,#REF!)</f>
        <v>#NAME?</v>
      </c>
      <c r="Q45" s="72" t="e">
        <f ca="1">_xll.BDH($B45,Q$57,#REF!,#REF!)</f>
        <v>#NAME?</v>
      </c>
      <c r="R45" s="72" t="e">
        <f ca="1">_xll.BDH($B45,R$57,#REF!,#REF!)</f>
        <v>#NAME?</v>
      </c>
      <c r="S45" s="72" t="e">
        <f ca="1">_xll.BDH($B45,S$57,#REF!,#REF!)</f>
        <v>#NAME?</v>
      </c>
      <c r="T45" s="72" t="e">
        <f ca="1">_xll.BDH($B45,T$57,#REF!,#REF!)</f>
        <v>#NAME?</v>
      </c>
      <c r="U45" s="72" t="e">
        <f ca="1">_xll.BDH($B45,U$57,#REF!,#REF!)</f>
        <v>#NAME?</v>
      </c>
      <c r="V45" s="72" t="e">
        <f ca="1">_xll.BDH($B45,V$57,#REF!,#REF!)</f>
        <v>#NAME?</v>
      </c>
      <c r="W45" s="72" t="e">
        <f ca="1">_xll.BDH($B45,W$57,#REF!,#REF!)</f>
        <v>#NAME?</v>
      </c>
      <c r="X45" s="72" t="e">
        <f ca="1">_xll.BDH($B45,X$57,#REF!,#REF!)</f>
        <v>#NAME?</v>
      </c>
      <c r="Y45" s="72" t="e">
        <f ca="1">_xll.BDH($B45,Y$57,#REF!,#REF!)</f>
        <v>#NAME?</v>
      </c>
      <c r="Z45" s="4"/>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6"/>
      <c r="BT45" s="6"/>
      <c r="BU45" s="6"/>
      <c r="BV45" s="6"/>
      <c r="BW45" s="6"/>
      <c r="BX45" s="6"/>
      <c r="BY45" s="6"/>
      <c r="BZ45" s="6"/>
      <c r="CA45" s="6"/>
      <c r="CB45" s="6"/>
      <c r="CC45" s="6"/>
      <c r="CD45" s="6"/>
      <c r="CE45" s="6"/>
      <c r="CF45" s="6"/>
      <c r="CG45" s="6"/>
      <c r="CH45" s="6"/>
      <c r="CI45" s="23"/>
      <c r="CJ45" s="23"/>
      <c r="CK45" s="23"/>
      <c r="CL45" s="23"/>
      <c r="CM45" s="23"/>
      <c r="CN45"/>
      <c r="CO45" s="66"/>
      <c r="CP45" s="66"/>
      <c r="CQ45" s="66"/>
      <c r="CR45" s="66"/>
      <c r="CS45" s="66"/>
      <c r="CT45" s="66"/>
      <c r="CU45" s="66"/>
      <c r="CV45" s="66"/>
      <c r="CW45" s="66"/>
      <c r="CX45" s="66"/>
      <c r="CY45" s="66"/>
      <c r="CZ45" s="66"/>
      <c r="DA45" s="66"/>
      <c r="DB45" s="66"/>
      <c r="DC45" s="66"/>
      <c r="DD45" s="66"/>
      <c r="DE45" s="66"/>
      <c r="DF45" s="66"/>
      <c r="DG45" s="66"/>
      <c r="DH45" s="66"/>
      <c r="DI45" s="66"/>
      <c r="DJ45" s="3"/>
      <c r="DK45" s="6"/>
      <c r="DL45" s="6"/>
      <c r="DM45" s="6"/>
      <c r="DN45" s="6"/>
      <c r="DO45" s="6"/>
      <c r="DP45" s="6"/>
      <c r="DQ45" s="6"/>
      <c r="DR45" s="6"/>
      <c r="DS45" s="6"/>
      <c r="DT45" s="6"/>
      <c r="DU45" s="6"/>
      <c r="DV45" s="6"/>
      <c r="DW45" s="6"/>
      <c r="DX45" s="6"/>
      <c r="DY45" s="6"/>
      <c r="DZ45" s="6"/>
      <c r="EA45" s="6"/>
      <c r="EB45" s="6"/>
      <c r="EC45" s="6"/>
      <c r="ED45" s="6"/>
      <c r="EE45" s="6"/>
      <c r="EF45" s="3"/>
      <c r="EG45" s="6"/>
      <c r="EH45" s="6"/>
      <c r="EI45" s="6"/>
      <c r="EJ45" s="6"/>
      <c r="EK45" s="6"/>
      <c r="EL45" s="6"/>
      <c r="EM45" s="6"/>
      <c r="EN45" s="6"/>
      <c r="EO45" s="6"/>
      <c r="EP45" s="6"/>
      <c r="EQ45" s="6"/>
      <c r="ER45" s="6"/>
      <c r="ES45" s="6"/>
      <c r="ET45" s="6"/>
      <c r="EU45" s="6"/>
      <c r="EV45" s="6"/>
      <c r="EW45" s="6"/>
      <c r="EX45" s="6"/>
      <c r="EY45" s="6"/>
      <c r="EZ45" s="6"/>
      <c r="FA45" s="6"/>
      <c r="FB45" s="3"/>
      <c r="FC45" s="6"/>
      <c r="FD45" s="6"/>
      <c r="FE45" s="6"/>
      <c r="FF45" s="6"/>
      <c r="FG45" s="6"/>
      <c r="FH45" s="6"/>
      <c r="FI45" s="6"/>
      <c r="FJ45" s="6"/>
      <c r="FK45" s="6"/>
      <c r="FL45" s="6"/>
      <c r="FM45" s="6"/>
      <c r="FN45" s="6"/>
      <c r="FO45" s="6"/>
      <c r="FP45" s="6"/>
      <c r="FQ45" s="6"/>
      <c r="FR45" s="6"/>
      <c r="FS45" s="6"/>
      <c r="FT45" s="6"/>
      <c r="FU45" s="6"/>
      <c r="FV45" s="6"/>
      <c r="FW45" s="6"/>
      <c r="FX45" s="3"/>
      <c r="FY45" s="6"/>
      <c r="FZ45" s="6"/>
      <c r="GA45" s="6"/>
      <c r="GB45" s="6"/>
      <c r="GC45" s="6"/>
      <c r="GD45" s="6"/>
      <c r="GE45" s="6"/>
      <c r="GF45" s="6"/>
      <c r="GG45" s="6"/>
      <c r="GH45" s="6"/>
      <c r="GI45" s="6"/>
      <c r="GJ45" s="6"/>
      <c r="GK45" s="6"/>
      <c r="GL45" s="6"/>
      <c r="GM45" s="6"/>
      <c r="GN45" s="6"/>
      <c r="GO45" s="6"/>
      <c r="GP45" s="6"/>
      <c r="GQ45" s="6"/>
      <c r="GR45" s="6"/>
      <c r="GS45" s="6"/>
      <c r="GT45" s="3"/>
      <c r="GU45" s="66"/>
      <c r="GV45" s="66"/>
      <c r="GW45" s="66"/>
      <c r="GX45" s="66"/>
      <c r="GY45" s="66"/>
      <c r="GZ45" s="66"/>
      <c r="HA45" s="66"/>
      <c r="HB45" s="66"/>
      <c r="HC45" s="66"/>
      <c r="HD45" s="66"/>
      <c r="HE45" s="66"/>
      <c r="HF45" s="66"/>
      <c r="HG45" s="66"/>
      <c r="HH45" s="66"/>
      <c r="HI45" s="66"/>
      <c r="HJ45" s="66"/>
      <c r="HK45" s="66"/>
      <c r="HL45" s="66"/>
      <c r="HM45" s="66"/>
      <c r="HN45" s="66"/>
      <c r="HO45" s="66"/>
      <c r="HP45" s="3"/>
      <c r="HQ45" s="66"/>
      <c r="HR45" s="66"/>
      <c r="HS45" s="66"/>
      <c r="HT45" s="66"/>
      <c r="HU45" s="66"/>
      <c r="HV45" s="66"/>
      <c r="HW45" s="66"/>
      <c r="HX45" s="66"/>
      <c r="HY45" s="66"/>
      <c r="HZ45" s="66"/>
      <c r="IA45" s="66"/>
      <c r="IB45" s="66"/>
      <c r="IC45" s="66"/>
      <c r="ID45" s="66"/>
      <c r="IE45" s="66"/>
      <c r="IF45" s="66"/>
      <c r="IG45" s="66"/>
      <c r="IH45" s="66"/>
      <c r="II45" s="66"/>
      <c r="IJ45" s="66"/>
      <c r="IK45" s="66"/>
      <c r="IL45" s="3"/>
      <c r="IM45" s="66"/>
      <c r="IN45" s="66"/>
      <c r="IO45" s="66"/>
      <c r="IP45" s="66"/>
      <c r="IQ45" s="66"/>
      <c r="IR45" s="66"/>
      <c r="IS45" s="66"/>
      <c r="IT45" s="66"/>
      <c r="IU45" s="66"/>
      <c r="IV45" s="66"/>
      <c r="IW45" s="66"/>
      <c r="IX45" s="66"/>
      <c r="IY45" s="66"/>
      <c r="IZ45" s="66"/>
      <c r="JA45" s="66"/>
      <c r="JB45" s="66"/>
      <c r="JC45" s="66"/>
      <c r="JD45" s="66"/>
      <c r="JE45" s="66"/>
      <c r="JF45" s="66"/>
      <c r="JG45" s="66"/>
      <c r="JH45" s="3"/>
      <c r="JI45" s="6"/>
      <c r="JJ45" s="6"/>
      <c r="JK45" s="6"/>
      <c r="JL45" s="6"/>
      <c r="JM45" s="6"/>
      <c r="JN45" s="6"/>
      <c r="JO45" s="6"/>
      <c r="JP45" s="6"/>
      <c r="JQ45" s="6"/>
      <c r="JR45" s="6"/>
      <c r="JS45" s="6"/>
      <c r="JT45" s="6"/>
      <c r="JU45" s="6"/>
      <c r="JV45" s="6"/>
      <c r="JW45" s="6"/>
      <c r="JX45" s="6"/>
      <c r="JY45" s="6"/>
      <c r="JZ45" s="6"/>
      <c r="KA45" s="6"/>
      <c r="KB45" s="6"/>
      <c r="KC45" s="6"/>
      <c r="KD45" s="3"/>
    </row>
    <row r="46" spans="1:291" s="21" customFormat="1">
      <c r="A46" s="4" t="s">
        <v>16</v>
      </c>
      <c r="B46" s="3" t="s">
        <v>39</v>
      </c>
      <c r="C46" s="15"/>
      <c r="D46" s="4" t="s">
        <v>27</v>
      </c>
      <c r="E46" s="72" t="e">
        <f ca="1">_xll.BDH($B46,E$57,#REF!,#REF!)</f>
        <v>#NAME?</v>
      </c>
      <c r="F46" s="72" t="e">
        <f ca="1">_xll.BDH($B46,F$57,#REF!,#REF!)</f>
        <v>#NAME?</v>
      </c>
      <c r="G46" s="72" t="e">
        <f ca="1">_xll.BDH($B46,G$57,#REF!,#REF!)</f>
        <v>#NAME?</v>
      </c>
      <c r="H46" s="72" t="e">
        <f ca="1">_xll.BDH($B46,H$57,#REF!,#REF!)</f>
        <v>#NAME?</v>
      </c>
      <c r="I46" s="72" t="e">
        <f ca="1">_xll.BDH($B46,I$57,#REF!,#REF!)</f>
        <v>#NAME?</v>
      </c>
      <c r="J46" s="72" t="e">
        <f ca="1">_xll.BDH($B46,J$57,#REF!,#REF!)</f>
        <v>#NAME?</v>
      </c>
      <c r="K46" s="72" t="e">
        <f ca="1">_xll.BDH($B46,K$57,#REF!,#REF!)</f>
        <v>#NAME?</v>
      </c>
      <c r="L46" s="72" t="e">
        <f ca="1">_xll.BDH($B46,L$57,#REF!,#REF!)</f>
        <v>#NAME?</v>
      </c>
      <c r="M46" s="72" t="e">
        <f ca="1">_xll.BDH($B46,M$57,#REF!,#REF!)</f>
        <v>#NAME?</v>
      </c>
      <c r="N46" s="72" t="e">
        <f ca="1">_xll.BDH($B46,N$57,#REF!,#REF!)</f>
        <v>#NAME?</v>
      </c>
      <c r="O46" s="72" t="e">
        <f ca="1">_xll.BDH($B46,O$57,#REF!,#REF!)</f>
        <v>#NAME?</v>
      </c>
      <c r="P46" s="72" t="e">
        <f ca="1">_xll.BDH($B46,P$57,#REF!,#REF!)</f>
        <v>#NAME?</v>
      </c>
      <c r="Q46" s="72" t="e">
        <f ca="1">_xll.BDH($B46,Q$57,#REF!,#REF!)</f>
        <v>#NAME?</v>
      </c>
      <c r="R46" s="72" t="e">
        <f ca="1">_xll.BDH($B46,R$57,#REF!,#REF!)</f>
        <v>#NAME?</v>
      </c>
      <c r="S46" s="72" t="e">
        <f ca="1">_xll.BDH($B46,S$57,#REF!,#REF!)</f>
        <v>#NAME?</v>
      </c>
      <c r="T46" s="72" t="e">
        <f ca="1">_xll.BDH($B46,T$57,#REF!,#REF!)</f>
        <v>#NAME?</v>
      </c>
      <c r="U46" s="72" t="e">
        <f ca="1">_xll.BDH($B46,U$57,#REF!,#REF!)</f>
        <v>#NAME?</v>
      </c>
      <c r="V46" s="72" t="e">
        <f ca="1">_xll.BDH($B46,V$57,#REF!,#REF!)</f>
        <v>#NAME?</v>
      </c>
      <c r="W46" s="72" t="e">
        <f ca="1">_xll.BDH($B46,W$57,#REF!,#REF!)</f>
        <v>#NAME?</v>
      </c>
      <c r="X46" s="72" t="e">
        <f ca="1">_xll.BDH($B46,X$57,#REF!,#REF!)</f>
        <v>#NAME?</v>
      </c>
      <c r="Y46" s="72" t="e">
        <f ca="1">_xll.BDH($B46,Y$57,#REF!,#REF!)</f>
        <v>#NAME?</v>
      </c>
      <c r="Z46" s="4"/>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6"/>
      <c r="BT46" s="6"/>
      <c r="BU46" s="6"/>
      <c r="BV46" s="6"/>
      <c r="BW46" s="6"/>
      <c r="BX46" s="6"/>
      <c r="BY46" s="6"/>
      <c r="BZ46" s="6"/>
      <c r="CA46" s="6"/>
      <c r="CB46" s="6"/>
      <c r="CC46" s="6"/>
      <c r="CD46" s="6"/>
      <c r="CE46" s="6"/>
      <c r="CF46" s="6"/>
      <c r="CG46" s="6"/>
      <c r="CH46" s="6"/>
      <c r="CI46" s="23"/>
      <c r="CJ46" s="23"/>
      <c r="CK46" s="23"/>
      <c r="CL46" s="23"/>
      <c r="CM46" s="23"/>
      <c r="CN46"/>
      <c r="CO46" s="66"/>
      <c r="CP46" s="66"/>
      <c r="CQ46" s="66"/>
      <c r="CR46" s="66"/>
      <c r="CS46" s="66"/>
      <c r="CT46" s="66"/>
      <c r="CU46" s="66"/>
      <c r="CV46" s="66"/>
      <c r="CW46" s="66"/>
      <c r="CX46" s="66"/>
      <c r="CY46" s="66"/>
      <c r="CZ46" s="66"/>
      <c r="DA46" s="66"/>
      <c r="DB46" s="66"/>
      <c r="DC46" s="66"/>
      <c r="DD46" s="66"/>
      <c r="DE46" s="66"/>
      <c r="DF46" s="66"/>
      <c r="DG46" s="66"/>
      <c r="DH46" s="66"/>
      <c r="DI46" s="66"/>
      <c r="DJ46" s="3"/>
      <c r="DK46" s="6"/>
      <c r="DL46" s="6"/>
      <c r="DM46" s="6"/>
      <c r="DN46" s="6"/>
      <c r="DO46" s="6"/>
      <c r="DP46" s="6"/>
      <c r="DQ46" s="6"/>
      <c r="DR46" s="6"/>
      <c r="DS46" s="6"/>
      <c r="DT46" s="6"/>
      <c r="DU46" s="6"/>
      <c r="DV46" s="6"/>
      <c r="DW46" s="6"/>
      <c r="DX46" s="6"/>
      <c r="DY46" s="6"/>
      <c r="DZ46" s="6"/>
      <c r="EA46" s="6"/>
      <c r="EB46" s="6"/>
      <c r="EC46" s="6"/>
      <c r="ED46" s="6"/>
      <c r="EE46" s="6"/>
      <c r="EF46" s="3"/>
      <c r="EG46" s="6"/>
      <c r="EH46" s="6"/>
      <c r="EI46" s="6"/>
      <c r="EJ46" s="6"/>
      <c r="EK46" s="6"/>
      <c r="EL46" s="6"/>
      <c r="EM46" s="6"/>
      <c r="EN46" s="6"/>
      <c r="EO46" s="6"/>
      <c r="EP46" s="6"/>
      <c r="EQ46" s="6"/>
      <c r="ER46" s="6"/>
      <c r="ES46" s="6"/>
      <c r="ET46" s="6"/>
      <c r="EU46" s="6"/>
      <c r="EV46" s="6"/>
      <c r="EW46" s="6"/>
      <c r="EX46" s="6"/>
      <c r="EY46" s="6"/>
      <c r="EZ46" s="6"/>
      <c r="FA46" s="6"/>
      <c r="FB46" s="3"/>
      <c r="FC46" s="6"/>
      <c r="FD46" s="6"/>
      <c r="FE46" s="6"/>
      <c r="FF46" s="6"/>
      <c r="FG46" s="6"/>
      <c r="FH46" s="6"/>
      <c r="FI46" s="6"/>
      <c r="FJ46" s="6"/>
      <c r="FK46" s="6"/>
      <c r="FL46" s="6"/>
      <c r="FM46" s="6"/>
      <c r="FN46" s="6"/>
      <c r="FO46" s="6"/>
      <c r="FP46" s="6"/>
      <c r="FQ46" s="6"/>
      <c r="FR46" s="6"/>
      <c r="FS46" s="6"/>
      <c r="FT46" s="6"/>
      <c r="FU46" s="6"/>
      <c r="FV46" s="6"/>
      <c r="FW46" s="6"/>
      <c r="FX46" s="3"/>
      <c r="FY46" s="6"/>
      <c r="FZ46" s="6"/>
      <c r="GA46" s="6"/>
      <c r="GB46" s="6"/>
      <c r="GC46" s="6"/>
      <c r="GD46" s="6"/>
      <c r="GE46" s="6"/>
      <c r="GF46" s="6"/>
      <c r="GG46" s="6"/>
      <c r="GH46" s="6"/>
      <c r="GI46" s="6"/>
      <c r="GJ46" s="6"/>
      <c r="GK46" s="6"/>
      <c r="GL46" s="6"/>
      <c r="GM46" s="6"/>
      <c r="GN46" s="6"/>
      <c r="GO46" s="6"/>
      <c r="GP46" s="6"/>
      <c r="GQ46" s="6"/>
      <c r="GR46" s="6"/>
      <c r="GS46" s="6"/>
      <c r="GT46" s="3"/>
      <c r="GU46" s="66"/>
      <c r="GV46" s="66"/>
      <c r="GW46" s="66"/>
      <c r="GX46" s="66"/>
      <c r="GY46" s="66"/>
      <c r="GZ46" s="66"/>
      <c r="HA46" s="66"/>
      <c r="HB46" s="66"/>
      <c r="HC46" s="66"/>
      <c r="HD46" s="66"/>
      <c r="HE46" s="66"/>
      <c r="HF46" s="66"/>
      <c r="HG46" s="66"/>
      <c r="HH46" s="66"/>
      <c r="HI46" s="66"/>
      <c r="HJ46" s="66"/>
      <c r="HK46" s="66"/>
      <c r="HL46" s="66"/>
      <c r="HM46" s="66"/>
      <c r="HN46" s="66"/>
      <c r="HO46" s="66"/>
      <c r="HP46" s="3"/>
      <c r="HQ46" s="66"/>
      <c r="HR46" s="66"/>
      <c r="HS46" s="66"/>
      <c r="HT46" s="66"/>
      <c r="HU46" s="66"/>
      <c r="HV46" s="66"/>
      <c r="HW46" s="66"/>
      <c r="HX46" s="66"/>
      <c r="HY46" s="66"/>
      <c r="HZ46" s="66"/>
      <c r="IA46" s="66"/>
      <c r="IB46" s="66"/>
      <c r="IC46" s="66"/>
      <c r="ID46" s="66"/>
      <c r="IE46" s="66"/>
      <c r="IF46" s="66"/>
      <c r="IG46" s="66"/>
      <c r="IH46" s="66"/>
      <c r="II46" s="66"/>
      <c r="IJ46" s="66"/>
      <c r="IK46" s="66"/>
      <c r="IL46" s="3"/>
      <c r="IM46" s="66"/>
      <c r="IN46" s="66"/>
      <c r="IO46" s="66"/>
      <c r="IP46" s="66"/>
      <c r="IQ46" s="66"/>
      <c r="IR46" s="66"/>
      <c r="IS46" s="66"/>
      <c r="IT46" s="66"/>
      <c r="IU46" s="66"/>
      <c r="IV46" s="66"/>
      <c r="IW46" s="66"/>
      <c r="IX46" s="66"/>
      <c r="IY46" s="66"/>
      <c r="IZ46" s="66"/>
      <c r="JA46" s="66"/>
      <c r="JB46" s="66"/>
      <c r="JC46" s="66"/>
      <c r="JD46" s="66"/>
      <c r="JE46" s="66"/>
      <c r="JF46" s="66"/>
      <c r="JG46" s="66"/>
      <c r="JH46" s="3"/>
      <c r="JI46" s="6"/>
      <c r="JJ46" s="6"/>
      <c r="JK46" s="6"/>
      <c r="JL46" s="6"/>
      <c r="JM46" s="6"/>
      <c r="JN46" s="6"/>
      <c r="JO46" s="6"/>
      <c r="JP46" s="6"/>
      <c r="JQ46" s="6"/>
      <c r="JR46" s="6"/>
      <c r="JS46" s="6"/>
      <c r="JT46" s="6"/>
      <c r="JU46" s="6"/>
      <c r="JV46" s="6"/>
      <c r="JW46" s="6"/>
      <c r="JX46" s="6"/>
      <c r="JY46" s="6"/>
      <c r="JZ46" s="6"/>
      <c r="KA46" s="6"/>
      <c r="KB46" s="6"/>
      <c r="KC46" s="6"/>
      <c r="KD46" s="3"/>
    </row>
    <row r="47" spans="1:291" s="21" customFormat="1">
      <c r="A47" s="4"/>
      <c r="B47" s="3"/>
      <c r="C47" s="15"/>
      <c r="D47" s="4"/>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6"/>
      <c r="BT47" s="6"/>
      <c r="BU47" s="6"/>
      <c r="BV47" s="6"/>
      <c r="BW47" s="6"/>
      <c r="BX47" s="6"/>
      <c r="BY47" s="6"/>
      <c r="BZ47" s="6"/>
      <c r="CA47" s="6"/>
      <c r="CB47" s="6"/>
      <c r="CC47" s="6"/>
      <c r="CD47" s="6"/>
      <c r="CE47" s="6"/>
      <c r="CF47" s="6"/>
      <c r="CG47" s="6"/>
      <c r="CH47" s="6"/>
      <c r="CI47" s="23"/>
      <c r="CJ47" s="23"/>
      <c r="CK47" s="23"/>
      <c r="CL47" s="23"/>
      <c r="CM47" s="23"/>
      <c r="CN47"/>
      <c r="CO47" s="66"/>
      <c r="CP47" s="66"/>
      <c r="CQ47" s="66"/>
      <c r="CR47" s="66"/>
      <c r="CS47" s="66"/>
      <c r="CT47" s="66"/>
      <c r="CU47" s="66"/>
      <c r="CV47" s="66"/>
      <c r="CW47" s="66"/>
      <c r="CX47" s="66"/>
      <c r="CY47" s="66"/>
      <c r="CZ47" s="66"/>
      <c r="DA47" s="66"/>
      <c r="DB47" s="66"/>
      <c r="DC47" s="66"/>
      <c r="DD47" s="66"/>
      <c r="DE47" s="66"/>
      <c r="DF47" s="66"/>
      <c r="DG47" s="66"/>
      <c r="DH47" s="66"/>
      <c r="DI47" s="66"/>
      <c r="DJ47" s="3"/>
      <c r="DK47" s="6"/>
      <c r="DL47" s="6"/>
      <c r="DM47" s="6"/>
      <c r="DN47" s="6"/>
      <c r="DO47" s="6"/>
      <c r="DP47" s="6"/>
      <c r="DQ47" s="6"/>
      <c r="DR47" s="6"/>
      <c r="DS47" s="6"/>
      <c r="DT47" s="6"/>
      <c r="DU47" s="6"/>
      <c r="DV47" s="6"/>
      <c r="DW47" s="6"/>
      <c r="DX47" s="6"/>
      <c r="DY47" s="6"/>
      <c r="DZ47" s="6"/>
      <c r="EA47" s="6"/>
      <c r="EB47" s="6"/>
      <c r="EC47" s="6"/>
      <c r="ED47" s="6"/>
      <c r="EE47" s="6"/>
      <c r="EF47" s="3"/>
      <c r="EG47" s="6"/>
      <c r="EH47" s="6"/>
      <c r="EI47" s="6"/>
      <c r="EJ47" s="6"/>
      <c r="EK47" s="6"/>
      <c r="EL47" s="6"/>
      <c r="EM47" s="6"/>
      <c r="EN47" s="6"/>
      <c r="EO47" s="6"/>
      <c r="EP47" s="6"/>
      <c r="EQ47" s="6"/>
      <c r="ER47" s="6"/>
      <c r="ES47" s="6"/>
      <c r="ET47" s="6"/>
      <c r="EU47" s="6"/>
      <c r="EV47" s="6"/>
      <c r="EW47" s="6"/>
      <c r="EX47" s="6"/>
      <c r="EY47" s="6"/>
      <c r="EZ47" s="6"/>
      <c r="FA47" s="6"/>
      <c r="FB47" s="3"/>
      <c r="FC47" s="6"/>
      <c r="FD47" s="6"/>
      <c r="FE47" s="6"/>
      <c r="FF47" s="6"/>
      <c r="FG47" s="6"/>
      <c r="FH47" s="6"/>
      <c r="FI47" s="6"/>
      <c r="FJ47" s="6"/>
      <c r="FK47" s="6"/>
      <c r="FL47" s="6"/>
      <c r="FM47" s="6"/>
      <c r="FN47" s="6"/>
      <c r="FO47" s="6"/>
      <c r="FP47" s="6"/>
      <c r="FQ47" s="6"/>
      <c r="FR47" s="6"/>
      <c r="FS47" s="6"/>
      <c r="FT47" s="6"/>
      <c r="FU47" s="6"/>
      <c r="FV47" s="6"/>
      <c r="FW47" s="6"/>
      <c r="FX47" s="3"/>
      <c r="FY47" s="6"/>
      <c r="FZ47" s="6"/>
      <c r="GA47" s="6"/>
      <c r="GB47" s="6"/>
      <c r="GC47" s="6"/>
      <c r="GD47" s="6"/>
      <c r="GE47" s="6"/>
      <c r="GF47" s="6"/>
      <c r="GG47" s="6"/>
      <c r="GH47" s="6"/>
      <c r="GI47" s="6"/>
      <c r="GJ47" s="6"/>
      <c r="GK47" s="6"/>
      <c r="GL47" s="6"/>
      <c r="GM47" s="6"/>
      <c r="GN47" s="6"/>
      <c r="GO47" s="6"/>
      <c r="GP47" s="6"/>
      <c r="GQ47" s="6"/>
      <c r="GR47" s="6"/>
      <c r="GS47" s="6"/>
      <c r="GT47" s="3"/>
      <c r="GU47" s="66"/>
      <c r="GV47" s="66"/>
      <c r="GW47" s="66"/>
      <c r="GX47" s="66"/>
      <c r="GY47" s="66"/>
      <c r="GZ47" s="66"/>
      <c r="HA47" s="66"/>
      <c r="HB47" s="66"/>
      <c r="HC47" s="66"/>
      <c r="HD47" s="66"/>
      <c r="HE47" s="66"/>
      <c r="HF47" s="66"/>
      <c r="HG47" s="66"/>
      <c r="HH47" s="66"/>
      <c r="HI47" s="66"/>
      <c r="HJ47" s="66"/>
      <c r="HK47" s="66"/>
      <c r="HL47" s="66"/>
      <c r="HM47" s="66"/>
      <c r="HN47" s="66"/>
      <c r="HO47" s="66"/>
      <c r="HP47" s="3"/>
      <c r="HQ47" s="66"/>
      <c r="HR47" s="66"/>
      <c r="HS47" s="66"/>
      <c r="HT47" s="66"/>
      <c r="HU47" s="66"/>
      <c r="HV47" s="66"/>
      <c r="HW47" s="66"/>
      <c r="HX47" s="66"/>
      <c r="HY47" s="66"/>
      <c r="HZ47" s="66"/>
      <c r="IA47" s="66"/>
      <c r="IB47" s="66"/>
      <c r="IC47" s="66"/>
      <c r="ID47" s="66"/>
      <c r="IE47" s="66"/>
      <c r="IF47" s="66"/>
      <c r="IG47" s="66"/>
      <c r="IH47" s="66"/>
      <c r="II47" s="66"/>
      <c r="IJ47" s="66"/>
      <c r="IK47" s="66"/>
      <c r="IL47" s="3"/>
      <c r="IM47" s="66"/>
      <c r="IN47" s="66"/>
      <c r="IO47" s="66"/>
      <c r="IP47" s="66"/>
      <c r="IQ47" s="66"/>
      <c r="IR47" s="66"/>
      <c r="IS47" s="66"/>
      <c r="IT47" s="66"/>
      <c r="IU47" s="66"/>
      <c r="IV47" s="66"/>
      <c r="IW47" s="66"/>
      <c r="IX47" s="66"/>
      <c r="IY47" s="66"/>
      <c r="IZ47" s="66"/>
      <c r="JA47" s="66"/>
      <c r="JB47" s="66"/>
      <c r="JC47" s="66"/>
      <c r="JD47" s="66"/>
      <c r="JE47" s="66"/>
      <c r="JF47" s="66"/>
      <c r="JG47" s="66"/>
      <c r="JH47" s="3"/>
      <c r="JI47" s="6"/>
      <c r="JJ47" s="6"/>
      <c r="JK47" s="6"/>
      <c r="JL47" s="6"/>
      <c r="JM47" s="6"/>
      <c r="JN47" s="6"/>
      <c r="JO47" s="6"/>
      <c r="JP47" s="6"/>
      <c r="JQ47" s="6"/>
      <c r="JR47" s="6"/>
      <c r="JS47" s="6"/>
      <c r="JT47" s="6"/>
      <c r="JU47" s="6"/>
      <c r="JV47" s="6"/>
      <c r="JW47" s="6"/>
      <c r="JX47" s="6"/>
      <c r="JY47" s="6"/>
      <c r="JZ47" s="6"/>
      <c r="KA47" s="6"/>
      <c r="KB47" s="6"/>
      <c r="KC47" s="6"/>
      <c r="KD47" s="3"/>
    </row>
    <row r="48" spans="1:291" s="31" customFormat="1">
      <c r="A48" s="32" t="s">
        <v>130</v>
      </c>
      <c r="B48" s="29"/>
      <c r="C48" s="15"/>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110"/>
      <c r="BT48" s="110"/>
      <c r="BU48" s="110"/>
      <c r="BV48" s="110"/>
      <c r="BW48" s="110"/>
      <c r="BX48" s="110"/>
      <c r="BY48" s="110"/>
      <c r="BZ48" s="110"/>
      <c r="CA48" s="110"/>
      <c r="CB48" s="110"/>
      <c r="CC48" s="110"/>
      <c r="CD48" s="110"/>
      <c r="CE48" s="110"/>
      <c r="CF48" s="110"/>
      <c r="CG48" s="110"/>
      <c r="CH48" s="110"/>
      <c r="CI48" s="111"/>
      <c r="CJ48" s="111"/>
      <c r="CK48" s="111"/>
      <c r="CL48" s="111"/>
      <c r="CM48" s="111"/>
      <c r="CN48" s="30"/>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29"/>
      <c r="DK48" s="110" t="s">
        <v>64</v>
      </c>
      <c r="DL48" s="110" t="s">
        <v>64</v>
      </c>
      <c r="DM48" s="110" t="s">
        <v>64</v>
      </c>
      <c r="DN48" s="110" t="s">
        <v>64</v>
      </c>
      <c r="DO48" s="110" t="s">
        <v>64</v>
      </c>
      <c r="DP48" s="110" t="s">
        <v>64</v>
      </c>
      <c r="DQ48" s="110" t="s">
        <v>64</v>
      </c>
      <c r="DR48" s="110" t="s">
        <v>64</v>
      </c>
      <c r="DS48" s="110" t="s">
        <v>64</v>
      </c>
      <c r="DT48" s="110" t="s">
        <v>64</v>
      </c>
      <c r="DU48" s="110" t="s">
        <v>64</v>
      </c>
      <c r="DV48" s="110" t="s">
        <v>64</v>
      </c>
      <c r="DW48" s="110" t="s">
        <v>64</v>
      </c>
      <c r="DX48" s="110" t="s">
        <v>64</v>
      </c>
      <c r="DY48" s="110" t="s">
        <v>64</v>
      </c>
      <c r="DZ48" s="110" t="s">
        <v>64</v>
      </c>
      <c r="EA48" s="110" t="s">
        <v>64</v>
      </c>
      <c r="EB48" s="110" t="s">
        <v>64</v>
      </c>
      <c r="EC48" s="110" t="s">
        <v>64</v>
      </c>
      <c r="ED48" s="110" t="s">
        <v>64</v>
      </c>
      <c r="EE48" s="110" t="s">
        <v>64</v>
      </c>
      <c r="EF48" s="29"/>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29"/>
      <c r="FC48" s="110" t="s">
        <v>65</v>
      </c>
      <c r="FD48" s="110" t="s">
        <v>65</v>
      </c>
      <c r="FE48" s="110" t="s">
        <v>65</v>
      </c>
      <c r="FF48" s="110" t="s">
        <v>65</v>
      </c>
      <c r="FG48" s="110" t="s">
        <v>65</v>
      </c>
      <c r="FH48" s="110" t="s">
        <v>65</v>
      </c>
      <c r="FI48" s="110" t="s">
        <v>65</v>
      </c>
      <c r="FJ48" s="110" t="s">
        <v>65</v>
      </c>
      <c r="FK48" s="110" t="s">
        <v>65</v>
      </c>
      <c r="FL48" s="110" t="s">
        <v>65</v>
      </c>
      <c r="FM48" s="110" t="s">
        <v>65</v>
      </c>
      <c r="FN48" s="110" t="s">
        <v>65</v>
      </c>
      <c r="FO48" s="110" t="s">
        <v>65</v>
      </c>
      <c r="FP48" s="110" t="s">
        <v>65</v>
      </c>
      <c r="FQ48" s="110" t="s">
        <v>65</v>
      </c>
      <c r="FR48" s="110" t="s">
        <v>65</v>
      </c>
      <c r="FS48" s="110"/>
      <c r="FT48" s="110"/>
      <c r="FU48" s="110"/>
      <c r="FV48" s="110"/>
      <c r="FW48" s="110"/>
      <c r="FX48" s="29"/>
      <c r="FY48" s="110" t="s">
        <v>66</v>
      </c>
      <c r="FZ48" s="110" t="s">
        <v>66</v>
      </c>
      <c r="GA48" s="110" t="s">
        <v>66</v>
      </c>
      <c r="GB48" s="110" t="s">
        <v>66</v>
      </c>
      <c r="GC48" s="110" t="s">
        <v>66</v>
      </c>
      <c r="GD48" s="110" t="s">
        <v>66</v>
      </c>
      <c r="GE48" s="110" t="s">
        <v>66</v>
      </c>
      <c r="GF48" s="110" t="s">
        <v>66</v>
      </c>
      <c r="GG48" s="110" t="s">
        <v>66</v>
      </c>
      <c r="GH48" s="110" t="s">
        <v>66</v>
      </c>
      <c r="GI48" s="110" t="s">
        <v>66</v>
      </c>
      <c r="GJ48" s="110" t="s">
        <v>66</v>
      </c>
      <c r="GK48" s="110" t="s">
        <v>66</v>
      </c>
      <c r="GL48" s="110" t="s">
        <v>66</v>
      </c>
      <c r="GM48" s="110" t="s">
        <v>66</v>
      </c>
      <c r="GN48" s="110" t="s">
        <v>66</v>
      </c>
      <c r="GO48" s="110" t="s">
        <v>66</v>
      </c>
      <c r="GP48" s="110" t="s">
        <v>66</v>
      </c>
      <c r="GQ48" s="110" t="s">
        <v>66</v>
      </c>
      <c r="GR48" s="110" t="s">
        <v>66</v>
      </c>
      <c r="GS48" s="110" t="s">
        <v>66</v>
      </c>
      <c r="GT48" s="29"/>
      <c r="GU48" s="113"/>
      <c r="GV48" s="113"/>
      <c r="GW48" s="113"/>
      <c r="GX48" s="113"/>
      <c r="GY48" s="113"/>
      <c r="GZ48" s="113"/>
      <c r="HA48" s="113"/>
      <c r="HB48" s="113"/>
      <c r="HC48" s="113"/>
      <c r="HD48" s="113"/>
      <c r="HE48" s="113"/>
      <c r="HF48" s="113"/>
      <c r="HG48" s="113"/>
      <c r="HH48" s="113"/>
      <c r="HI48" s="113"/>
      <c r="HJ48" s="113"/>
      <c r="HK48" s="113"/>
      <c r="HL48" s="113"/>
      <c r="HM48" s="113"/>
      <c r="HN48" s="113"/>
      <c r="HO48" s="113"/>
      <c r="HP48" s="29"/>
      <c r="HQ48" s="113"/>
      <c r="HR48" s="113"/>
      <c r="HS48" s="113"/>
      <c r="HT48" s="113"/>
      <c r="HU48" s="113"/>
      <c r="HV48" s="113"/>
      <c r="HW48" s="113"/>
      <c r="HX48" s="113"/>
      <c r="HY48" s="113"/>
      <c r="HZ48" s="113"/>
      <c r="IA48" s="113"/>
      <c r="IB48" s="113"/>
      <c r="IC48" s="113"/>
      <c r="ID48" s="113"/>
      <c r="IE48" s="113"/>
      <c r="IF48" s="113"/>
      <c r="IG48" s="113"/>
      <c r="IH48" s="113"/>
      <c r="II48" s="113"/>
      <c r="IJ48" s="113"/>
      <c r="IK48" s="113"/>
      <c r="IL48" s="29"/>
      <c r="IM48" s="113"/>
      <c r="IN48" s="113"/>
      <c r="IO48" s="113"/>
      <c r="IP48" s="113"/>
      <c r="IQ48" s="113"/>
      <c r="IR48" s="113"/>
      <c r="IS48" s="113"/>
      <c r="IT48" s="113"/>
      <c r="IU48" s="113"/>
      <c r="IV48" s="113"/>
      <c r="IW48" s="113"/>
      <c r="IX48" s="113"/>
      <c r="IY48" s="113"/>
      <c r="IZ48" s="113"/>
      <c r="JA48" s="113"/>
      <c r="JB48" s="113"/>
      <c r="JC48" s="113"/>
      <c r="JD48" s="113"/>
      <c r="JE48" s="113"/>
      <c r="JF48" s="113"/>
      <c r="JG48" s="113"/>
      <c r="JH48" s="29"/>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29"/>
    </row>
    <row r="49" spans="1:290" s="31" customFormat="1">
      <c r="A49" s="29" t="s">
        <v>50</v>
      </c>
      <c r="B49" s="29" t="s">
        <v>51</v>
      </c>
      <c r="C49" s="15"/>
      <c r="D49" s="29"/>
      <c r="E49" s="29"/>
      <c r="F49" s="30"/>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110"/>
      <c r="BT49" s="110"/>
      <c r="BU49" s="110"/>
      <c r="BV49" s="110"/>
      <c r="BW49" s="110"/>
      <c r="BX49" s="110"/>
      <c r="BY49" s="110"/>
      <c r="BZ49" s="110"/>
      <c r="CA49" s="110"/>
      <c r="CB49" s="110"/>
      <c r="CC49" s="110"/>
      <c r="CD49" s="110"/>
      <c r="CE49" s="110"/>
      <c r="CF49" s="110"/>
      <c r="CG49" s="110"/>
      <c r="CH49" s="110"/>
      <c r="CI49" s="111"/>
      <c r="CJ49" s="111"/>
      <c r="CK49" s="111"/>
      <c r="CL49" s="111"/>
      <c r="CM49" s="111"/>
      <c r="CN49" s="30"/>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29"/>
      <c r="DK49" s="110" t="e">
        <f ca="1">_xll.BDH($B49,DK$3,DK$2,DK$2)</f>
        <v>#NAME?</v>
      </c>
      <c r="DL49" s="110" t="e">
        <f ca="1">_xll.BDH($B49,DL$3,DL$2,DL$2)</f>
        <v>#NAME?</v>
      </c>
      <c r="DM49" s="110" t="e">
        <f ca="1">_xll.BDH($B49,DM$3,DM$2,DM$2)</f>
        <v>#NAME?</v>
      </c>
      <c r="DN49" s="110" t="e">
        <f ca="1">_xll.BDH($B49,DN$3,DN$2,DN$2)</f>
        <v>#NAME?</v>
      </c>
      <c r="DO49" s="110" t="e">
        <f ca="1">_xll.BDH($B49,DO$3,DO$2,DO$2)</f>
        <v>#NAME?</v>
      </c>
      <c r="DP49" s="110" t="e">
        <f ca="1">_xll.BDH($B49,DP$3,DP$2,DP$2)</f>
        <v>#NAME?</v>
      </c>
      <c r="DQ49" s="110" t="e">
        <f ca="1">_xll.BDH($B49,DQ$3,DQ$2,DQ$2)</f>
        <v>#NAME?</v>
      </c>
      <c r="DR49" s="110" t="e">
        <f ca="1">_xll.BDH($B49,DR$3,DR$2,DR$2)</f>
        <v>#NAME?</v>
      </c>
      <c r="DS49" s="110" t="e">
        <f ca="1">_xll.BDH($B49,DS$3,DS$2,DS$2)</f>
        <v>#NAME?</v>
      </c>
      <c r="DT49" s="110" t="e">
        <f ca="1">_xll.BDH($B49,DT$3,DT$2,DT$2)</f>
        <v>#NAME?</v>
      </c>
      <c r="DU49" s="110" t="e">
        <f ca="1">_xll.BDH($B49,DU$3,DU$2,DU$2)</f>
        <v>#NAME?</v>
      </c>
      <c r="DV49" s="110" t="e">
        <f ca="1">_xll.BDH($B49,DV$3,DV$2,DV$2)</f>
        <v>#NAME?</v>
      </c>
      <c r="DW49" s="110" t="e">
        <f ca="1">_xll.BDH($B49,DW$3,DW$2,DW$2)</f>
        <v>#NAME?</v>
      </c>
      <c r="DX49" s="110" t="e">
        <f ca="1">_xll.BDH($B49,DX$3,DX$2,DX$2)</f>
        <v>#NAME?</v>
      </c>
      <c r="DY49" s="110" t="e">
        <f ca="1">_xll.BDH($B49,DY$3,DY$2,DY$2)</f>
        <v>#NAME?</v>
      </c>
      <c r="DZ49" s="110" t="e">
        <f ca="1">_xll.BDH($B49,DZ$3,DZ$2,DZ$2)</f>
        <v>#NAME?</v>
      </c>
      <c r="EA49" s="110" t="e">
        <f ca="1">_xll.BDH($B49,EA$3,EA$2,EA$2)</f>
        <v>#NAME?</v>
      </c>
      <c r="EB49" s="110" t="e">
        <f ca="1">_xll.BDH($B49,EB$3,EB$2,EB$2)</f>
        <v>#NAME?</v>
      </c>
      <c r="EC49" s="110" t="e">
        <f ca="1">_xll.BDH($B49,EC$3,EC$2,EC$2)</f>
        <v>#NAME?</v>
      </c>
      <c r="ED49" s="110" t="e">
        <f ca="1">_xll.BDH($B49,ED$3,ED$2,ED$2)</f>
        <v>#NAME?</v>
      </c>
      <c r="EE49" s="110" t="e">
        <f ca="1">_xll.BDH($B49,EE$3,EE$2,EE$2)</f>
        <v>#NAME?</v>
      </c>
      <c r="EF49" s="29"/>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29"/>
      <c r="FC49" s="110" t="e">
        <f ca="1">_xll.BDH($B49,FC$3,FC$2,FC$2)</f>
        <v>#NAME?</v>
      </c>
      <c r="FD49" s="110" t="e">
        <f ca="1">_xll.BDH($B49,FD$3,FD$2,FD$2)</f>
        <v>#NAME?</v>
      </c>
      <c r="FE49" s="110" t="e">
        <f ca="1">_xll.BDH($B49,FE$3,FE$2,FE$2)</f>
        <v>#NAME?</v>
      </c>
      <c r="FF49" s="110" t="e">
        <f ca="1">_xll.BDH($B49,FF$3,FF$2,FF$2)</f>
        <v>#NAME?</v>
      </c>
      <c r="FG49" s="110" t="e">
        <f ca="1">_xll.BDH($B49,FG$3,FG$2,FG$2)</f>
        <v>#NAME?</v>
      </c>
      <c r="FH49" s="110" t="e">
        <f ca="1">_xll.BDH($B49,FH$3,FH$2,FH$2)</f>
        <v>#NAME?</v>
      </c>
      <c r="FI49" s="110" t="e">
        <f ca="1">_xll.BDH($B49,FI$3,FI$2,FI$2)</f>
        <v>#NAME?</v>
      </c>
      <c r="FJ49" s="110" t="e">
        <f ca="1">_xll.BDH($B49,FJ$3,FJ$2,FJ$2)</f>
        <v>#NAME?</v>
      </c>
      <c r="FK49" s="110" t="e">
        <f ca="1">_xll.BDH($B49,FK$3,FK$2,FK$2)</f>
        <v>#NAME?</v>
      </c>
      <c r="FL49" s="110" t="e">
        <f ca="1">_xll.BDH($B49,FL$3,FL$2,FL$2)</f>
        <v>#NAME?</v>
      </c>
      <c r="FM49" s="110" t="e">
        <f ca="1">_xll.BDH($B49,FM$3,FM$2,FM$2)</f>
        <v>#NAME?</v>
      </c>
      <c r="FN49" s="110" t="e">
        <f ca="1">_xll.BDH($B49,FN$3,FN$2,FN$2)</f>
        <v>#NAME?</v>
      </c>
      <c r="FO49" s="110" t="e">
        <f ca="1">_xll.BDH($B49,FO$3,FO$2,FO$2)</f>
        <v>#NAME?</v>
      </c>
      <c r="FP49" s="110" t="e">
        <f ca="1">_xll.BDH($B49,FP$3,FP$2,FP$2)</f>
        <v>#NAME?</v>
      </c>
      <c r="FQ49" s="110" t="e">
        <f ca="1">_xll.BDH($B49,FQ$3,FQ$2,FQ$2)</f>
        <v>#NAME?</v>
      </c>
      <c r="FR49" s="110" t="e">
        <f ca="1">_xll.BDH($B49,FR$3,FR$2,FR$2)</f>
        <v>#NAME?</v>
      </c>
      <c r="FS49" s="110" t="e">
        <f ca="1">_xll.BDH($B49,FS$3,FS$2,FS$2)</f>
        <v>#NAME?</v>
      </c>
      <c r="FT49" s="110" t="e">
        <f ca="1">_xll.BDH($B49,FT$3,FT$2,FT$2)</f>
        <v>#NAME?</v>
      </c>
      <c r="FU49" s="110" t="e">
        <f ca="1">_xll.BDH($B49,FU$3,FU$2,FU$2)</f>
        <v>#NAME?</v>
      </c>
      <c r="FV49" s="110" t="e">
        <f ca="1">_xll.BDH($B49,FV$3,FV$2,FV$2)</f>
        <v>#NAME?</v>
      </c>
      <c r="FW49" s="110" t="e">
        <f ca="1">_xll.BDH($B49,FW$3,FW$2,FW$2)</f>
        <v>#NAME?</v>
      </c>
      <c r="FX49" s="29"/>
      <c r="FY49" s="110" t="e">
        <f ca="1">_xll.BDH($B49,FY$3,FY$2,FY$2)</f>
        <v>#NAME?</v>
      </c>
      <c r="FZ49" s="110" t="e">
        <f ca="1">_xll.BDH($B49,FZ$3,FZ$2,FZ$2)</f>
        <v>#NAME?</v>
      </c>
      <c r="GA49" s="110" t="e">
        <f ca="1">_xll.BDH($B49,GA$3,GA$2,GA$2)</f>
        <v>#NAME?</v>
      </c>
      <c r="GB49" s="110" t="e">
        <f ca="1">_xll.BDH($B49,GB$3,GB$2,GB$2)</f>
        <v>#NAME?</v>
      </c>
      <c r="GC49" s="110" t="e">
        <f ca="1">_xll.BDH($B49,GC$3,GC$2,GC$2)</f>
        <v>#NAME?</v>
      </c>
      <c r="GD49" s="110" t="e">
        <f ca="1">_xll.BDH($B49,GD$3,GD$2,GD$2)</f>
        <v>#NAME?</v>
      </c>
      <c r="GE49" s="110" t="e">
        <f ca="1">_xll.BDH($B49,GE$3,GE$2,GE$2)</f>
        <v>#NAME?</v>
      </c>
      <c r="GF49" s="110" t="e">
        <f ca="1">_xll.BDH($B49,GF$3,GF$2,GF$2)</f>
        <v>#NAME?</v>
      </c>
      <c r="GG49" s="110" t="e">
        <f ca="1">_xll.BDH($B49,GG$3,GG$2,GG$2)</f>
        <v>#NAME?</v>
      </c>
      <c r="GH49" s="110" t="e">
        <f ca="1">_xll.BDH($B49,GH$3,GH$2,GH$2)</f>
        <v>#NAME?</v>
      </c>
      <c r="GI49" s="110" t="e">
        <f ca="1">_xll.BDH($B49,GI$3,GI$2,GI$2)</f>
        <v>#NAME?</v>
      </c>
      <c r="GJ49" s="110" t="e">
        <f ca="1">_xll.BDH($B49,GJ$3,GJ$2,GJ$2)</f>
        <v>#NAME?</v>
      </c>
      <c r="GK49" s="110" t="e">
        <f ca="1">_xll.BDH($B49,GK$3,GK$2,GK$2)</f>
        <v>#NAME?</v>
      </c>
      <c r="GL49" s="110" t="e">
        <f ca="1">_xll.BDH($B49,GL$3,GL$2,GL$2)</f>
        <v>#NAME?</v>
      </c>
      <c r="GM49" s="110" t="e">
        <f ca="1">_xll.BDH($B49,GM$3,GM$2,GM$2)</f>
        <v>#NAME?</v>
      </c>
      <c r="GN49" s="110" t="e">
        <f ca="1">_xll.BDH($B49,GN$3,GN$2,GN$2)</f>
        <v>#NAME?</v>
      </c>
      <c r="GO49" s="110" t="e">
        <f ca="1">_xll.BDH($B49,GO$3,GO$2,GO$2)</f>
        <v>#NAME?</v>
      </c>
      <c r="GP49" s="110" t="e">
        <f ca="1">_xll.BDH($B49,GP$3,GP$2,GP$2)</f>
        <v>#NAME?</v>
      </c>
      <c r="GQ49" s="110" t="e">
        <f ca="1">_xll.BDH($B49,GQ$3,GQ$2,GQ$2)</f>
        <v>#NAME?</v>
      </c>
      <c r="GR49" s="110" t="e">
        <f ca="1">_xll.BDH($B49,GR$3,GR$2,GR$2)</f>
        <v>#NAME?</v>
      </c>
      <c r="GS49" s="110" t="e">
        <f ca="1">_xll.BDH($B49,GS$3,GS$2,GS$2)</f>
        <v>#NAME?</v>
      </c>
      <c r="GT49" s="29"/>
      <c r="GU49" s="113"/>
      <c r="GV49" s="113"/>
      <c r="GW49" s="113"/>
      <c r="GX49" s="113"/>
      <c r="GY49" s="113"/>
      <c r="GZ49" s="113"/>
      <c r="HA49" s="113"/>
      <c r="HB49" s="113"/>
      <c r="HC49" s="113"/>
      <c r="HD49" s="113"/>
      <c r="HE49" s="113"/>
      <c r="HF49" s="113"/>
      <c r="HG49" s="113"/>
      <c r="HH49" s="113"/>
      <c r="HI49" s="113"/>
      <c r="HJ49" s="113"/>
      <c r="HK49" s="113"/>
      <c r="HL49" s="113"/>
      <c r="HM49" s="113"/>
      <c r="HN49" s="113"/>
      <c r="HO49" s="113"/>
      <c r="HP49" s="29"/>
      <c r="HQ49" s="113"/>
      <c r="HR49" s="113"/>
      <c r="HS49" s="113"/>
      <c r="HT49" s="113"/>
      <c r="HU49" s="113"/>
      <c r="HV49" s="113"/>
      <c r="HW49" s="113"/>
      <c r="HX49" s="113"/>
      <c r="HY49" s="113"/>
      <c r="HZ49" s="113"/>
      <c r="IA49" s="113"/>
      <c r="IB49" s="113"/>
      <c r="IC49" s="113"/>
      <c r="ID49" s="113"/>
      <c r="IE49" s="113"/>
      <c r="IF49" s="113"/>
      <c r="IG49" s="113"/>
      <c r="IH49" s="113"/>
      <c r="II49" s="113"/>
      <c r="IJ49" s="113"/>
      <c r="IK49" s="113"/>
      <c r="IL49" s="29"/>
      <c r="IM49" s="113"/>
      <c r="IN49" s="113"/>
      <c r="IO49" s="113"/>
      <c r="IP49" s="113"/>
      <c r="IQ49" s="113"/>
      <c r="IR49" s="113"/>
      <c r="IS49" s="113"/>
      <c r="IT49" s="113"/>
      <c r="IU49" s="113"/>
      <c r="IV49" s="113"/>
      <c r="IW49" s="113"/>
      <c r="IX49" s="113"/>
      <c r="IY49" s="113"/>
      <c r="IZ49" s="113"/>
      <c r="JA49" s="113"/>
      <c r="JB49" s="113"/>
      <c r="JC49" s="113"/>
      <c r="JD49" s="113"/>
      <c r="JE49" s="113"/>
      <c r="JF49" s="113"/>
      <c r="JG49" s="113"/>
      <c r="JH49" s="29"/>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29"/>
    </row>
    <row r="50" spans="1:290" s="31" customFormat="1">
      <c r="A50" s="29" t="s">
        <v>52</v>
      </c>
      <c r="B50" s="29" t="s">
        <v>59</v>
      </c>
      <c r="C50" s="15"/>
      <c r="D50" s="29"/>
      <c r="E50" s="29"/>
      <c r="F50" s="30"/>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110"/>
      <c r="BT50" s="110"/>
      <c r="BU50" s="110"/>
      <c r="BV50" s="110"/>
      <c r="BW50" s="110"/>
      <c r="BX50" s="110"/>
      <c r="BY50" s="110"/>
      <c r="BZ50" s="110"/>
      <c r="CA50" s="110"/>
      <c r="CB50" s="110"/>
      <c r="CC50" s="110"/>
      <c r="CD50" s="110"/>
      <c r="CE50" s="110"/>
      <c r="CF50" s="110"/>
      <c r="CG50" s="110"/>
      <c r="CH50" s="110"/>
      <c r="CI50" s="111"/>
      <c r="CJ50" s="111"/>
      <c r="CK50" s="111"/>
      <c r="CL50" s="111"/>
      <c r="CM50" s="111"/>
      <c r="CN50" s="30"/>
      <c r="CO50" s="113"/>
      <c r="CP50" s="113"/>
      <c r="CQ50" s="113"/>
      <c r="CR50" s="113"/>
      <c r="CS50" s="113"/>
      <c r="CT50" s="113"/>
      <c r="CU50" s="113"/>
      <c r="CV50" s="113"/>
      <c r="CW50" s="113"/>
      <c r="CX50" s="113"/>
      <c r="CY50" s="113"/>
      <c r="CZ50" s="113"/>
      <c r="DA50" s="113"/>
      <c r="DB50" s="113"/>
      <c r="DC50" s="113"/>
      <c r="DD50" s="113"/>
      <c r="DE50" s="113"/>
      <c r="DF50" s="113"/>
      <c r="DG50" s="113"/>
      <c r="DH50" s="113"/>
      <c r="DI50" s="113"/>
      <c r="DJ50" s="29"/>
      <c r="DK50" s="110" t="e">
        <f ca="1">_xll.BDH($B50,DK$3,DK$2,DK$2)</f>
        <v>#NAME?</v>
      </c>
      <c r="DL50" s="110" t="e">
        <f ca="1">_xll.BDH($B50,DL$3,DL$2,DL$2)</f>
        <v>#NAME?</v>
      </c>
      <c r="DM50" s="110" t="e">
        <f ca="1">_xll.BDH($B50,DM$3,DM$2,DM$2)</f>
        <v>#NAME?</v>
      </c>
      <c r="DN50" s="110" t="e">
        <f ca="1">_xll.BDH($B50,DN$3,DN$2,DN$2)</f>
        <v>#NAME?</v>
      </c>
      <c r="DO50" s="110" t="e">
        <f ca="1">_xll.BDH($B50,DO$3,DO$2,DO$2)</f>
        <v>#NAME?</v>
      </c>
      <c r="DP50" s="110" t="e">
        <f ca="1">_xll.BDH($B50,DP$3,DP$2,DP$2)</f>
        <v>#NAME?</v>
      </c>
      <c r="DQ50" s="110" t="e">
        <f ca="1">_xll.BDH($B50,DQ$3,DQ$2,DQ$2)</f>
        <v>#NAME?</v>
      </c>
      <c r="DR50" s="110" t="e">
        <f ca="1">_xll.BDH($B50,DR$3,DR$2,DR$2)</f>
        <v>#NAME?</v>
      </c>
      <c r="DS50" s="110" t="e">
        <f ca="1">_xll.BDH($B50,DS$3,DS$2,DS$2)</f>
        <v>#NAME?</v>
      </c>
      <c r="DT50" s="110" t="e">
        <f ca="1">_xll.BDH($B50,DT$3,DT$2,DT$2)</f>
        <v>#NAME?</v>
      </c>
      <c r="DU50" s="110" t="e">
        <f ca="1">_xll.BDH($B50,DU$3,DU$2,DU$2)</f>
        <v>#NAME?</v>
      </c>
      <c r="DV50" s="110" t="e">
        <f ca="1">_xll.BDH($B50,DV$3,DV$2,DV$2)</f>
        <v>#NAME?</v>
      </c>
      <c r="DW50" s="110" t="e">
        <f ca="1">_xll.BDH($B50,DW$3,DW$2,DW$2)</f>
        <v>#NAME?</v>
      </c>
      <c r="DX50" s="110" t="e">
        <f ca="1">_xll.BDH($B50,DX$3,DX$2,DX$2)</f>
        <v>#NAME?</v>
      </c>
      <c r="DY50" s="110" t="e">
        <f ca="1">_xll.BDH($B50,DY$3,DY$2,DY$2)</f>
        <v>#NAME?</v>
      </c>
      <c r="DZ50" s="110" t="e">
        <f ca="1">_xll.BDH($B50,DZ$3,DZ$2,DZ$2)</f>
        <v>#NAME?</v>
      </c>
      <c r="EA50" s="110" t="e">
        <f ca="1">_xll.BDH($B50,EA$3,EA$2,EA$2)</f>
        <v>#NAME?</v>
      </c>
      <c r="EB50" s="110" t="e">
        <f ca="1">_xll.BDH($B50,EB$3,EB$2,EB$2)</f>
        <v>#NAME?</v>
      </c>
      <c r="EC50" s="110" t="e">
        <f ca="1">_xll.BDH($B50,EC$3,EC$2,EC$2)</f>
        <v>#NAME?</v>
      </c>
      <c r="ED50" s="110" t="e">
        <f ca="1">_xll.BDH($B50,ED$3,ED$2,ED$2)</f>
        <v>#NAME?</v>
      </c>
      <c r="EE50" s="110" t="e">
        <f ca="1">_xll.BDH($B50,EE$3,EE$2,EE$2)</f>
        <v>#NAME?</v>
      </c>
      <c r="EF50" s="29"/>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29"/>
      <c r="FC50" s="110" t="e">
        <f ca="1">_xll.BDH($B50,FC$3,FC$2,FC$2)</f>
        <v>#NAME?</v>
      </c>
      <c r="FD50" s="110" t="e">
        <f ca="1">_xll.BDH($B50,FD$3,FD$2,FD$2)</f>
        <v>#NAME?</v>
      </c>
      <c r="FE50" s="110" t="e">
        <f ca="1">_xll.BDH($B50,FE$3,FE$2,FE$2)</f>
        <v>#NAME?</v>
      </c>
      <c r="FF50" s="110" t="e">
        <f ca="1">_xll.BDH($B50,FF$3,FF$2,FF$2)</f>
        <v>#NAME?</v>
      </c>
      <c r="FG50" s="110" t="e">
        <f ca="1">_xll.BDH($B50,FG$3,FG$2,FG$2)</f>
        <v>#NAME?</v>
      </c>
      <c r="FH50" s="110" t="e">
        <f ca="1">_xll.BDH($B50,FH$3,FH$2,FH$2)</f>
        <v>#NAME?</v>
      </c>
      <c r="FI50" s="110" t="e">
        <f ca="1">_xll.BDH($B50,FI$3,FI$2,FI$2)</f>
        <v>#NAME?</v>
      </c>
      <c r="FJ50" s="110" t="e">
        <f ca="1">_xll.BDH($B50,FJ$3,FJ$2,FJ$2)</f>
        <v>#NAME?</v>
      </c>
      <c r="FK50" s="110" t="e">
        <f ca="1">_xll.BDH($B50,FK$3,FK$2,FK$2)</f>
        <v>#NAME?</v>
      </c>
      <c r="FL50" s="110" t="e">
        <f ca="1">_xll.BDH($B50,FL$3,FL$2,FL$2)</f>
        <v>#NAME?</v>
      </c>
      <c r="FM50" s="110" t="e">
        <f ca="1">_xll.BDH($B50,FM$3,FM$2,FM$2)</f>
        <v>#NAME?</v>
      </c>
      <c r="FN50" s="110" t="e">
        <f ca="1">_xll.BDH($B50,FN$3,FN$2,FN$2)</f>
        <v>#NAME?</v>
      </c>
      <c r="FO50" s="110" t="e">
        <f ca="1">_xll.BDH($B50,FO$3,FO$2,FO$2)</f>
        <v>#NAME?</v>
      </c>
      <c r="FP50" s="110" t="e">
        <f ca="1">_xll.BDH($B50,FP$3,FP$2,FP$2)</f>
        <v>#NAME?</v>
      </c>
      <c r="FQ50" s="110" t="e">
        <f ca="1">_xll.BDH($B50,FQ$3,FQ$2,FQ$2)</f>
        <v>#NAME?</v>
      </c>
      <c r="FR50" s="110" t="e">
        <f ca="1">_xll.BDH($B50,FR$3,FR$2,FR$2)</f>
        <v>#NAME?</v>
      </c>
      <c r="FS50" s="110" t="e">
        <f ca="1">_xll.BDH($B50,FS$3,FS$2,FS$2)</f>
        <v>#NAME?</v>
      </c>
      <c r="FT50" s="110" t="e">
        <f ca="1">_xll.BDH($B50,FT$3,FT$2,FT$2)</f>
        <v>#NAME?</v>
      </c>
      <c r="FU50" s="110" t="e">
        <f ca="1">_xll.BDH($B50,FU$3,FU$2,FU$2)</f>
        <v>#NAME?</v>
      </c>
      <c r="FV50" s="110" t="e">
        <f ca="1">_xll.BDH($B50,FV$3,FV$2,FV$2)</f>
        <v>#NAME?</v>
      </c>
      <c r="FW50" s="110" t="e">
        <f ca="1">_xll.BDH($B50,FW$3,FW$2,FW$2)</f>
        <v>#NAME?</v>
      </c>
      <c r="FX50" s="29"/>
      <c r="FY50" s="110" t="e">
        <f ca="1">_xll.BDH($B50,FY$3,FY$2,FY$2)</f>
        <v>#NAME?</v>
      </c>
      <c r="FZ50" s="110" t="e">
        <f ca="1">_xll.BDH($B50,FZ$3,FZ$2,FZ$2)</f>
        <v>#NAME?</v>
      </c>
      <c r="GA50" s="110" t="e">
        <f ca="1">_xll.BDH($B50,GA$3,GA$2,GA$2)</f>
        <v>#NAME?</v>
      </c>
      <c r="GB50" s="110" t="e">
        <f ca="1">_xll.BDH($B50,GB$3,GB$2,GB$2)</f>
        <v>#NAME?</v>
      </c>
      <c r="GC50" s="110" t="e">
        <f ca="1">_xll.BDH($B50,GC$3,GC$2,GC$2)</f>
        <v>#NAME?</v>
      </c>
      <c r="GD50" s="110" t="e">
        <f ca="1">_xll.BDH($B50,GD$3,GD$2,GD$2)</f>
        <v>#NAME?</v>
      </c>
      <c r="GE50" s="110" t="e">
        <f ca="1">_xll.BDH($B50,GE$3,GE$2,GE$2)</f>
        <v>#NAME?</v>
      </c>
      <c r="GF50" s="110" t="e">
        <f ca="1">_xll.BDH($B50,GF$3,GF$2,GF$2)</f>
        <v>#NAME?</v>
      </c>
      <c r="GG50" s="110" t="e">
        <f ca="1">_xll.BDH($B50,GG$3,GG$2,GG$2)</f>
        <v>#NAME?</v>
      </c>
      <c r="GH50" s="110" t="e">
        <f ca="1">_xll.BDH($B50,GH$3,GH$2,GH$2)</f>
        <v>#NAME?</v>
      </c>
      <c r="GI50" s="110" t="e">
        <f ca="1">_xll.BDH($B50,GI$3,GI$2,GI$2)</f>
        <v>#NAME?</v>
      </c>
      <c r="GJ50" s="110" t="e">
        <f ca="1">_xll.BDH($B50,GJ$3,GJ$2,GJ$2)</f>
        <v>#NAME?</v>
      </c>
      <c r="GK50" s="110" t="e">
        <f ca="1">_xll.BDH($B50,GK$3,GK$2,GK$2)</f>
        <v>#NAME?</v>
      </c>
      <c r="GL50" s="110" t="e">
        <f ca="1">_xll.BDH($B50,GL$3,GL$2,GL$2)</f>
        <v>#NAME?</v>
      </c>
      <c r="GM50" s="110" t="e">
        <f ca="1">_xll.BDH($B50,GM$3,GM$2,GM$2)</f>
        <v>#NAME?</v>
      </c>
      <c r="GN50" s="110" t="e">
        <f ca="1">_xll.BDH($B50,GN$3,GN$2,GN$2)</f>
        <v>#NAME?</v>
      </c>
      <c r="GO50" s="110" t="e">
        <f ca="1">_xll.BDH($B50,GO$3,GO$2,GO$2)</f>
        <v>#NAME?</v>
      </c>
      <c r="GP50" s="110" t="e">
        <f ca="1">_xll.BDH($B50,GP$3,GP$2,GP$2)</f>
        <v>#NAME?</v>
      </c>
      <c r="GQ50" s="110" t="e">
        <f ca="1">_xll.BDH($B50,GQ$3,GQ$2,GQ$2)</f>
        <v>#NAME?</v>
      </c>
      <c r="GR50" s="110" t="e">
        <f ca="1">_xll.BDH($B50,GR$3,GR$2,GR$2)</f>
        <v>#NAME?</v>
      </c>
      <c r="GS50" s="110" t="e">
        <f ca="1">_xll.BDH($B50,GS$3,GS$2,GS$2)</f>
        <v>#NAME?</v>
      </c>
      <c r="GT50" s="29"/>
      <c r="GU50" s="113"/>
      <c r="GV50" s="113"/>
      <c r="GW50" s="113"/>
      <c r="GX50" s="113"/>
      <c r="GY50" s="113"/>
      <c r="GZ50" s="113"/>
      <c r="HA50" s="113"/>
      <c r="HB50" s="113"/>
      <c r="HC50" s="113"/>
      <c r="HD50" s="113"/>
      <c r="HE50" s="113"/>
      <c r="HF50" s="113"/>
      <c r="HG50" s="113"/>
      <c r="HH50" s="113"/>
      <c r="HI50" s="113"/>
      <c r="HJ50" s="113"/>
      <c r="HK50" s="113"/>
      <c r="HL50" s="113"/>
      <c r="HM50" s="113"/>
      <c r="HN50" s="113"/>
      <c r="HO50" s="113"/>
      <c r="HP50" s="29"/>
      <c r="HQ50" s="113"/>
      <c r="HR50" s="113"/>
      <c r="HS50" s="113"/>
      <c r="HT50" s="113"/>
      <c r="HU50" s="113"/>
      <c r="HV50" s="113"/>
      <c r="HW50" s="113"/>
      <c r="HX50" s="113"/>
      <c r="HY50" s="113"/>
      <c r="HZ50" s="113"/>
      <c r="IA50" s="113"/>
      <c r="IB50" s="113"/>
      <c r="IC50" s="113"/>
      <c r="ID50" s="113"/>
      <c r="IE50" s="113"/>
      <c r="IF50" s="113"/>
      <c r="IG50" s="113"/>
      <c r="IH50" s="113"/>
      <c r="II50" s="113"/>
      <c r="IJ50" s="113"/>
      <c r="IK50" s="113"/>
      <c r="IL50" s="29"/>
      <c r="IM50" s="113"/>
      <c r="IN50" s="113"/>
      <c r="IO50" s="113"/>
      <c r="IP50" s="113"/>
      <c r="IQ50" s="113"/>
      <c r="IR50" s="113"/>
      <c r="IS50" s="113"/>
      <c r="IT50" s="113"/>
      <c r="IU50" s="113"/>
      <c r="IV50" s="113"/>
      <c r="IW50" s="113"/>
      <c r="IX50" s="113"/>
      <c r="IY50" s="113"/>
      <c r="IZ50" s="113"/>
      <c r="JA50" s="113"/>
      <c r="JB50" s="113"/>
      <c r="JC50" s="113"/>
      <c r="JD50" s="113"/>
      <c r="JE50" s="113"/>
      <c r="JF50" s="113"/>
      <c r="JG50" s="113"/>
      <c r="JH50" s="29"/>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29"/>
    </row>
    <row r="51" spans="1:290" s="31" customFormat="1">
      <c r="A51" s="29" t="s">
        <v>54</v>
      </c>
      <c r="B51" s="29" t="s">
        <v>53</v>
      </c>
      <c r="C51" s="15"/>
      <c r="D51" s="29"/>
      <c r="E51" s="29"/>
      <c r="F51" s="30"/>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110"/>
      <c r="BT51" s="110"/>
      <c r="BU51" s="110"/>
      <c r="BV51" s="110"/>
      <c r="BW51" s="110"/>
      <c r="BX51" s="110"/>
      <c r="BY51" s="110"/>
      <c r="BZ51" s="110"/>
      <c r="CA51" s="110"/>
      <c r="CB51" s="110"/>
      <c r="CC51" s="110"/>
      <c r="CD51" s="110"/>
      <c r="CE51" s="110"/>
      <c r="CF51" s="110"/>
      <c r="CG51" s="110"/>
      <c r="CH51" s="110"/>
      <c r="CI51" s="111"/>
      <c r="CJ51" s="111"/>
      <c r="CK51" s="111"/>
      <c r="CL51" s="111"/>
      <c r="CM51" s="111"/>
      <c r="CN51" s="30"/>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29"/>
      <c r="DK51" s="110" t="e">
        <f ca="1">_xll.BDH($B51,DK$3,DK$2,DK$2)</f>
        <v>#NAME?</v>
      </c>
      <c r="DL51" s="110" t="e">
        <f ca="1">_xll.BDH($B51,DL$3,DL$2,DL$2)</f>
        <v>#NAME?</v>
      </c>
      <c r="DM51" s="110" t="e">
        <f ca="1">_xll.BDH($B51,DM$3,DM$2,DM$2)</f>
        <v>#NAME?</v>
      </c>
      <c r="DN51" s="110" t="e">
        <f ca="1">_xll.BDH($B51,DN$3,DN$2,DN$2)</f>
        <v>#NAME?</v>
      </c>
      <c r="DO51" s="110" t="e">
        <f ca="1">_xll.BDH($B51,DO$3,DO$2,DO$2)</f>
        <v>#NAME?</v>
      </c>
      <c r="DP51" s="110" t="e">
        <f ca="1">_xll.BDH($B51,DP$3,DP$2,DP$2)</f>
        <v>#NAME?</v>
      </c>
      <c r="DQ51" s="110" t="e">
        <f ca="1">_xll.BDH($B51,DQ$3,DQ$2,DQ$2)</f>
        <v>#NAME?</v>
      </c>
      <c r="DR51" s="110" t="e">
        <f ca="1">_xll.BDH($B51,DR$3,DR$2,DR$2)</f>
        <v>#NAME?</v>
      </c>
      <c r="DS51" s="110" t="e">
        <f ca="1">_xll.BDH($B51,DS$3,DS$2,DS$2)</f>
        <v>#NAME?</v>
      </c>
      <c r="DT51" s="110" t="e">
        <f ca="1">_xll.BDH($B51,DT$3,DT$2,DT$2)</f>
        <v>#NAME?</v>
      </c>
      <c r="DU51" s="110" t="e">
        <f ca="1">_xll.BDH($B51,DU$3,DU$2,DU$2)</f>
        <v>#NAME?</v>
      </c>
      <c r="DV51" s="110" t="e">
        <f ca="1">_xll.BDH($B51,DV$3,DV$2,DV$2)</f>
        <v>#NAME?</v>
      </c>
      <c r="DW51" s="110" t="e">
        <f ca="1">_xll.BDH($B51,DW$3,DW$2,DW$2)</f>
        <v>#NAME?</v>
      </c>
      <c r="DX51" s="110" t="e">
        <f ca="1">_xll.BDH($B51,DX$3,DX$2,DX$2)</f>
        <v>#NAME?</v>
      </c>
      <c r="DY51" s="110" t="e">
        <f ca="1">_xll.BDH($B51,DY$3,DY$2,DY$2)</f>
        <v>#NAME?</v>
      </c>
      <c r="DZ51" s="110" t="e">
        <f ca="1">_xll.BDH($B51,DZ$3,DZ$2,DZ$2)</f>
        <v>#NAME?</v>
      </c>
      <c r="EA51" s="110" t="e">
        <f ca="1">_xll.BDH($B51,EA$3,EA$2,EA$2)</f>
        <v>#NAME?</v>
      </c>
      <c r="EB51" s="110" t="e">
        <f ca="1">_xll.BDH($B51,EB$3,EB$2,EB$2)</f>
        <v>#NAME?</v>
      </c>
      <c r="EC51" s="110" t="e">
        <f ca="1">_xll.BDH($B51,EC$3,EC$2,EC$2)</f>
        <v>#NAME?</v>
      </c>
      <c r="ED51" s="110" t="e">
        <f ca="1">_xll.BDH($B51,ED$3,ED$2,ED$2)</f>
        <v>#NAME?</v>
      </c>
      <c r="EE51" s="110" t="e">
        <f ca="1">_xll.BDH($B51,EE$3,EE$2,EE$2)</f>
        <v>#NAME?</v>
      </c>
      <c r="EF51" s="29"/>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29"/>
      <c r="FC51" s="110" t="e">
        <f ca="1">_xll.BDH($B51,FC$3,FC$2,FC$2)</f>
        <v>#NAME?</v>
      </c>
      <c r="FD51" s="110" t="e">
        <f ca="1">_xll.BDH($B51,FD$3,FD$2,FD$2)</f>
        <v>#NAME?</v>
      </c>
      <c r="FE51" s="110" t="e">
        <f ca="1">_xll.BDH($B51,FE$3,FE$2,FE$2)</f>
        <v>#NAME?</v>
      </c>
      <c r="FF51" s="110" t="e">
        <f ca="1">_xll.BDH($B51,FF$3,FF$2,FF$2)</f>
        <v>#NAME?</v>
      </c>
      <c r="FG51" s="110" t="e">
        <f ca="1">_xll.BDH($B51,FG$3,FG$2,FG$2)</f>
        <v>#NAME?</v>
      </c>
      <c r="FH51" s="110" t="e">
        <f ca="1">_xll.BDH($B51,FH$3,FH$2,FH$2)</f>
        <v>#NAME?</v>
      </c>
      <c r="FI51" s="110" t="e">
        <f ca="1">_xll.BDH($B51,FI$3,FI$2,FI$2)</f>
        <v>#NAME?</v>
      </c>
      <c r="FJ51" s="110" t="e">
        <f ca="1">_xll.BDH($B51,FJ$3,FJ$2,FJ$2)</f>
        <v>#NAME?</v>
      </c>
      <c r="FK51" s="110" t="e">
        <f ca="1">_xll.BDH($B51,FK$3,FK$2,FK$2)</f>
        <v>#NAME?</v>
      </c>
      <c r="FL51" s="110" t="e">
        <f ca="1">_xll.BDH($B51,FL$3,FL$2,FL$2)</f>
        <v>#NAME?</v>
      </c>
      <c r="FM51" s="110" t="e">
        <f ca="1">_xll.BDH($B51,FM$3,FM$2,FM$2)</f>
        <v>#NAME?</v>
      </c>
      <c r="FN51" s="110" t="e">
        <f ca="1">_xll.BDH($B51,FN$3,FN$2,FN$2)</f>
        <v>#NAME?</v>
      </c>
      <c r="FO51" s="110" t="e">
        <f ca="1">_xll.BDH($B51,FO$3,FO$2,FO$2)</f>
        <v>#NAME?</v>
      </c>
      <c r="FP51" s="110" t="e">
        <f ca="1">_xll.BDH($B51,FP$3,FP$2,FP$2)</f>
        <v>#NAME?</v>
      </c>
      <c r="FQ51" s="110" t="e">
        <f ca="1">_xll.BDH($B51,FQ$3,FQ$2,FQ$2)</f>
        <v>#NAME?</v>
      </c>
      <c r="FR51" s="110" t="e">
        <f ca="1">_xll.BDH($B51,FR$3,FR$2,FR$2)</f>
        <v>#NAME?</v>
      </c>
      <c r="FS51" s="110" t="e">
        <f ca="1">_xll.BDH($B51,FS$3,FS$2,FS$2)</f>
        <v>#NAME?</v>
      </c>
      <c r="FT51" s="110" t="e">
        <f ca="1">_xll.BDH($B51,FT$3,FT$2,FT$2)</f>
        <v>#NAME?</v>
      </c>
      <c r="FU51" s="110" t="e">
        <f ca="1">_xll.BDH($B51,FU$3,FU$2,FU$2)</f>
        <v>#NAME?</v>
      </c>
      <c r="FV51" s="110" t="e">
        <f ca="1">_xll.BDH($B51,FV$3,FV$2,FV$2)</f>
        <v>#NAME?</v>
      </c>
      <c r="FW51" s="110" t="e">
        <f ca="1">_xll.BDH($B51,FW$3,FW$2,FW$2)</f>
        <v>#NAME?</v>
      </c>
      <c r="FX51" s="29"/>
      <c r="FY51" s="110" t="e">
        <f ca="1">_xll.BDH($B51,FY$3,FY$2,FY$2)</f>
        <v>#NAME?</v>
      </c>
      <c r="FZ51" s="110" t="e">
        <f ca="1">_xll.BDH($B51,FZ$3,FZ$2,FZ$2)</f>
        <v>#NAME?</v>
      </c>
      <c r="GA51" s="110" t="e">
        <f ca="1">_xll.BDH($B51,GA$3,GA$2,GA$2)</f>
        <v>#NAME?</v>
      </c>
      <c r="GB51" s="110" t="e">
        <f ca="1">_xll.BDH($B51,GB$3,GB$2,GB$2)</f>
        <v>#NAME?</v>
      </c>
      <c r="GC51" s="110" t="e">
        <f ca="1">_xll.BDH($B51,GC$3,GC$2,GC$2)</f>
        <v>#NAME?</v>
      </c>
      <c r="GD51" s="110" t="e">
        <f ca="1">_xll.BDH($B51,GD$3,GD$2,GD$2)</f>
        <v>#NAME?</v>
      </c>
      <c r="GE51" s="110" t="e">
        <f ca="1">_xll.BDH($B51,GE$3,GE$2,GE$2)</f>
        <v>#NAME?</v>
      </c>
      <c r="GF51" s="110" t="e">
        <f ca="1">_xll.BDH($B51,GF$3,GF$2,GF$2)</f>
        <v>#NAME?</v>
      </c>
      <c r="GG51" s="110" t="e">
        <f ca="1">_xll.BDH($B51,GG$3,GG$2,GG$2)</f>
        <v>#NAME?</v>
      </c>
      <c r="GH51" s="110" t="e">
        <f ca="1">_xll.BDH($B51,GH$3,GH$2,GH$2)</f>
        <v>#NAME?</v>
      </c>
      <c r="GI51" s="110" t="e">
        <f ca="1">_xll.BDH($B51,GI$3,GI$2,GI$2)</f>
        <v>#NAME?</v>
      </c>
      <c r="GJ51" s="110" t="e">
        <f ca="1">_xll.BDH($B51,GJ$3,GJ$2,GJ$2)</f>
        <v>#NAME?</v>
      </c>
      <c r="GK51" s="110" t="e">
        <f ca="1">_xll.BDH($B51,GK$3,GK$2,GK$2)</f>
        <v>#NAME?</v>
      </c>
      <c r="GL51" s="110" t="e">
        <f ca="1">_xll.BDH($B51,GL$3,GL$2,GL$2)</f>
        <v>#NAME?</v>
      </c>
      <c r="GM51" s="110" t="e">
        <f ca="1">_xll.BDH($B51,GM$3,GM$2,GM$2)</f>
        <v>#NAME?</v>
      </c>
      <c r="GN51" s="110" t="e">
        <f ca="1">_xll.BDH($B51,GN$3,GN$2,GN$2)</f>
        <v>#NAME?</v>
      </c>
      <c r="GO51" s="110" t="e">
        <f ca="1">_xll.BDH($B51,GO$3,GO$2,GO$2)</f>
        <v>#NAME?</v>
      </c>
      <c r="GP51" s="110" t="e">
        <f ca="1">_xll.BDH($B51,GP$3,GP$2,GP$2)</f>
        <v>#NAME?</v>
      </c>
      <c r="GQ51" s="110" t="e">
        <f ca="1">_xll.BDH($B51,GQ$3,GQ$2,GQ$2)</f>
        <v>#NAME?</v>
      </c>
      <c r="GR51" s="110" t="e">
        <f ca="1">_xll.BDH($B51,GR$3,GR$2,GR$2)</f>
        <v>#NAME?</v>
      </c>
      <c r="GS51" s="110" t="e">
        <f ca="1">_xll.BDH($B51,GS$3,GS$2,GS$2)</f>
        <v>#NAME?</v>
      </c>
      <c r="GT51" s="29"/>
      <c r="GU51" s="113"/>
      <c r="GV51" s="113"/>
      <c r="GW51" s="113"/>
      <c r="GX51" s="113"/>
      <c r="GY51" s="113"/>
      <c r="GZ51" s="113"/>
      <c r="HA51" s="113"/>
      <c r="HB51" s="113"/>
      <c r="HC51" s="113"/>
      <c r="HD51" s="113"/>
      <c r="HE51" s="113"/>
      <c r="HF51" s="113"/>
      <c r="HG51" s="113"/>
      <c r="HH51" s="113"/>
      <c r="HI51" s="113"/>
      <c r="HJ51" s="113"/>
      <c r="HK51" s="113"/>
      <c r="HL51" s="113"/>
      <c r="HM51" s="113"/>
      <c r="HN51" s="113"/>
      <c r="HO51" s="113"/>
      <c r="HP51" s="29"/>
      <c r="HQ51" s="113"/>
      <c r="HR51" s="113"/>
      <c r="HS51" s="113"/>
      <c r="HT51" s="113"/>
      <c r="HU51" s="113"/>
      <c r="HV51" s="113"/>
      <c r="HW51" s="113"/>
      <c r="HX51" s="113"/>
      <c r="HY51" s="113"/>
      <c r="HZ51" s="113"/>
      <c r="IA51" s="113"/>
      <c r="IB51" s="113"/>
      <c r="IC51" s="113"/>
      <c r="ID51" s="113"/>
      <c r="IE51" s="113"/>
      <c r="IF51" s="113"/>
      <c r="IG51" s="113"/>
      <c r="IH51" s="113"/>
      <c r="II51" s="113"/>
      <c r="IJ51" s="113"/>
      <c r="IK51" s="113"/>
      <c r="IL51" s="29"/>
      <c r="IM51" s="113"/>
      <c r="IN51" s="113"/>
      <c r="IO51" s="113"/>
      <c r="IP51" s="113"/>
      <c r="IQ51" s="113"/>
      <c r="IR51" s="113"/>
      <c r="IS51" s="113"/>
      <c r="IT51" s="113"/>
      <c r="IU51" s="113"/>
      <c r="IV51" s="113"/>
      <c r="IW51" s="113"/>
      <c r="IX51" s="113"/>
      <c r="IY51" s="113"/>
      <c r="IZ51" s="113"/>
      <c r="JA51" s="113"/>
      <c r="JB51" s="113"/>
      <c r="JC51" s="113"/>
      <c r="JD51" s="113"/>
      <c r="JE51" s="113"/>
      <c r="JF51" s="113"/>
      <c r="JG51" s="113"/>
      <c r="JH51" s="29"/>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29"/>
    </row>
    <row r="52" spans="1:290" s="31" customFormat="1">
      <c r="A52" s="29" t="s">
        <v>58</v>
      </c>
      <c r="B52" s="29" t="s">
        <v>55</v>
      </c>
      <c r="C52" s="15"/>
      <c r="D52" s="29"/>
      <c r="E52" s="29"/>
      <c r="F52" s="30"/>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110"/>
      <c r="BT52" s="110"/>
      <c r="BU52" s="110"/>
      <c r="BV52" s="110"/>
      <c r="BW52" s="110"/>
      <c r="BX52" s="110"/>
      <c r="BY52" s="110"/>
      <c r="BZ52" s="110"/>
      <c r="CA52" s="110"/>
      <c r="CB52" s="110"/>
      <c r="CC52" s="110"/>
      <c r="CD52" s="110"/>
      <c r="CE52" s="110"/>
      <c r="CF52" s="110"/>
      <c r="CG52" s="110"/>
      <c r="CH52" s="110"/>
      <c r="CI52" s="111"/>
      <c r="CJ52" s="111"/>
      <c r="CK52" s="111"/>
      <c r="CL52" s="111"/>
      <c r="CM52" s="111"/>
      <c r="CN52" s="30"/>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29"/>
      <c r="DK52" s="110" t="e">
        <f ca="1">_xll.BDH($B52,DK$3,DK$2,DK$2)</f>
        <v>#NAME?</v>
      </c>
      <c r="DL52" s="110" t="e">
        <f ca="1">_xll.BDH($B52,DL$3,DL$2,DL$2)</f>
        <v>#NAME?</v>
      </c>
      <c r="DM52" s="110" t="e">
        <f ca="1">_xll.BDH($B52,DM$3,DM$2,DM$2)</f>
        <v>#NAME?</v>
      </c>
      <c r="DN52" s="110" t="e">
        <f ca="1">_xll.BDH($B52,DN$3,DN$2,DN$2)</f>
        <v>#NAME?</v>
      </c>
      <c r="DO52" s="110" t="e">
        <f ca="1">_xll.BDH($B52,DO$3,DO$2,DO$2)</f>
        <v>#NAME?</v>
      </c>
      <c r="DP52" s="110" t="e">
        <f ca="1">_xll.BDH($B52,DP$3,DP$2,DP$2)</f>
        <v>#NAME?</v>
      </c>
      <c r="DQ52" s="110" t="e">
        <f ca="1">_xll.BDH($B52,DQ$3,DQ$2,DQ$2)</f>
        <v>#NAME?</v>
      </c>
      <c r="DR52" s="110" t="e">
        <f ca="1">_xll.BDH($B52,DR$3,DR$2,DR$2)</f>
        <v>#NAME?</v>
      </c>
      <c r="DS52" s="110" t="e">
        <f ca="1">_xll.BDH($B52,DS$3,DS$2,DS$2)</f>
        <v>#NAME?</v>
      </c>
      <c r="DT52" s="110" t="e">
        <f ca="1">_xll.BDH($B52,DT$3,DT$2,DT$2)</f>
        <v>#NAME?</v>
      </c>
      <c r="DU52" s="110" t="e">
        <f ca="1">_xll.BDH($B52,DU$3,DU$2,DU$2)</f>
        <v>#NAME?</v>
      </c>
      <c r="DV52" s="110" t="e">
        <f ca="1">_xll.BDH($B52,DV$3,DV$2,DV$2)</f>
        <v>#NAME?</v>
      </c>
      <c r="DW52" s="110" t="e">
        <f ca="1">_xll.BDH($B52,DW$3,DW$2,DW$2)</f>
        <v>#NAME?</v>
      </c>
      <c r="DX52" s="110" t="e">
        <f ca="1">_xll.BDH($B52,DX$3,DX$2,DX$2)</f>
        <v>#NAME?</v>
      </c>
      <c r="DY52" s="110" t="e">
        <f ca="1">_xll.BDH($B52,DY$3,DY$2,DY$2)</f>
        <v>#NAME?</v>
      </c>
      <c r="DZ52" s="110" t="e">
        <f ca="1">_xll.BDH($B52,DZ$3,DZ$2,DZ$2)</f>
        <v>#NAME?</v>
      </c>
      <c r="EA52" s="110" t="e">
        <f ca="1">_xll.BDH($B52,EA$3,EA$2,EA$2)</f>
        <v>#NAME?</v>
      </c>
      <c r="EB52" s="110" t="e">
        <f ca="1">_xll.BDH($B52,EB$3,EB$2,EB$2)</f>
        <v>#NAME?</v>
      </c>
      <c r="EC52" s="110" t="e">
        <f ca="1">_xll.BDH($B52,EC$3,EC$2,EC$2)</f>
        <v>#NAME?</v>
      </c>
      <c r="ED52" s="110" t="e">
        <f ca="1">_xll.BDH($B52,ED$3,ED$2,ED$2)</f>
        <v>#NAME?</v>
      </c>
      <c r="EE52" s="110" t="e">
        <f ca="1">_xll.BDH($B52,EE$3,EE$2,EE$2)</f>
        <v>#NAME?</v>
      </c>
      <c r="EF52" s="29"/>
      <c r="EG52" s="110"/>
      <c r="EH52" s="110"/>
      <c r="EI52" s="110"/>
      <c r="EJ52" s="110"/>
      <c r="EK52" s="110"/>
      <c r="EL52" s="110"/>
      <c r="EM52" s="110"/>
      <c r="EN52" s="110"/>
      <c r="EO52" s="110"/>
      <c r="EP52" s="110"/>
      <c r="EQ52" s="110"/>
      <c r="ER52" s="110"/>
      <c r="ES52" s="110"/>
      <c r="ET52" s="110"/>
      <c r="EU52" s="110"/>
      <c r="EV52" s="110"/>
      <c r="EW52" s="110"/>
      <c r="EX52" s="110"/>
      <c r="EY52" s="110"/>
      <c r="EZ52" s="110"/>
      <c r="FA52" s="110"/>
      <c r="FB52" s="29"/>
      <c r="FC52" s="110" t="e">
        <f ca="1">_xll.BDH($B52,FC$3,FC$2,FC$2)</f>
        <v>#NAME?</v>
      </c>
      <c r="FD52" s="110" t="e">
        <f ca="1">_xll.BDH($B52,FD$3,FD$2,FD$2)</f>
        <v>#NAME?</v>
      </c>
      <c r="FE52" s="110" t="e">
        <f ca="1">_xll.BDH($B52,FE$3,FE$2,FE$2)</f>
        <v>#NAME?</v>
      </c>
      <c r="FF52" s="110" t="e">
        <f ca="1">_xll.BDH($B52,FF$3,FF$2,FF$2)</f>
        <v>#NAME?</v>
      </c>
      <c r="FG52" s="110" t="e">
        <f ca="1">_xll.BDH($B52,FG$3,FG$2,FG$2)</f>
        <v>#NAME?</v>
      </c>
      <c r="FH52" s="110" t="e">
        <f ca="1">_xll.BDH($B52,FH$3,FH$2,FH$2)</f>
        <v>#NAME?</v>
      </c>
      <c r="FI52" s="110" t="e">
        <f ca="1">_xll.BDH($B52,FI$3,FI$2,FI$2)</f>
        <v>#NAME?</v>
      </c>
      <c r="FJ52" s="110" t="e">
        <f ca="1">_xll.BDH($B52,FJ$3,FJ$2,FJ$2)</f>
        <v>#NAME?</v>
      </c>
      <c r="FK52" s="110" t="e">
        <f ca="1">_xll.BDH($B52,FK$3,FK$2,FK$2)</f>
        <v>#NAME?</v>
      </c>
      <c r="FL52" s="110" t="e">
        <f ca="1">_xll.BDH($B52,FL$3,FL$2,FL$2)</f>
        <v>#NAME?</v>
      </c>
      <c r="FM52" s="110" t="e">
        <f ca="1">_xll.BDH($B52,FM$3,FM$2,FM$2)</f>
        <v>#NAME?</v>
      </c>
      <c r="FN52" s="110" t="e">
        <f ca="1">_xll.BDH($B52,FN$3,FN$2,FN$2)</f>
        <v>#NAME?</v>
      </c>
      <c r="FO52" s="110" t="e">
        <f ca="1">_xll.BDH($B52,FO$3,FO$2,FO$2)</f>
        <v>#NAME?</v>
      </c>
      <c r="FP52" s="110" t="e">
        <f ca="1">_xll.BDH($B52,FP$3,FP$2,FP$2)</f>
        <v>#NAME?</v>
      </c>
      <c r="FQ52" s="110" t="e">
        <f ca="1">_xll.BDH($B52,FQ$3,FQ$2,FQ$2)</f>
        <v>#NAME?</v>
      </c>
      <c r="FR52" s="110" t="e">
        <f ca="1">_xll.BDH($B52,FR$3,FR$2,FR$2)</f>
        <v>#NAME?</v>
      </c>
      <c r="FS52" s="110" t="e">
        <f ca="1">_xll.BDH($B52,FS$3,FS$2,FS$2)</f>
        <v>#NAME?</v>
      </c>
      <c r="FT52" s="110" t="e">
        <f ca="1">_xll.BDH($B52,FT$3,FT$2,FT$2)</f>
        <v>#NAME?</v>
      </c>
      <c r="FU52" s="110" t="e">
        <f ca="1">_xll.BDH($B52,FU$3,FU$2,FU$2)</f>
        <v>#NAME?</v>
      </c>
      <c r="FV52" s="110" t="e">
        <f ca="1">_xll.BDH($B52,FV$3,FV$2,FV$2)</f>
        <v>#NAME?</v>
      </c>
      <c r="FW52" s="110" t="e">
        <f ca="1">_xll.BDH($B52,FW$3,FW$2,FW$2)</f>
        <v>#NAME?</v>
      </c>
      <c r="FX52" s="29"/>
      <c r="FY52" s="110" t="e">
        <f ca="1">_xll.BDH($B52,FY$3,FY$2,FY$2)</f>
        <v>#NAME?</v>
      </c>
      <c r="FZ52" s="110" t="e">
        <f ca="1">_xll.BDH($B52,FZ$3,FZ$2,FZ$2)</f>
        <v>#NAME?</v>
      </c>
      <c r="GA52" s="110" t="e">
        <f ca="1">_xll.BDH($B52,GA$3,GA$2,GA$2)</f>
        <v>#NAME?</v>
      </c>
      <c r="GB52" s="110" t="e">
        <f ca="1">_xll.BDH($B52,GB$3,GB$2,GB$2)</f>
        <v>#NAME?</v>
      </c>
      <c r="GC52" s="110" t="e">
        <f ca="1">_xll.BDH($B52,GC$3,GC$2,GC$2)</f>
        <v>#NAME?</v>
      </c>
      <c r="GD52" s="110" t="e">
        <f ca="1">_xll.BDH($B52,GD$3,GD$2,GD$2)</f>
        <v>#NAME?</v>
      </c>
      <c r="GE52" s="110" t="e">
        <f ca="1">_xll.BDH($B52,GE$3,GE$2,GE$2)</f>
        <v>#NAME?</v>
      </c>
      <c r="GF52" s="110" t="e">
        <f ca="1">_xll.BDH($B52,GF$3,GF$2,GF$2)</f>
        <v>#NAME?</v>
      </c>
      <c r="GG52" s="110" t="e">
        <f ca="1">_xll.BDH($B52,GG$3,GG$2,GG$2)</f>
        <v>#NAME?</v>
      </c>
      <c r="GH52" s="110" t="e">
        <f ca="1">_xll.BDH($B52,GH$3,GH$2,GH$2)</f>
        <v>#NAME?</v>
      </c>
      <c r="GI52" s="110" t="e">
        <f ca="1">_xll.BDH($B52,GI$3,GI$2,GI$2)</f>
        <v>#NAME?</v>
      </c>
      <c r="GJ52" s="110" t="e">
        <f ca="1">_xll.BDH($B52,GJ$3,GJ$2,GJ$2)</f>
        <v>#NAME?</v>
      </c>
      <c r="GK52" s="110" t="e">
        <f ca="1">_xll.BDH($B52,GK$3,GK$2,GK$2)</f>
        <v>#NAME?</v>
      </c>
      <c r="GL52" s="110" t="e">
        <f ca="1">_xll.BDH($B52,GL$3,GL$2,GL$2)</f>
        <v>#NAME?</v>
      </c>
      <c r="GM52" s="110" t="e">
        <f ca="1">_xll.BDH($B52,GM$3,GM$2,GM$2)</f>
        <v>#NAME?</v>
      </c>
      <c r="GN52" s="110" t="e">
        <f ca="1">_xll.BDH($B52,GN$3,GN$2,GN$2)</f>
        <v>#NAME?</v>
      </c>
      <c r="GO52" s="110" t="e">
        <f ca="1">_xll.BDH($B52,GO$3,GO$2,GO$2)</f>
        <v>#NAME?</v>
      </c>
      <c r="GP52" s="110" t="e">
        <f ca="1">_xll.BDH($B52,GP$3,GP$2,GP$2)</f>
        <v>#NAME?</v>
      </c>
      <c r="GQ52" s="110" t="e">
        <f ca="1">_xll.BDH($B52,GQ$3,GQ$2,GQ$2)</f>
        <v>#NAME?</v>
      </c>
      <c r="GR52" s="110" t="e">
        <f ca="1">_xll.BDH($B52,GR$3,GR$2,GR$2)</f>
        <v>#NAME?</v>
      </c>
      <c r="GS52" s="110" t="e">
        <f ca="1">_xll.BDH($B52,GS$3,GS$2,GS$2)</f>
        <v>#NAME?</v>
      </c>
      <c r="GT52" s="29"/>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29"/>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29"/>
      <c r="IM52" s="113"/>
      <c r="IN52" s="113"/>
      <c r="IO52" s="113"/>
      <c r="IP52" s="113"/>
      <c r="IQ52" s="113"/>
      <c r="IR52" s="113"/>
      <c r="IS52" s="113"/>
      <c r="IT52" s="113"/>
      <c r="IU52" s="113"/>
      <c r="IV52" s="113"/>
      <c r="IW52" s="113"/>
      <c r="IX52" s="113"/>
      <c r="IY52" s="113"/>
      <c r="IZ52" s="113"/>
      <c r="JA52" s="113"/>
      <c r="JB52" s="113"/>
      <c r="JC52" s="113"/>
      <c r="JD52" s="113"/>
      <c r="JE52" s="113"/>
      <c r="JF52" s="113"/>
      <c r="JG52" s="113"/>
      <c r="JH52" s="29"/>
      <c r="JI52" s="110"/>
      <c r="JJ52" s="110"/>
      <c r="JK52" s="110"/>
      <c r="JL52" s="110"/>
      <c r="JM52" s="110"/>
      <c r="JN52" s="110"/>
      <c r="JO52" s="110"/>
      <c r="JP52" s="110"/>
      <c r="JQ52" s="110"/>
      <c r="JR52" s="110"/>
      <c r="JS52" s="110"/>
      <c r="JT52" s="110"/>
      <c r="JU52" s="110"/>
      <c r="JV52" s="110"/>
      <c r="JW52" s="110"/>
      <c r="JX52" s="110"/>
      <c r="JY52" s="110"/>
      <c r="JZ52" s="110"/>
      <c r="KA52" s="110"/>
      <c r="KB52" s="110"/>
      <c r="KC52" s="110"/>
      <c r="KD52" s="29"/>
    </row>
    <row r="53" spans="1:290" s="31" customFormat="1">
      <c r="A53" s="29" t="s">
        <v>56</v>
      </c>
      <c r="B53" s="29" t="s">
        <v>57</v>
      </c>
      <c r="C53" s="15"/>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110"/>
      <c r="BT53" s="110"/>
      <c r="BU53" s="110"/>
      <c r="BV53" s="110"/>
      <c r="BW53" s="110"/>
      <c r="BX53" s="110"/>
      <c r="BY53" s="110"/>
      <c r="BZ53" s="110"/>
      <c r="CA53" s="110"/>
      <c r="CB53" s="110"/>
      <c r="CC53" s="110"/>
      <c r="CD53" s="110"/>
      <c r="CE53" s="110"/>
      <c r="CF53" s="110"/>
      <c r="CG53" s="110"/>
      <c r="CH53" s="110"/>
      <c r="CI53" s="111"/>
      <c r="CJ53" s="111"/>
      <c r="CK53" s="111"/>
      <c r="CL53" s="111"/>
      <c r="CM53" s="111"/>
      <c r="CN53" s="30"/>
      <c r="CO53" s="113"/>
      <c r="CP53" s="113"/>
      <c r="CQ53" s="113"/>
      <c r="CR53" s="113"/>
      <c r="CS53" s="113"/>
      <c r="CT53" s="113"/>
      <c r="CU53" s="113"/>
      <c r="CV53" s="113"/>
      <c r="CW53" s="113"/>
      <c r="CX53" s="113"/>
      <c r="CY53" s="113"/>
      <c r="CZ53" s="113"/>
      <c r="DA53" s="113"/>
      <c r="DB53" s="113"/>
      <c r="DC53" s="113"/>
      <c r="DD53" s="113"/>
      <c r="DE53" s="113"/>
      <c r="DF53" s="113"/>
      <c r="DG53" s="113"/>
      <c r="DH53" s="113"/>
      <c r="DI53" s="113"/>
      <c r="DJ53" s="29"/>
      <c r="DK53" s="110" t="e">
        <f ca="1">_xll.BDH($B53,DK$3,DK$2,DK$2)</f>
        <v>#NAME?</v>
      </c>
      <c r="DL53" s="110" t="e">
        <f ca="1">_xll.BDH($B53,DL$3,DL$2,DL$2)</f>
        <v>#NAME?</v>
      </c>
      <c r="DM53" s="110" t="e">
        <f ca="1">_xll.BDH($B53,DM$3,DM$2,DM$2)</f>
        <v>#NAME?</v>
      </c>
      <c r="DN53" s="110" t="e">
        <f ca="1">_xll.BDH($B53,DN$3,DN$2,DN$2)</f>
        <v>#NAME?</v>
      </c>
      <c r="DO53" s="110" t="e">
        <f ca="1">_xll.BDH($B53,DO$3,DO$2,DO$2)</f>
        <v>#NAME?</v>
      </c>
      <c r="DP53" s="110" t="e">
        <f ca="1">_xll.BDH($B53,DP$3,DP$2,DP$2)</f>
        <v>#NAME?</v>
      </c>
      <c r="DQ53" s="110" t="e">
        <f ca="1">_xll.BDH($B53,DQ$3,DQ$2,DQ$2)</f>
        <v>#NAME?</v>
      </c>
      <c r="DR53" s="110" t="e">
        <f ca="1">_xll.BDH($B53,DR$3,DR$2,DR$2)</f>
        <v>#NAME?</v>
      </c>
      <c r="DS53" s="110" t="e">
        <f ca="1">_xll.BDH($B53,DS$3,DS$2,DS$2)</f>
        <v>#NAME?</v>
      </c>
      <c r="DT53" s="110" t="e">
        <f ca="1">_xll.BDH($B53,DT$3,DT$2,DT$2)</f>
        <v>#NAME?</v>
      </c>
      <c r="DU53" s="110" t="e">
        <f ca="1">_xll.BDH($B53,DU$3,DU$2,DU$2)</f>
        <v>#NAME?</v>
      </c>
      <c r="DV53" s="110" t="e">
        <f ca="1">_xll.BDH($B53,DV$3,DV$2,DV$2)</f>
        <v>#NAME?</v>
      </c>
      <c r="DW53" s="110" t="e">
        <f ca="1">_xll.BDH($B53,DW$3,DW$2,DW$2)</f>
        <v>#NAME?</v>
      </c>
      <c r="DX53" s="110" t="e">
        <f ca="1">_xll.BDH($B53,DX$3,DX$2,DX$2)</f>
        <v>#NAME?</v>
      </c>
      <c r="DY53" s="110" t="e">
        <f ca="1">_xll.BDH($B53,DY$3,DY$2,DY$2)</f>
        <v>#NAME?</v>
      </c>
      <c r="DZ53" s="110" t="e">
        <f ca="1">_xll.BDH($B53,DZ$3,DZ$2,DZ$2)</f>
        <v>#NAME?</v>
      </c>
      <c r="EA53" s="110" t="e">
        <f ca="1">_xll.BDH($B53,EA$3,EA$2,EA$2)</f>
        <v>#NAME?</v>
      </c>
      <c r="EB53" s="110" t="e">
        <f ca="1">_xll.BDH($B53,EB$3,EB$2,EB$2)</f>
        <v>#NAME?</v>
      </c>
      <c r="EC53" s="110" t="e">
        <f ca="1">_xll.BDH($B53,EC$3,EC$2,EC$2)</f>
        <v>#NAME?</v>
      </c>
      <c r="ED53" s="110" t="e">
        <f ca="1">_xll.BDH($B53,ED$3,ED$2,ED$2)</f>
        <v>#NAME?</v>
      </c>
      <c r="EE53" s="110" t="e">
        <f ca="1">_xll.BDH($B53,EE$3,EE$2,EE$2)</f>
        <v>#NAME?</v>
      </c>
      <c r="EF53" s="29"/>
      <c r="EG53" s="110"/>
      <c r="EH53" s="110"/>
      <c r="EI53" s="110"/>
      <c r="EJ53" s="110"/>
      <c r="EK53" s="110"/>
      <c r="EL53" s="110"/>
      <c r="EM53" s="110"/>
      <c r="EN53" s="110"/>
      <c r="EO53" s="110"/>
      <c r="EP53" s="110"/>
      <c r="EQ53" s="110"/>
      <c r="ER53" s="110"/>
      <c r="ES53" s="110"/>
      <c r="ET53" s="110"/>
      <c r="EU53" s="110"/>
      <c r="EV53" s="110"/>
      <c r="EW53" s="110"/>
      <c r="EX53" s="110"/>
      <c r="EY53" s="110"/>
      <c r="EZ53" s="110"/>
      <c r="FA53" s="110"/>
      <c r="FB53" s="29"/>
      <c r="FC53" s="110" t="e">
        <f ca="1">_xll.BDH($B53,FC$3,FC$2,FC$2)</f>
        <v>#NAME?</v>
      </c>
      <c r="FD53" s="110" t="e">
        <f ca="1">_xll.BDH($B53,FD$3,FD$2,FD$2)</f>
        <v>#NAME?</v>
      </c>
      <c r="FE53" s="110" t="e">
        <f ca="1">_xll.BDH($B53,FE$3,FE$2,FE$2)</f>
        <v>#NAME?</v>
      </c>
      <c r="FF53" s="110" t="e">
        <f ca="1">_xll.BDH($B53,FF$3,FF$2,FF$2)</f>
        <v>#NAME?</v>
      </c>
      <c r="FG53" s="110" t="e">
        <f ca="1">_xll.BDH($B53,FG$3,FG$2,FG$2)</f>
        <v>#NAME?</v>
      </c>
      <c r="FH53" s="110" t="e">
        <f ca="1">_xll.BDH($B53,FH$3,FH$2,FH$2)</f>
        <v>#NAME?</v>
      </c>
      <c r="FI53" s="110" t="e">
        <f ca="1">_xll.BDH($B53,FI$3,FI$2,FI$2)</f>
        <v>#NAME?</v>
      </c>
      <c r="FJ53" s="110" t="e">
        <f ca="1">_xll.BDH($B53,FJ$3,FJ$2,FJ$2)</f>
        <v>#NAME?</v>
      </c>
      <c r="FK53" s="110" t="e">
        <f ca="1">_xll.BDH($B53,FK$3,FK$2,FK$2)</f>
        <v>#NAME?</v>
      </c>
      <c r="FL53" s="110" t="e">
        <f ca="1">_xll.BDH($B53,FL$3,FL$2,FL$2)</f>
        <v>#NAME?</v>
      </c>
      <c r="FM53" s="110" t="e">
        <f ca="1">_xll.BDH($B53,FM$3,FM$2,FM$2)</f>
        <v>#NAME?</v>
      </c>
      <c r="FN53" s="110" t="e">
        <f ca="1">_xll.BDH($B53,FN$3,FN$2,FN$2)</f>
        <v>#NAME?</v>
      </c>
      <c r="FO53" s="110" t="e">
        <f ca="1">_xll.BDH($B53,FO$3,FO$2,FO$2)</f>
        <v>#NAME?</v>
      </c>
      <c r="FP53" s="110" t="e">
        <f ca="1">_xll.BDH($B53,FP$3,FP$2,FP$2)</f>
        <v>#NAME?</v>
      </c>
      <c r="FQ53" s="110" t="e">
        <f ca="1">_xll.BDH($B53,FQ$3,FQ$2,FQ$2)</f>
        <v>#NAME?</v>
      </c>
      <c r="FR53" s="110" t="e">
        <f ca="1">_xll.BDH($B53,FR$3,FR$2,FR$2)</f>
        <v>#NAME?</v>
      </c>
      <c r="FS53" s="110" t="e">
        <f ca="1">_xll.BDH($B53,FS$3,FS$2,FS$2)</f>
        <v>#NAME?</v>
      </c>
      <c r="FT53" s="110" t="e">
        <f ca="1">_xll.BDH($B53,FT$3,FT$2,FT$2)</f>
        <v>#NAME?</v>
      </c>
      <c r="FU53" s="110" t="e">
        <f ca="1">_xll.BDH($B53,FU$3,FU$2,FU$2)</f>
        <v>#NAME?</v>
      </c>
      <c r="FV53" s="110" t="e">
        <f ca="1">_xll.BDH($B53,FV$3,FV$2,FV$2)</f>
        <v>#NAME?</v>
      </c>
      <c r="FW53" s="110" t="e">
        <f ca="1">_xll.BDH($B53,FW$3,FW$2,FW$2)</f>
        <v>#NAME?</v>
      </c>
      <c r="FX53" s="29"/>
      <c r="FY53" s="110" t="e">
        <f ca="1">_xll.BDH($B53,FY$3,FY$2,FY$2)</f>
        <v>#NAME?</v>
      </c>
      <c r="FZ53" s="110" t="e">
        <f ca="1">_xll.BDH($B53,FZ$3,FZ$2,FZ$2)</f>
        <v>#NAME?</v>
      </c>
      <c r="GA53" s="110" t="e">
        <f ca="1">_xll.BDH($B53,GA$3,GA$2,GA$2)</f>
        <v>#NAME?</v>
      </c>
      <c r="GB53" s="110" t="e">
        <f ca="1">_xll.BDH($B53,GB$3,GB$2,GB$2)</f>
        <v>#NAME?</v>
      </c>
      <c r="GC53" s="110" t="e">
        <f ca="1">_xll.BDH($B53,GC$3,GC$2,GC$2)</f>
        <v>#NAME?</v>
      </c>
      <c r="GD53" s="110" t="e">
        <f ca="1">_xll.BDH($B53,GD$3,GD$2,GD$2)</f>
        <v>#NAME?</v>
      </c>
      <c r="GE53" s="110" t="e">
        <f ca="1">_xll.BDH($B53,GE$3,GE$2,GE$2)</f>
        <v>#NAME?</v>
      </c>
      <c r="GF53" s="110" t="e">
        <f ca="1">_xll.BDH($B53,GF$3,GF$2,GF$2)</f>
        <v>#NAME?</v>
      </c>
      <c r="GG53" s="110" t="e">
        <f ca="1">_xll.BDH($B53,GG$3,GG$2,GG$2)</f>
        <v>#NAME?</v>
      </c>
      <c r="GH53" s="110" t="e">
        <f ca="1">_xll.BDH($B53,GH$3,GH$2,GH$2)</f>
        <v>#NAME?</v>
      </c>
      <c r="GI53" s="110" t="e">
        <f ca="1">_xll.BDH($B53,GI$3,GI$2,GI$2)</f>
        <v>#NAME?</v>
      </c>
      <c r="GJ53" s="110" t="e">
        <f ca="1">_xll.BDH($B53,GJ$3,GJ$2,GJ$2)</f>
        <v>#NAME?</v>
      </c>
      <c r="GK53" s="110" t="e">
        <f ca="1">_xll.BDH($B53,GK$3,GK$2,GK$2)</f>
        <v>#NAME?</v>
      </c>
      <c r="GL53" s="110" t="e">
        <f ca="1">_xll.BDH($B53,GL$3,GL$2,GL$2)</f>
        <v>#NAME?</v>
      </c>
      <c r="GM53" s="110" t="e">
        <f ca="1">_xll.BDH($B53,GM$3,GM$2,GM$2)</f>
        <v>#NAME?</v>
      </c>
      <c r="GN53" s="110" t="e">
        <f ca="1">_xll.BDH($B53,GN$3,GN$2,GN$2)</f>
        <v>#NAME?</v>
      </c>
      <c r="GO53" s="110" t="e">
        <f ca="1">_xll.BDH($B53,GO$3,GO$2,GO$2)</f>
        <v>#NAME?</v>
      </c>
      <c r="GP53" s="110" t="e">
        <f ca="1">_xll.BDH($B53,GP$3,GP$2,GP$2)</f>
        <v>#NAME?</v>
      </c>
      <c r="GQ53" s="110" t="e">
        <f ca="1">_xll.BDH($B53,GQ$3,GQ$2,GQ$2)</f>
        <v>#NAME?</v>
      </c>
      <c r="GR53" s="110" t="e">
        <f ca="1">_xll.BDH($B53,GR$3,GR$2,GR$2)</f>
        <v>#NAME?</v>
      </c>
      <c r="GS53" s="110" t="e">
        <f ca="1">_xll.BDH($B53,GS$3,GS$2,GS$2)</f>
        <v>#NAME?</v>
      </c>
      <c r="GT53" s="29"/>
      <c r="GU53" s="113"/>
      <c r="GV53" s="113"/>
      <c r="GW53" s="113"/>
      <c r="GX53" s="113"/>
      <c r="GY53" s="113"/>
      <c r="GZ53" s="113"/>
      <c r="HA53" s="113"/>
      <c r="HB53" s="113"/>
      <c r="HC53" s="113"/>
      <c r="HD53" s="113"/>
      <c r="HE53" s="113"/>
      <c r="HF53" s="113"/>
      <c r="HG53" s="113"/>
      <c r="HH53" s="113"/>
      <c r="HI53" s="113"/>
      <c r="HJ53" s="113"/>
      <c r="HK53" s="113"/>
      <c r="HL53" s="113"/>
      <c r="HM53" s="113"/>
      <c r="HN53" s="113"/>
      <c r="HO53" s="113"/>
      <c r="HP53" s="29"/>
      <c r="HQ53" s="113"/>
      <c r="HR53" s="113"/>
      <c r="HS53" s="113"/>
      <c r="HT53" s="113"/>
      <c r="HU53" s="113"/>
      <c r="HV53" s="113"/>
      <c r="HW53" s="113"/>
      <c r="HX53" s="113"/>
      <c r="HY53" s="113"/>
      <c r="HZ53" s="113"/>
      <c r="IA53" s="113"/>
      <c r="IB53" s="113"/>
      <c r="IC53" s="113"/>
      <c r="ID53" s="113"/>
      <c r="IE53" s="113"/>
      <c r="IF53" s="113"/>
      <c r="IG53" s="113"/>
      <c r="IH53" s="113"/>
      <c r="II53" s="113"/>
      <c r="IJ53" s="113"/>
      <c r="IK53" s="113"/>
      <c r="IL53" s="29"/>
      <c r="IM53" s="113"/>
      <c r="IN53" s="113"/>
      <c r="IO53" s="113"/>
      <c r="IP53" s="113"/>
      <c r="IQ53" s="113"/>
      <c r="IR53" s="113"/>
      <c r="IS53" s="113"/>
      <c r="IT53" s="113"/>
      <c r="IU53" s="113"/>
      <c r="IV53" s="113"/>
      <c r="IW53" s="113"/>
      <c r="IX53" s="113"/>
      <c r="IY53" s="113"/>
      <c r="IZ53" s="113"/>
      <c r="JA53" s="113"/>
      <c r="JB53" s="113"/>
      <c r="JC53" s="113"/>
      <c r="JD53" s="113"/>
      <c r="JE53" s="113"/>
      <c r="JF53" s="113"/>
      <c r="JG53" s="113"/>
      <c r="JH53" s="29"/>
      <c r="JI53" s="110"/>
      <c r="JJ53" s="110"/>
      <c r="JK53" s="110"/>
      <c r="JL53" s="110"/>
      <c r="JM53" s="110"/>
      <c r="JN53" s="110"/>
      <c r="JO53" s="110"/>
      <c r="JP53" s="110"/>
      <c r="JQ53" s="110"/>
      <c r="JR53" s="110"/>
      <c r="JS53" s="110"/>
      <c r="JT53" s="110"/>
      <c r="JU53" s="110"/>
      <c r="JV53" s="110"/>
      <c r="JW53" s="110"/>
      <c r="JX53" s="110"/>
      <c r="JY53" s="110"/>
      <c r="JZ53" s="110"/>
      <c r="KA53" s="110"/>
      <c r="KB53" s="110"/>
      <c r="KC53" s="110"/>
      <c r="KD53" s="29"/>
    </row>
    <row r="54" spans="1:290" s="27" customFormat="1">
      <c r="A54" s="15" t="s">
        <v>60</v>
      </c>
      <c r="B54" s="15" t="s">
        <v>61</v>
      </c>
      <c r="C54" s="15"/>
      <c r="D54" s="15"/>
      <c r="E54" s="15"/>
      <c r="F54" s="26"/>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09"/>
      <c r="BT54" s="109"/>
      <c r="BU54" s="109"/>
      <c r="BV54" s="109"/>
      <c r="BW54" s="109"/>
      <c r="BX54" s="109"/>
      <c r="BY54" s="109"/>
      <c r="BZ54" s="109"/>
      <c r="CA54" s="109"/>
      <c r="CB54" s="109"/>
      <c r="CC54" s="109"/>
      <c r="CD54" s="109"/>
      <c r="CE54" s="109"/>
      <c r="CF54" s="109"/>
      <c r="CG54" s="109"/>
      <c r="CH54" s="109"/>
      <c r="CI54" s="112"/>
      <c r="CJ54" s="112"/>
      <c r="CK54" s="112"/>
      <c r="CL54" s="112"/>
      <c r="CM54" s="112"/>
      <c r="CN54" s="26"/>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5"/>
      <c r="DK54" s="109" t="e">
        <f ca="1">_xll.BDH($B54,DK$3,DK$2,DK$2)</f>
        <v>#NAME?</v>
      </c>
      <c r="DL54" s="109" t="e">
        <f ca="1">_xll.BDH($B54,DL$3,DL$2,DL$2)</f>
        <v>#NAME?</v>
      </c>
      <c r="DM54" s="109" t="e">
        <f ca="1">_xll.BDH($B54,DM$3,DM$2,DM$2)</f>
        <v>#NAME?</v>
      </c>
      <c r="DN54" s="109" t="e">
        <f ca="1">_xll.BDH($B54,DN$3,DN$2,DN$2)</f>
        <v>#NAME?</v>
      </c>
      <c r="DO54" s="109" t="e">
        <f ca="1">_xll.BDH($B54,DO$3,DO$2,DO$2)</f>
        <v>#NAME?</v>
      </c>
      <c r="DP54" s="109" t="e">
        <f ca="1">_xll.BDH($B54,DP$3,DP$2,DP$2)</f>
        <v>#NAME?</v>
      </c>
      <c r="DQ54" s="109" t="e">
        <f ca="1">_xll.BDH($B54,DQ$3,DQ$2,DQ$2)</f>
        <v>#NAME?</v>
      </c>
      <c r="DR54" s="109" t="e">
        <f ca="1">_xll.BDH($B54,DR$3,DR$2,DR$2)</f>
        <v>#NAME?</v>
      </c>
      <c r="DS54" s="109" t="e">
        <f ca="1">_xll.BDH($B54,DS$3,DS$2,DS$2)</f>
        <v>#NAME?</v>
      </c>
      <c r="DT54" s="109" t="e">
        <f ca="1">_xll.BDH($B54,DT$3,DT$2,DT$2)</f>
        <v>#NAME?</v>
      </c>
      <c r="DU54" s="109" t="e">
        <f ca="1">_xll.BDH($B54,DU$3,DU$2,DU$2)</f>
        <v>#NAME?</v>
      </c>
      <c r="DV54" s="109" t="e">
        <f ca="1">_xll.BDH($B54,DV$3,DV$2,DV$2)</f>
        <v>#NAME?</v>
      </c>
      <c r="DW54" s="109" t="e">
        <f ca="1">_xll.BDH($B54,DW$3,DW$2,DW$2)</f>
        <v>#NAME?</v>
      </c>
      <c r="DX54" s="109" t="e">
        <f ca="1">_xll.BDH($B54,DX$3,DX$2,DX$2)</f>
        <v>#NAME?</v>
      </c>
      <c r="DY54" s="109" t="e">
        <f ca="1">_xll.BDH($B54,DY$3,DY$2,DY$2)</f>
        <v>#NAME?</v>
      </c>
      <c r="DZ54" s="109" t="e">
        <f ca="1">_xll.BDH($B54,DZ$3,DZ$2,DZ$2)</f>
        <v>#NAME?</v>
      </c>
      <c r="EA54" s="109" t="e">
        <f ca="1">_xll.BDH($B54,EA$3,EA$2,EA$2)</f>
        <v>#NAME?</v>
      </c>
      <c r="EB54" s="109" t="e">
        <f ca="1">_xll.BDH($B54,EB$3,EB$2,EB$2)</f>
        <v>#NAME?</v>
      </c>
      <c r="EC54" s="109" t="e">
        <f ca="1">_xll.BDH($B54,EC$3,EC$2,EC$2)</f>
        <v>#NAME?</v>
      </c>
      <c r="ED54" s="109" t="e">
        <f ca="1">_xll.BDH($B54,ED$3,ED$2,ED$2)</f>
        <v>#NAME?</v>
      </c>
      <c r="EE54" s="109" t="e">
        <f ca="1">_xll.BDH($B54,EE$3,EE$2,EE$2)</f>
        <v>#NAME?</v>
      </c>
      <c r="EF54" s="15"/>
      <c r="EG54" s="109"/>
      <c r="EH54" s="109"/>
      <c r="EI54" s="109"/>
      <c r="EJ54" s="109"/>
      <c r="EK54" s="109"/>
      <c r="EL54" s="109"/>
      <c r="EM54" s="109"/>
      <c r="EN54" s="109"/>
      <c r="EO54" s="109"/>
      <c r="EP54" s="109"/>
      <c r="EQ54" s="109"/>
      <c r="ER54" s="109"/>
      <c r="ES54" s="109"/>
      <c r="ET54" s="109"/>
      <c r="EU54" s="109"/>
      <c r="EV54" s="109"/>
      <c r="EW54" s="109"/>
      <c r="EX54" s="109"/>
      <c r="EY54" s="109"/>
      <c r="EZ54" s="109"/>
      <c r="FA54" s="109"/>
      <c r="FB54" s="15"/>
      <c r="FC54" s="109" t="e">
        <f ca="1">_xll.BDH($B54,FC$3,FC$2,FC$2)</f>
        <v>#NAME?</v>
      </c>
      <c r="FD54" s="109" t="e">
        <f ca="1">_xll.BDH($B54,FD$3,FD$2,FD$2)</f>
        <v>#NAME?</v>
      </c>
      <c r="FE54" s="109" t="e">
        <f ca="1">_xll.BDH($B54,FE$3,FE$2,FE$2)</f>
        <v>#NAME?</v>
      </c>
      <c r="FF54" s="109" t="e">
        <f ca="1">_xll.BDH($B54,FF$3,FF$2,FF$2)</f>
        <v>#NAME?</v>
      </c>
      <c r="FG54" s="109" t="e">
        <f ca="1">_xll.BDH($B54,FG$3,FG$2,FG$2)</f>
        <v>#NAME?</v>
      </c>
      <c r="FH54" s="109" t="e">
        <f ca="1">_xll.BDH($B54,FH$3,FH$2,FH$2)</f>
        <v>#NAME?</v>
      </c>
      <c r="FI54" s="109" t="e">
        <f ca="1">_xll.BDH($B54,FI$3,FI$2,FI$2)</f>
        <v>#NAME?</v>
      </c>
      <c r="FJ54" s="109" t="e">
        <f ca="1">_xll.BDH($B54,FJ$3,FJ$2,FJ$2)</f>
        <v>#NAME?</v>
      </c>
      <c r="FK54" s="109" t="e">
        <f ca="1">_xll.BDH($B54,FK$3,FK$2,FK$2)</f>
        <v>#NAME?</v>
      </c>
      <c r="FL54" s="109" t="e">
        <f ca="1">_xll.BDH($B54,FL$3,FL$2,FL$2)</f>
        <v>#NAME?</v>
      </c>
      <c r="FM54" s="109" t="e">
        <f ca="1">_xll.BDH($B54,FM$3,FM$2,FM$2)</f>
        <v>#NAME?</v>
      </c>
      <c r="FN54" s="109" t="e">
        <f ca="1">_xll.BDH($B54,FN$3,FN$2,FN$2)</f>
        <v>#NAME?</v>
      </c>
      <c r="FO54" s="109" t="e">
        <f ca="1">_xll.BDH($B54,FO$3,FO$2,FO$2)</f>
        <v>#NAME?</v>
      </c>
      <c r="FP54" s="109" t="e">
        <f ca="1">_xll.BDH($B54,FP$3,FP$2,FP$2)</f>
        <v>#NAME?</v>
      </c>
      <c r="FQ54" s="109" t="e">
        <f ca="1">_xll.BDH($B54,FQ$3,FQ$2,FQ$2)</f>
        <v>#NAME?</v>
      </c>
      <c r="FR54" s="109" t="e">
        <f ca="1">_xll.BDH($B54,FR$3,FR$2,FR$2)</f>
        <v>#NAME?</v>
      </c>
      <c r="FS54" s="109" t="e">
        <f ca="1">_xll.BDH($B54,FS$3,FS$2,FS$2)</f>
        <v>#NAME?</v>
      </c>
      <c r="FT54" s="109" t="e">
        <f ca="1">_xll.BDH($B54,FT$3,FT$2,FT$2)</f>
        <v>#NAME?</v>
      </c>
      <c r="FU54" s="109" t="e">
        <f ca="1">_xll.BDH($B54,FU$3,FU$2,FU$2)</f>
        <v>#NAME?</v>
      </c>
      <c r="FV54" s="109" t="e">
        <f ca="1">_xll.BDH($B54,FV$3,FV$2,FV$2)</f>
        <v>#NAME?</v>
      </c>
      <c r="FW54" s="109" t="e">
        <f ca="1">_xll.BDH($B54,FW$3,FW$2,FW$2)</f>
        <v>#NAME?</v>
      </c>
      <c r="FX54" s="15"/>
      <c r="FY54" s="109" t="e">
        <f ca="1">_xll.BDH($B54,FY$3,FY$2,FY$2)</f>
        <v>#NAME?</v>
      </c>
      <c r="FZ54" s="109" t="e">
        <f ca="1">_xll.BDH($B54,FZ$3,FZ$2,FZ$2)</f>
        <v>#NAME?</v>
      </c>
      <c r="GA54" s="109" t="e">
        <f ca="1">_xll.BDH($B54,GA$3,GA$2,GA$2)</f>
        <v>#NAME?</v>
      </c>
      <c r="GB54" s="109" t="e">
        <f ca="1">_xll.BDH($B54,GB$3,GB$2,GB$2)</f>
        <v>#NAME?</v>
      </c>
      <c r="GC54" s="109" t="e">
        <f ca="1">_xll.BDH($B54,GC$3,GC$2,GC$2)</f>
        <v>#NAME?</v>
      </c>
      <c r="GD54" s="109" t="e">
        <f ca="1">_xll.BDH($B54,GD$3,GD$2,GD$2)</f>
        <v>#NAME?</v>
      </c>
      <c r="GE54" s="109" t="e">
        <f ca="1">_xll.BDH($B54,GE$3,GE$2,GE$2)</f>
        <v>#NAME?</v>
      </c>
      <c r="GF54" s="109" t="e">
        <f ca="1">_xll.BDH($B54,GF$3,GF$2,GF$2)</f>
        <v>#NAME?</v>
      </c>
      <c r="GG54" s="109" t="e">
        <f ca="1">_xll.BDH($B54,GG$3,GG$2,GG$2)</f>
        <v>#NAME?</v>
      </c>
      <c r="GH54" s="109" t="e">
        <f ca="1">_xll.BDH($B54,GH$3,GH$2,GH$2)</f>
        <v>#NAME?</v>
      </c>
      <c r="GI54" s="109" t="e">
        <f ca="1">_xll.BDH($B54,GI$3,GI$2,GI$2)</f>
        <v>#NAME?</v>
      </c>
      <c r="GJ54" s="109" t="e">
        <f ca="1">_xll.BDH($B54,GJ$3,GJ$2,GJ$2)</f>
        <v>#NAME?</v>
      </c>
      <c r="GK54" s="109" t="e">
        <f ca="1">_xll.BDH($B54,GK$3,GK$2,GK$2)</f>
        <v>#NAME?</v>
      </c>
      <c r="GL54" s="109" t="e">
        <f ca="1">_xll.BDH($B54,GL$3,GL$2,GL$2)</f>
        <v>#NAME?</v>
      </c>
      <c r="GM54" s="109" t="e">
        <f ca="1">_xll.BDH($B54,GM$3,GM$2,GM$2)</f>
        <v>#NAME?</v>
      </c>
      <c r="GN54" s="109" t="e">
        <f ca="1">_xll.BDH($B54,GN$3,GN$2,GN$2)</f>
        <v>#NAME?</v>
      </c>
      <c r="GO54" s="109" t="e">
        <f ca="1">_xll.BDH($B54,GO$3,GO$2,GO$2)</f>
        <v>#NAME?</v>
      </c>
      <c r="GP54" s="109" t="e">
        <f ca="1">_xll.BDH($B54,GP$3,GP$2,GP$2)</f>
        <v>#NAME?</v>
      </c>
      <c r="GQ54" s="109" t="e">
        <f ca="1">_xll.BDH($B54,GQ$3,GQ$2,GQ$2)</f>
        <v>#NAME?</v>
      </c>
      <c r="GR54" s="109" t="e">
        <f ca="1">_xll.BDH($B54,GR$3,GR$2,GR$2)</f>
        <v>#NAME?</v>
      </c>
      <c r="GS54" s="109" t="e">
        <f ca="1">_xll.BDH($B54,GS$3,GS$2,GS$2)</f>
        <v>#NAME?</v>
      </c>
      <c r="GT54" s="15"/>
      <c r="GU54" s="108"/>
      <c r="GV54" s="108"/>
      <c r="GW54" s="108"/>
      <c r="GX54" s="108"/>
      <c r="GY54" s="108"/>
      <c r="GZ54" s="108"/>
      <c r="HA54" s="108"/>
      <c r="HB54" s="108"/>
      <c r="HC54" s="108"/>
      <c r="HD54" s="108"/>
      <c r="HE54" s="108"/>
      <c r="HF54" s="108"/>
      <c r="HG54" s="108"/>
      <c r="HH54" s="108"/>
      <c r="HI54" s="108"/>
      <c r="HJ54" s="108"/>
      <c r="HK54" s="108"/>
      <c r="HL54" s="108"/>
      <c r="HM54" s="108"/>
      <c r="HN54" s="108"/>
      <c r="HO54" s="108"/>
      <c r="HP54" s="15"/>
      <c r="HQ54" s="108"/>
      <c r="HR54" s="108"/>
      <c r="HS54" s="108"/>
      <c r="HT54" s="108"/>
      <c r="HU54" s="108"/>
      <c r="HV54" s="108"/>
      <c r="HW54" s="108"/>
      <c r="HX54" s="108"/>
      <c r="HY54" s="108"/>
      <c r="HZ54" s="108"/>
      <c r="IA54" s="108"/>
      <c r="IB54" s="108"/>
      <c r="IC54" s="108"/>
      <c r="ID54" s="108"/>
      <c r="IE54" s="108"/>
      <c r="IF54" s="108"/>
      <c r="IG54" s="108"/>
      <c r="IH54" s="108"/>
      <c r="II54" s="108"/>
      <c r="IJ54" s="108"/>
      <c r="IK54" s="108"/>
      <c r="IL54" s="15"/>
      <c r="IM54" s="108"/>
      <c r="IN54" s="108"/>
      <c r="IO54" s="108"/>
      <c r="IP54" s="108"/>
      <c r="IQ54" s="108"/>
      <c r="IR54" s="108"/>
      <c r="IS54" s="108"/>
      <c r="IT54" s="108"/>
      <c r="IU54" s="108"/>
      <c r="IV54" s="108"/>
      <c r="IW54" s="108"/>
      <c r="IX54" s="108"/>
      <c r="IY54" s="108"/>
      <c r="IZ54" s="108"/>
      <c r="JA54" s="108"/>
      <c r="JB54" s="108"/>
      <c r="JC54" s="108"/>
      <c r="JD54" s="108"/>
      <c r="JE54" s="108"/>
      <c r="JF54" s="108"/>
      <c r="JG54" s="108"/>
      <c r="JH54" s="15"/>
      <c r="JI54" s="109"/>
      <c r="JJ54" s="109"/>
      <c r="JK54" s="109"/>
      <c r="JL54" s="109"/>
      <c r="JM54" s="109"/>
      <c r="JN54" s="109"/>
      <c r="JO54" s="109"/>
      <c r="JP54" s="109"/>
      <c r="JQ54" s="109"/>
      <c r="JR54" s="109"/>
      <c r="JS54" s="109"/>
      <c r="JT54" s="109"/>
      <c r="JU54" s="109"/>
      <c r="JV54" s="109"/>
      <c r="JW54" s="109"/>
      <c r="JX54" s="109"/>
      <c r="JY54" s="109"/>
      <c r="JZ54" s="109"/>
      <c r="KA54" s="109"/>
      <c r="KB54" s="109"/>
      <c r="KC54" s="109"/>
      <c r="KD54" s="15"/>
    </row>
    <row r="55" spans="1:290" s="27" customFormat="1">
      <c r="A55" s="15" t="s">
        <v>62</v>
      </c>
      <c r="B55" s="15" t="s">
        <v>63</v>
      </c>
      <c r="C55" s="15"/>
      <c r="D55" s="15"/>
      <c r="E55" s="15"/>
      <c r="F55" s="26"/>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09"/>
      <c r="BT55" s="109"/>
      <c r="BU55" s="109"/>
      <c r="BV55" s="109"/>
      <c r="BW55" s="109"/>
      <c r="BX55" s="109"/>
      <c r="BY55" s="109"/>
      <c r="BZ55" s="109"/>
      <c r="CA55" s="109"/>
      <c r="CB55" s="109"/>
      <c r="CC55" s="109"/>
      <c r="CD55" s="109"/>
      <c r="CE55" s="109"/>
      <c r="CF55" s="109"/>
      <c r="CG55" s="109"/>
      <c r="CH55" s="109"/>
      <c r="CI55" s="112"/>
      <c r="CJ55" s="112"/>
      <c r="CK55" s="112"/>
      <c r="CL55" s="112"/>
      <c r="CM55" s="112"/>
      <c r="CN55" s="26"/>
      <c r="CO55" s="108"/>
      <c r="CP55" s="108"/>
      <c r="CQ55" s="108"/>
      <c r="CR55" s="108"/>
      <c r="CS55" s="108"/>
      <c r="CT55" s="108"/>
      <c r="CU55" s="108"/>
      <c r="CV55" s="108"/>
      <c r="CW55" s="108"/>
      <c r="CX55" s="108"/>
      <c r="CY55" s="108"/>
      <c r="CZ55" s="108"/>
      <c r="DA55" s="108"/>
      <c r="DB55" s="108"/>
      <c r="DC55" s="108"/>
      <c r="DD55" s="108"/>
      <c r="DE55" s="108"/>
      <c r="DF55" s="108"/>
      <c r="DG55" s="108"/>
      <c r="DH55" s="108"/>
      <c r="DI55" s="108"/>
      <c r="DJ55" s="15"/>
      <c r="DK55" s="109" t="e">
        <f ca="1">_xll.BDH($B55,DK$3,DK$2,DK$2)</f>
        <v>#NAME?</v>
      </c>
      <c r="DL55" s="109" t="e">
        <f ca="1">_xll.BDH($B55,DL$3,DL$2,DL$2)</f>
        <v>#NAME?</v>
      </c>
      <c r="DM55" s="109" t="e">
        <f ca="1">_xll.BDH($B55,DM$3,DM$2,DM$2)</f>
        <v>#NAME?</v>
      </c>
      <c r="DN55" s="109" t="e">
        <f ca="1">_xll.BDH($B55,DN$3,DN$2,DN$2)</f>
        <v>#NAME?</v>
      </c>
      <c r="DO55" s="109" t="e">
        <f ca="1">_xll.BDH($B55,DO$3,DO$2,DO$2)</f>
        <v>#NAME?</v>
      </c>
      <c r="DP55" s="109" t="e">
        <f ca="1">_xll.BDH($B55,DP$3,DP$2,DP$2)</f>
        <v>#NAME?</v>
      </c>
      <c r="DQ55" s="109" t="e">
        <f ca="1">_xll.BDH($B55,DQ$3,DQ$2,DQ$2)</f>
        <v>#NAME?</v>
      </c>
      <c r="DR55" s="109" t="e">
        <f ca="1">_xll.BDH($B55,DR$3,DR$2,DR$2)</f>
        <v>#NAME?</v>
      </c>
      <c r="DS55" s="109" t="e">
        <f ca="1">_xll.BDH($B55,DS$3,DS$2,DS$2)</f>
        <v>#NAME?</v>
      </c>
      <c r="DT55" s="109" t="e">
        <f ca="1">_xll.BDH($B55,DT$3,DT$2,DT$2)</f>
        <v>#NAME?</v>
      </c>
      <c r="DU55" s="109" t="e">
        <f ca="1">_xll.BDH($B55,DU$3,DU$2,DU$2)</f>
        <v>#NAME?</v>
      </c>
      <c r="DV55" s="109" t="e">
        <f ca="1">_xll.BDH($B55,DV$3,DV$2,DV$2)</f>
        <v>#NAME?</v>
      </c>
      <c r="DW55" s="109" t="e">
        <f ca="1">_xll.BDH($B55,DW$3,DW$2,DW$2)</f>
        <v>#NAME?</v>
      </c>
      <c r="DX55" s="109" t="e">
        <f ca="1">_xll.BDH($B55,DX$3,DX$2,DX$2)</f>
        <v>#NAME?</v>
      </c>
      <c r="DY55" s="109" t="e">
        <f ca="1">_xll.BDH($B55,DY$3,DY$2,DY$2)</f>
        <v>#NAME?</v>
      </c>
      <c r="DZ55" s="109" t="e">
        <f ca="1">_xll.BDH($B55,DZ$3,DZ$2,DZ$2)</f>
        <v>#NAME?</v>
      </c>
      <c r="EA55" s="109" t="e">
        <f ca="1">_xll.BDH($B55,EA$3,EA$2,EA$2)</f>
        <v>#NAME?</v>
      </c>
      <c r="EB55" s="109" t="e">
        <f ca="1">_xll.BDH($B55,EB$3,EB$2,EB$2)</f>
        <v>#NAME?</v>
      </c>
      <c r="EC55" s="109" t="e">
        <f ca="1">_xll.BDH($B55,EC$3,EC$2,EC$2)</f>
        <v>#NAME?</v>
      </c>
      <c r="ED55" s="109" t="e">
        <f ca="1">_xll.BDH($B55,ED$3,ED$2,ED$2)</f>
        <v>#NAME?</v>
      </c>
      <c r="EE55" s="109" t="e">
        <f ca="1">_xll.BDH($B55,EE$3,EE$2,EE$2)</f>
        <v>#NAME?</v>
      </c>
      <c r="EF55" s="15"/>
      <c r="EG55" s="109"/>
      <c r="EH55" s="109"/>
      <c r="EI55" s="109"/>
      <c r="EJ55" s="109"/>
      <c r="EK55" s="109"/>
      <c r="EL55" s="109"/>
      <c r="EM55" s="109"/>
      <c r="EN55" s="109"/>
      <c r="EO55" s="109"/>
      <c r="EP55" s="109"/>
      <c r="EQ55" s="109"/>
      <c r="ER55" s="109"/>
      <c r="ES55" s="109"/>
      <c r="ET55" s="109"/>
      <c r="EU55" s="109"/>
      <c r="EV55" s="109"/>
      <c r="EW55" s="109"/>
      <c r="EX55" s="109"/>
      <c r="EY55" s="109"/>
      <c r="EZ55" s="109"/>
      <c r="FA55" s="109"/>
      <c r="FB55" s="15"/>
      <c r="FC55" s="109" t="e">
        <f ca="1">_xll.BDH($B55,FC$3,FC$2,FC$2)</f>
        <v>#NAME?</v>
      </c>
      <c r="FD55" s="109" t="e">
        <f ca="1">_xll.BDH($B55,FD$3,FD$2,FD$2)</f>
        <v>#NAME?</v>
      </c>
      <c r="FE55" s="109" t="e">
        <f ca="1">_xll.BDH($B55,FE$3,FE$2,FE$2)</f>
        <v>#NAME?</v>
      </c>
      <c r="FF55" s="109" t="e">
        <f ca="1">_xll.BDH($B55,FF$3,FF$2,FF$2)</f>
        <v>#NAME?</v>
      </c>
      <c r="FG55" s="109" t="e">
        <f ca="1">_xll.BDH($B55,FG$3,FG$2,FG$2)</f>
        <v>#NAME?</v>
      </c>
      <c r="FH55" s="109" t="e">
        <f ca="1">_xll.BDH($B55,FH$3,FH$2,FH$2)</f>
        <v>#NAME?</v>
      </c>
      <c r="FI55" s="109" t="e">
        <f ca="1">_xll.BDH($B55,FI$3,FI$2,FI$2)</f>
        <v>#NAME?</v>
      </c>
      <c r="FJ55" s="109" t="e">
        <f ca="1">_xll.BDH($B55,FJ$3,FJ$2,FJ$2)</f>
        <v>#NAME?</v>
      </c>
      <c r="FK55" s="109" t="e">
        <f ca="1">_xll.BDH($B55,FK$3,FK$2,FK$2)</f>
        <v>#NAME?</v>
      </c>
      <c r="FL55" s="109" t="e">
        <f ca="1">_xll.BDH($B55,FL$3,FL$2,FL$2)</f>
        <v>#NAME?</v>
      </c>
      <c r="FM55" s="109" t="e">
        <f ca="1">_xll.BDH($B55,FM$3,FM$2,FM$2)</f>
        <v>#NAME?</v>
      </c>
      <c r="FN55" s="109" t="e">
        <f ca="1">_xll.BDH($B55,FN$3,FN$2,FN$2)</f>
        <v>#NAME?</v>
      </c>
      <c r="FO55" s="109" t="e">
        <f ca="1">_xll.BDH($B55,FO$3,FO$2,FO$2)</f>
        <v>#NAME?</v>
      </c>
      <c r="FP55" s="109" t="e">
        <f ca="1">_xll.BDH($B55,FP$3,FP$2,FP$2)</f>
        <v>#NAME?</v>
      </c>
      <c r="FQ55" s="109" t="e">
        <f ca="1">_xll.BDH($B55,FQ$3,FQ$2,FQ$2)</f>
        <v>#NAME?</v>
      </c>
      <c r="FR55" s="109" t="e">
        <f ca="1">_xll.BDH($B55,FR$3,FR$2,FR$2)</f>
        <v>#NAME?</v>
      </c>
      <c r="FS55" s="109" t="e">
        <f ca="1">_xll.BDH($B55,FS$3,FS$2,FS$2)</f>
        <v>#NAME?</v>
      </c>
      <c r="FT55" s="109" t="e">
        <f ca="1">_xll.BDH($B55,FT$3,FT$2,FT$2)</f>
        <v>#NAME?</v>
      </c>
      <c r="FU55" s="109" t="e">
        <f ca="1">_xll.BDH($B55,FU$3,FU$2,FU$2)</f>
        <v>#NAME?</v>
      </c>
      <c r="FV55" s="109" t="e">
        <f ca="1">_xll.BDH($B55,FV$3,FV$2,FV$2)</f>
        <v>#NAME?</v>
      </c>
      <c r="FW55" s="109" t="e">
        <f ca="1">_xll.BDH($B55,FW$3,FW$2,FW$2)</f>
        <v>#NAME?</v>
      </c>
      <c r="FX55" s="15"/>
      <c r="FY55" s="109" t="e">
        <f ca="1">_xll.BDH($B55,FY$3,FY$2,FY$2)</f>
        <v>#NAME?</v>
      </c>
      <c r="FZ55" s="109" t="e">
        <f ca="1">_xll.BDH($B55,FZ$3,FZ$2,FZ$2)</f>
        <v>#NAME?</v>
      </c>
      <c r="GA55" s="109" t="e">
        <f ca="1">_xll.BDH($B55,GA$3,GA$2,GA$2)</f>
        <v>#NAME?</v>
      </c>
      <c r="GB55" s="109" t="e">
        <f ca="1">_xll.BDH($B55,GB$3,GB$2,GB$2)</f>
        <v>#NAME?</v>
      </c>
      <c r="GC55" s="109" t="e">
        <f ca="1">_xll.BDH($B55,GC$3,GC$2,GC$2)</f>
        <v>#NAME?</v>
      </c>
      <c r="GD55" s="109" t="e">
        <f ca="1">_xll.BDH($B55,GD$3,GD$2,GD$2)</f>
        <v>#NAME?</v>
      </c>
      <c r="GE55" s="109" t="e">
        <f ca="1">_xll.BDH($B55,GE$3,GE$2,GE$2)</f>
        <v>#NAME?</v>
      </c>
      <c r="GF55" s="109" t="e">
        <f ca="1">_xll.BDH($B55,GF$3,GF$2,GF$2)</f>
        <v>#NAME?</v>
      </c>
      <c r="GG55" s="109" t="e">
        <f ca="1">_xll.BDH($B55,GG$3,GG$2,GG$2)</f>
        <v>#NAME?</v>
      </c>
      <c r="GH55" s="109" t="e">
        <f ca="1">_xll.BDH($B55,GH$3,GH$2,GH$2)</f>
        <v>#NAME?</v>
      </c>
      <c r="GI55" s="109" t="e">
        <f ca="1">_xll.BDH($B55,GI$3,GI$2,GI$2)</f>
        <v>#NAME?</v>
      </c>
      <c r="GJ55" s="109" t="e">
        <f ca="1">_xll.BDH($B55,GJ$3,GJ$2,GJ$2)</f>
        <v>#NAME?</v>
      </c>
      <c r="GK55" s="109" t="e">
        <f ca="1">_xll.BDH($B55,GK$3,GK$2,GK$2)</f>
        <v>#NAME?</v>
      </c>
      <c r="GL55" s="109" t="e">
        <f ca="1">_xll.BDH($B55,GL$3,GL$2,GL$2)</f>
        <v>#NAME?</v>
      </c>
      <c r="GM55" s="109" t="e">
        <f ca="1">_xll.BDH($B55,GM$3,GM$2,GM$2)</f>
        <v>#NAME?</v>
      </c>
      <c r="GN55" s="109" t="e">
        <f ca="1">_xll.BDH($B55,GN$3,GN$2,GN$2)</f>
        <v>#NAME?</v>
      </c>
      <c r="GO55" s="109" t="e">
        <f ca="1">_xll.BDH($B55,GO$3,GO$2,GO$2)</f>
        <v>#NAME?</v>
      </c>
      <c r="GP55" s="109" t="e">
        <f ca="1">_xll.BDH($B55,GP$3,GP$2,GP$2)</f>
        <v>#NAME?</v>
      </c>
      <c r="GQ55" s="109" t="e">
        <f ca="1">_xll.BDH($B55,GQ$3,GQ$2,GQ$2)</f>
        <v>#NAME?</v>
      </c>
      <c r="GR55" s="109" t="e">
        <f ca="1">_xll.BDH($B55,GR$3,GR$2,GR$2)</f>
        <v>#NAME?</v>
      </c>
      <c r="GS55" s="109" t="e">
        <f ca="1">_xll.BDH($B55,GS$3,GS$2,GS$2)</f>
        <v>#NAME?</v>
      </c>
      <c r="GT55" s="15"/>
      <c r="GU55" s="108"/>
      <c r="GV55" s="108"/>
      <c r="GW55" s="108"/>
      <c r="GX55" s="108"/>
      <c r="GY55" s="108"/>
      <c r="GZ55" s="108"/>
      <c r="HA55" s="108"/>
      <c r="HB55" s="108"/>
      <c r="HC55" s="108"/>
      <c r="HD55" s="108"/>
      <c r="HE55" s="108"/>
      <c r="HF55" s="108"/>
      <c r="HG55" s="108"/>
      <c r="HH55" s="108"/>
      <c r="HI55" s="108"/>
      <c r="HJ55" s="108"/>
      <c r="HK55" s="108"/>
      <c r="HL55" s="108"/>
      <c r="HM55" s="108"/>
      <c r="HN55" s="108"/>
      <c r="HO55" s="108"/>
      <c r="HP55" s="15"/>
      <c r="HQ55" s="108"/>
      <c r="HR55" s="108"/>
      <c r="HS55" s="108"/>
      <c r="HT55" s="108"/>
      <c r="HU55" s="108"/>
      <c r="HV55" s="108"/>
      <c r="HW55" s="108"/>
      <c r="HX55" s="108"/>
      <c r="HY55" s="108"/>
      <c r="HZ55" s="108"/>
      <c r="IA55" s="108"/>
      <c r="IB55" s="108"/>
      <c r="IC55" s="108"/>
      <c r="ID55" s="108"/>
      <c r="IE55" s="108"/>
      <c r="IF55" s="108"/>
      <c r="IG55" s="108"/>
      <c r="IH55" s="108"/>
      <c r="II55" s="108"/>
      <c r="IJ55" s="108"/>
      <c r="IK55" s="108"/>
      <c r="IL55" s="15"/>
      <c r="IM55" s="108"/>
      <c r="IN55" s="108"/>
      <c r="IO55" s="108"/>
      <c r="IP55" s="108"/>
      <c r="IQ55" s="108"/>
      <c r="IR55" s="108"/>
      <c r="IS55" s="108"/>
      <c r="IT55" s="108"/>
      <c r="IU55" s="108"/>
      <c r="IV55" s="108"/>
      <c r="IW55" s="108"/>
      <c r="IX55" s="108"/>
      <c r="IY55" s="108"/>
      <c r="IZ55" s="108"/>
      <c r="JA55" s="108"/>
      <c r="JB55" s="108"/>
      <c r="JC55" s="108"/>
      <c r="JD55" s="108"/>
      <c r="JE55" s="108"/>
      <c r="JF55" s="108"/>
      <c r="JG55" s="108"/>
      <c r="JH55" s="15"/>
      <c r="JI55" s="109"/>
      <c r="JJ55" s="109"/>
      <c r="JK55" s="109"/>
      <c r="JL55" s="109"/>
      <c r="JM55" s="109"/>
      <c r="JN55" s="109"/>
      <c r="JO55" s="109"/>
      <c r="JP55" s="109"/>
      <c r="JQ55" s="109"/>
      <c r="JR55" s="109"/>
      <c r="JS55" s="109"/>
      <c r="JT55" s="109"/>
      <c r="JU55" s="109"/>
      <c r="JV55" s="109"/>
      <c r="JW55" s="109"/>
      <c r="JX55" s="109"/>
      <c r="JY55" s="109"/>
      <c r="JZ55" s="109"/>
      <c r="KA55" s="109"/>
      <c r="KB55" s="109"/>
      <c r="KC55" s="109"/>
      <c r="KD55" s="15"/>
    </row>
    <row r="56" spans="1:290" s="21" customFormat="1">
      <c r="A56" s="4"/>
      <c r="B56" s="3"/>
      <c r="C56" s="15"/>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6"/>
      <c r="BT56" s="6"/>
      <c r="BU56" s="6"/>
      <c r="BV56" s="6"/>
      <c r="BW56" s="6"/>
      <c r="BX56" s="6"/>
      <c r="BY56" s="6"/>
      <c r="BZ56" s="6"/>
      <c r="CA56" s="6"/>
      <c r="CB56" s="6"/>
      <c r="CC56" s="6"/>
      <c r="CD56" s="6"/>
      <c r="CE56" s="6"/>
      <c r="CF56" s="6"/>
      <c r="CG56" s="6"/>
      <c r="CH56" s="6"/>
      <c r="CI56" s="23"/>
      <c r="CJ56" s="23"/>
      <c r="CK56" s="23"/>
      <c r="CL56" s="23"/>
      <c r="CM56" s="23"/>
      <c r="CN56"/>
      <c r="CO56" s="66"/>
      <c r="CP56" s="66"/>
      <c r="CQ56" s="66"/>
      <c r="CR56" s="66"/>
      <c r="CS56" s="66"/>
      <c r="CT56" s="66"/>
      <c r="CU56" s="66"/>
      <c r="CV56" s="66"/>
      <c r="CW56" s="66"/>
      <c r="CX56" s="66"/>
      <c r="CY56" s="66"/>
      <c r="CZ56" s="66"/>
      <c r="DA56" s="66"/>
      <c r="DB56" s="66"/>
      <c r="DC56" s="66"/>
      <c r="DD56" s="66"/>
      <c r="DE56" s="66"/>
      <c r="DF56" s="66"/>
      <c r="DG56" s="66"/>
      <c r="DH56" s="66"/>
      <c r="DI56" s="66"/>
      <c r="DJ56" s="3"/>
      <c r="DK56" s="6"/>
      <c r="DL56" s="6"/>
      <c r="DM56" s="6"/>
      <c r="DN56" s="6"/>
      <c r="DO56" s="6"/>
      <c r="DP56" s="6"/>
      <c r="DQ56" s="6"/>
      <c r="DR56" s="6"/>
      <c r="DS56" s="6"/>
      <c r="DT56" s="6"/>
      <c r="DU56" s="6"/>
      <c r="DV56" s="6"/>
      <c r="DW56" s="6"/>
      <c r="DX56" s="6"/>
      <c r="DY56" s="6"/>
      <c r="DZ56" s="6"/>
      <c r="EA56" s="6"/>
      <c r="EB56" s="6"/>
      <c r="EC56" s="6"/>
      <c r="ED56" s="6"/>
      <c r="EE56" s="6"/>
      <c r="EF56" s="3"/>
      <c r="EG56" s="6"/>
      <c r="EH56" s="6"/>
      <c r="EI56" s="6"/>
      <c r="EJ56" s="6"/>
      <c r="EK56" s="6"/>
      <c r="EL56" s="6"/>
      <c r="EM56" s="6"/>
      <c r="EN56" s="6"/>
      <c r="EO56" s="6"/>
      <c r="EP56" s="6"/>
      <c r="EQ56" s="6"/>
      <c r="ER56" s="6"/>
      <c r="ES56" s="6"/>
      <c r="ET56" s="6"/>
      <c r="EU56" s="6"/>
      <c r="EV56" s="6"/>
      <c r="EW56" s="6"/>
      <c r="EX56" s="6"/>
      <c r="EY56" s="6"/>
      <c r="EZ56" s="6"/>
      <c r="FA56" s="6"/>
      <c r="FB56" s="3"/>
      <c r="FC56" s="6"/>
      <c r="FD56" s="6"/>
      <c r="FE56" s="6"/>
      <c r="FF56" s="6"/>
      <c r="FG56" s="6"/>
      <c r="FH56" s="6"/>
      <c r="FI56" s="6"/>
      <c r="FJ56" s="6"/>
      <c r="FK56" s="6"/>
      <c r="FL56" s="6"/>
      <c r="FM56" s="6"/>
      <c r="FN56" s="6"/>
      <c r="FO56" s="6"/>
      <c r="FP56" s="6"/>
      <c r="FQ56" s="6"/>
      <c r="FR56" s="6"/>
      <c r="FS56" s="6"/>
      <c r="FT56" s="6"/>
      <c r="FU56" s="6"/>
      <c r="FV56" s="6"/>
      <c r="FW56" s="6"/>
      <c r="FX56" s="3"/>
      <c r="FY56" s="6"/>
      <c r="FZ56" s="6"/>
      <c r="GA56" s="6"/>
      <c r="GB56" s="6"/>
      <c r="GC56" s="6"/>
      <c r="GD56" s="6"/>
      <c r="GE56" s="6"/>
      <c r="GF56" s="6"/>
      <c r="GG56" s="6"/>
      <c r="GH56" s="6"/>
      <c r="GI56" s="6"/>
      <c r="GJ56" s="6"/>
      <c r="GK56" s="6"/>
      <c r="GL56" s="6"/>
      <c r="GM56" s="6"/>
      <c r="GN56" s="6"/>
      <c r="GO56" s="6"/>
      <c r="GP56" s="6"/>
      <c r="GQ56" s="6"/>
      <c r="GR56" s="6"/>
      <c r="GS56" s="6"/>
      <c r="GT56" s="3"/>
      <c r="GU56" s="66"/>
      <c r="GV56" s="66"/>
      <c r="GW56" s="66"/>
      <c r="GX56" s="66"/>
      <c r="GY56" s="66"/>
      <c r="GZ56" s="66"/>
      <c r="HA56" s="66"/>
      <c r="HB56" s="66"/>
      <c r="HC56" s="66"/>
      <c r="HD56" s="66"/>
      <c r="HE56" s="66"/>
      <c r="HF56" s="66"/>
      <c r="HG56" s="66"/>
      <c r="HH56" s="66"/>
      <c r="HI56" s="66"/>
      <c r="HJ56" s="66"/>
      <c r="HK56" s="66"/>
      <c r="HL56" s="66"/>
      <c r="HM56" s="66"/>
      <c r="HN56" s="66"/>
      <c r="HO56" s="66"/>
      <c r="HP56" s="3"/>
      <c r="HQ56" s="66"/>
      <c r="HR56" s="66"/>
      <c r="HS56" s="66"/>
      <c r="HT56" s="66"/>
      <c r="HU56" s="66"/>
      <c r="HV56" s="66"/>
      <c r="HW56" s="66"/>
      <c r="HX56" s="66"/>
      <c r="HY56" s="66"/>
      <c r="HZ56" s="66"/>
      <c r="IA56" s="66"/>
      <c r="IB56" s="66"/>
      <c r="IC56" s="66"/>
      <c r="ID56" s="66"/>
      <c r="IE56" s="66"/>
      <c r="IF56" s="66"/>
      <c r="IG56" s="66"/>
      <c r="IH56" s="66"/>
      <c r="II56" s="66"/>
      <c r="IJ56" s="66"/>
      <c r="IK56" s="66"/>
      <c r="IL56" s="3"/>
      <c r="IM56" s="66"/>
      <c r="IN56" s="66"/>
      <c r="IO56" s="66"/>
      <c r="IP56" s="66"/>
      <c r="IQ56" s="66"/>
      <c r="IR56" s="66"/>
      <c r="IS56" s="66"/>
      <c r="IT56" s="66"/>
      <c r="IU56" s="66"/>
      <c r="IV56" s="66"/>
      <c r="IW56" s="66"/>
      <c r="IX56" s="66"/>
      <c r="IY56" s="66"/>
      <c r="IZ56" s="66"/>
      <c r="JA56" s="66"/>
      <c r="JB56" s="66"/>
      <c r="JC56" s="66"/>
      <c r="JD56" s="66"/>
      <c r="JE56" s="66"/>
      <c r="JF56" s="66"/>
      <c r="JG56" s="66"/>
      <c r="JH56" s="3"/>
      <c r="JI56" s="6"/>
      <c r="JJ56" s="6"/>
      <c r="JK56" s="6"/>
      <c r="JL56" s="6"/>
      <c r="JM56" s="6"/>
      <c r="JN56" s="6"/>
      <c r="JO56" s="6"/>
      <c r="JP56" s="6"/>
      <c r="JQ56" s="6"/>
      <c r="JR56" s="6"/>
      <c r="JS56" s="6"/>
      <c r="JT56" s="6"/>
      <c r="JU56" s="6"/>
      <c r="JV56" s="6"/>
      <c r="JW56" s="6"/>
      <c r="JX56" s="6"/>
      <c r="JY56" s="6"/>
      <c r="JZ56" s="6"/>
      <c r="KA56" s="6"/>
      <c r="KB56" s="6"/>
      <c r="KC56" s="6"/>
      <c r="KD56" s="3"/>
    </row>
    <row r="57" spans="1:290" s="27" customFormat="1">
      <c r="A57" s="28" t="s">
        <v>94</v>
      </c>
      <c r="B57" s="15"/>
      <c r="C57" s="15"/>
      <c r="D57" s="15"/>
      <c r="E57" s="26" t="s">
        <v>119</v>
      </c>
      <c r="F57" s="26" t="s">
        <v>119</v>
      </c>
      <c r="G57" s="26" t="s">
        <v>119</v>
      </c>
      <c r="H57" s="26" t="s">
        <v>119</v>
      </c>
      <c r="I57" s="26" t="s">
        <v>119</v>
      </c>
      <c r="J57" s="26" t="s">
        <v>119</v>
      </c>
      <c r="K57" s="26" t="s">
        <v>119</v>
      </c>
      <c r="L57" s="26" t="s">
        <v>119</v>
      </c>
      <c r="M57" s="26" t="s">
        <v>119</v>
      </c>
      <c r="N57" s="26" t="s">
        <v>119</v>
      </c>
      <c r="O57" s="26" t="s">
        <v>119</v>
      </c>
      <c r="P57" s="26" t="s">
        <v>119</v>
      </c>
      <c r="Q57" s="26" t="s">
        <v>119</v>
      </c>
      <c r="R57" s="26" t="s">
        <v>119</v>
      </c>
      <c r="S57" s="26" t="s">
        <v>119</v>
      </c>
      <c r="T57" s="26" t="s">
        <v>119</v>
      </c>
      <c r="U57" s="26" t="s">
        <v>119</v>
      </c>
      <c r="V57" s="26" t="s">
        <v>119</v>
      </c>
      <c r="W57" s="26" t="s">
        <v>119</v>
      </c>
      <c r="X57" s="26" t="s">
        <v>119</v>
      </c>
      <c r="Y57" s="26" t="s">
        <v>119</v>
      </c>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09"/>
      <c r="BT57" s="109"/>
      <c r="BU57" s="109"/>
      <c r="BV57" s="109"/>
      <c r="BW57" s="109"/>
      <c r="BX57" s="109"/>
      <c r="BY57" s="109"/>
      <c r="BZ57" s="109"/>
      <c r="CA57" s="109"/>
      <c r="CB57" s="109"/>
      <c r="CC57" s="109"/>
      <c r="CD57" s="109"/>
      <c r="CE57" s="109"/>
      <c r="CF57" s="109"/>
      <c r="CG57" s="109"/>
      <c r="CH57" s="109"/>
      <c r="CI57" s="112"/>
      <c r="CJ57" s="112"/>
      <c r="CK57" s="112"/>
      <c r="CL57" s="112"/>
      <c r="CM57" s="112"/>
      <c r="CN57" s="26"/>
      <c r="CO57" s="108"/>
      <c r="CP57" s="108"/>
      <c r="CQ57" s="108"/>
      <c r="CR57" s="108"/>
      <c r="CS57" s="108"/>
      <c r="CT57" s="108"/>
      <c r="CU57" s="108"/>
      <c r="CV57" s="108"/>
      <c r="CW57" s="108"/>
      <c r="CX57" s="108"/>
      <c r="CY57" s="108"/>
      <c r="CZ57" s="108"/>
      <c r="DA57" s="108"/>
      <c r="DB57" s="108"/>
      <c r="DC57" s="108"/>
      <c r="DD57" s="108"/>
      <c r="DE57" s="108"/>
      <c r="DF57" s="108"/>
      <c r="DG57" s="108"/>
      <c r="DH57" s="108"/>
      <c r="DI57" s="108"/>
      <c r="DJ57" s="15"/>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5"/>
      <c r="EG57" s="109"/>
      <c r="EH57" s="109"/>
      <c r="EI57" s="109"/>
      <c r="EJ57" s="109"/>
      <c r="EK57" s="109"/>
      <c r="EL57" s="109"/>
      <c r="EM57" s="109"/>
      <c r="EN57" s="109"/>
      <c r="EO57" s="109"/>
      <c r="EP57" s="109"/>
      <c r="EQ57" s="109"/>
      <c r="ER57" s="109"/>
      <c r="ES57" s="109"/>
      <c r="ET57" s="109"/>
      <c r="EU57" s="109"/>
      <c r="EV57" s="109"/>
      <c r="EW57" s="109"/>
      <c r="EX57" s="109"/>
      <c r="EY57" s="109"/>
      <c r="EZ57" s="109"/>
      <c r="FA57" s="109"/>
      <c r="FB57" s="15"/>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5"/>
      <c r="FY57" s="109"/>
      <c r="FZ57" s="109"/>
      <c r="GA57" s="109"/>
      <c r="GB57" s="109"/>
      <c r="GC57" s="109"/>
      <c r="GD57" s="109"/>
      <c r="GE57" s="109"/>
      <c r="GF57" s="109"/>
      <c r="GG57" s="109"/>
      <c r="GH57" s="109"/>
      <c r="GI57" s="109"/>
      <c r="GJ57" s="109"/>
      <c r="GK57" s="109"/>
      <c r="GL57" s="109"/>
      <c r="GM57" s="109"/>
      <c r="GN57" s="109"/>
      <c r="GO57" s="109"/>
      <c r="GP57" s="109"/>
      <c r="GQ57" s="109"/>
      <c r="GR57" s="109"/>
      <c r="GS57" s="109"/>
      <c r="GT57" s="15"/>
      <c r="GU57" s="108"/>
      <c r="GV57" s="108"/>
      <c r="GW57" s="108"/>
      <c r="GX57" s="108"/>
      <c r="GY57" s="108"/>
      <c r="GZ57" s="108"/>
      <c r="HA57" s="108"/>
      <c r="HB57" s="108"/>
      <c r="HC57" s="108"/>
      <c r="HD57" s="108"/>
      <c r="HE57" s="108"/>
      <c r="HF57" s="108"/>
      <c r="HG57" s="108"/>
      <c r="HH57" s="108"/>
      <c r="HI57" s="108"/>
      <c r="HJ57" s="108"/>
      <c r="HK57" s="108"/>
      <c r="HL57" s="108"/>
      <c r="HM57" s="108"/>
      <c r="HN57" s="108"/>
      <c r="HO57" s="108"/>
      <c r="HP57" s="15"/>
      <c r="HQ57" s="108"/>
      <c r="HR57" s="108"/>
      <c r="HS57" s="108"/>
      <c r="HT57" s="108"/>
      <c r="HU57" s="108"/>
      <c r="HV57" s="108"/>
      <c r="HW57" s="108"/>
      <c r="HX57" s="108"/>
      <c r="HY57" s="108"/>
      <c r="HZ57" s="108"/>
      <c r="IA57" s="108"/>
      <c r="IB57" s="108"/>
      <c r="IC57" s="108"/>
      <c r="ID57" s="108"/>
      <c r="IE57" s="108"/>
      <c r="IF57" s="108"/>
      <c r="IG57" s="108"/>
      <c r="IH57" s="108"/>
      <c r="II57" s="108"/>
      <c r="IJ57" s="108"/>
      <c r="IK57" s="108"/>
      <c r="IL57" s="15"/>
      <c r="IM57" s="108"/>
      <c r="IN57" s="108"/>
      <c r="IO57" s="108"/>
      <c r="IP57" s="108"/>
      <c r="IQ57" s="108"/>
      <c r="IR57" s="108"/>
      <c r="IS57" s="108"/>
      <c r="IT57" s="108"/>
      <c r="IU57" s="108"/>
      <c r="IV57" s="108"/>
      <c r="IW57" s="108"/>
      <c r="IX57" s="108"/>
      <c r="IY57" s="108"/>
      <c r="IZ57" s="108"/>
      <c r="JA57" s="108"/>
      <c r="JB57" s="108"/>
      <c r="JC57" s="108"/>
      <c r="JD57" s="108"/>
      <c r="JE57" s="108"/>
      <c r="JF57" s="108"/>
      <c r="JG57" s="108"/>
      <c r="JH57" s="15"/>
      <c r="JI57" s="109"/>
      <c r="JJ57" s="109"/>
      <c r="JK57" s="109"/>
      <c r="JL57" s="109"/>
      <c r="JM57" s="109"/>
      <c r="JN57" s="109"/>
      <c r="JO57" s="109"/>
      <c r="JP57" s="109"/>
      <c r="JQ57" s="109"/>
      <c r="JR57" s="109"/>
      <c r="JS57" s="109"/>
      <c r="JT57" s="109"/>
      <c r="JU57" s="109"/>
      <c r="JV57" s="109"/>
      <c r="JW57" s="109"/>
      <c r="JX57" s="109"/>
      <c r="JY57" s="109"/>
      <c r="JZ57" s="109"/>
      <c r="KA57" s="109"/>
      <c r="KB57" s="109"/>
      <c r="KC57" s="109"/>
      <c r="KD57" s="15"/>
    </row>
    <row r="58" spans="1:290" s="27" customFormat="1">
      <c r="A58" s="15" t="s">
        <v>30</v>
      </c>
      <c r="B58" s="15" t="s">
        <v>85</v>
      </c>
      <c r="C58" s="15"/>
      <c r="D58" s="15" t="s">
        <v>92</v>
      </c>
      <c r="E58" s="108" t="e">
        <f ca="1">_xll.BDH($B58,E$3,E$2,E$2)</f>
        <v>#NAME?</v>
      </c>
      <c r="F58" s="108" t="e">
        <f ca="1">_xll.BDH($B58,F$3,F$2,F$2)</f>
        <v>#NAME?</v>
      </c>
      <c r="G58" s="108" t="e">
        <f ca="1">_xll.BDH($B58,G$3,G$2,G$2)</f>
        <v>#NAME?</v>
      </c>
      <c r="H58" s="108" t="e">
        <f ca="1">_xll.BDH($B58,H$3,H$2,H$2)</f>
        <v>#NAME?</v>
      </c>
      <c r="I58" s="108" t="e">
        <f ca="1">_xll.BDH($B58,I$3,I$2,I$2)</f>
        <v>#NAME?</v>
      </c>
      <c r="J58" s="108" t="e">
        <f ca="1">_xll.BDH($B58,J$3,J$2,J$2)</f>
        <v>#NAME?</v>
      </c>
      <c r="K58" s="108" t="e">
        <f ca="1">_xll.BDH($B58,K$3,K$2,K$2)</f>
        <v>#NAME?</v>
      </c>
      <c r="L58" s="108" t="e">
        <f ca="1">_xll.BDH($B58,L$3,L$2,L$2)</f>
        <v>#NAME?</v>
      </c>
      <c r="M58" s="108" t="e">
        <f ca="1">_xll.BDH($B58,M$3,M$2,M$2)</f>
        <v>#NAME?</v>
      </c>
      <c r="N58" s="108" t="e">
        <f ca="1">_xll.BDH($B58,N$3,N$2,N$2)</f>
        <v>#NAME?</v>
      </c>
      <c r="O58" s="108" t="e">
        <f ca="1">_xll.BDH($B58,O$3,O$2,O$2)</f>
        <v>#NAME?</v>
      </c>
      <c r="P58" s="108" t="e">
        <f ca="1">_xll.BDH($B58,P$3,P$2,P$2)</f>
        <v>#NAME?</v>
      </c>
      <c r="Q58" s="108" t="e">
        <f ca="1">_xll.BDH($B58,Q$3,Q$2,Q$2)</f>
        <v>#NAME?</v>
      </c>
      <c r="R58" s="108" t="e">
        <f ca="1">_xll.BDH($B58,R$3,R$2,R$2)</f>
        <v>#NAME?</v>
      </c>
      <c r="S58" s="108" t="e">
        <f ca="1">_xll.BDH($B58,S$3,S$2,S$2)</f>
        <v>#NAME?</v>
      </c>
      <c r="T58" s="108" t="e">
        <f ca="1">_xll.BDH($B58,T$3,T$2,T$2)</f>
        <v>#NAME?</v>
      </c>
      <c r="U58" s="108" t="e">
        <f ca="1">_xll.BDH($B58,U$3,U$2,U$2)</f>
        <v>#NAME?</v>
      </c>
      <c r="V58" s="108" t="e">
        <f ca="1">_xll.BDH($B58,V$3,V$2,V$2)</f>
        <v>#NAME?</v>
      </c>
      <c r="W58" s="108" t="e">
        <f ca="1">_xll.BDH($B58,W$3,W$2,W$2)</f>
        <v>#NAME?</v>
      </c>
      <c r="X58" s="108" t="e">
        <f ca="1">_xll.BDH($B58,X$3,X$2,X$2)</f>
        <v>#NAME?</v>
      </c>
      <c r="Y58" s="108" t="e">
        <f ca="1">_xll.BDH($B58,Y$3,Y$2,Y$2)</f>
        <v>#NAME?</v>
      </c>
      <c r="Z58" s="15"/>
      <c r="AA58" s="108" t="e">
        <f ca="1">_xll.BDH($B58,AA$3,AA$2,AA$2)</f>
        <v>#NAME?</v>
      </c>
      <c r="AB58" s="108" t="e">
        <f ca="1">_xll.BDH($B58,AB$3,AB$2,AB$2)</f>
        <v>#NAME?</v>
      </c>
      <c r="AC58" s="108" t="e">
        <f ca="1">_xll.BDH($B58,AC$3,AC$2,AC$2)</f>
        <v>#NAME?</v>
      </c>
      <c r="AD58" s="108" t="e">
        <f ca="1">_xll.BDH($B58,AD$3,AD$2,AD$2)</f>
        <v>#NAME?</v>
      </c>
      <c r="AE58" s="108" t="e">
        <f ca="1">_xll.BDH($B58,AE$3,AE$2,AE$2)</f>
        <v>#NAME?</v>
      </c>
      <c r="AF58" s="108" t="e">
        <f ca="1">_xll.BDH($B58,AF$3,AF$2,AF$2)</f>
        <v>#NAME?</v>
      </c>
      <c r="AG58" s="108" t="e">
        <f ca="1">_xll.BDH($B58,AG$3,AG$2,AG$2)</f>
        <v>#NAME?</v>
      </c>
      <c r="AH58" s="108" t="e">
        <f ca="1">_xll.BDH($B58,AH$3,AH$2,AH$2)</f>
        <v>#NAME?</v>
      </c>
      <c r="AI58" s="108" t="e">
        <f ca="1">_xll.BDH($B58,AI$3,AI$2,AI$2)</f>
        <v>#NAME?</v>
      </c>
      <c r="AJ58" s="108" t="e">
        <f ca="1">_xll.BDH($B58,AJ$3,AJ$2,AJ$2)</f>
        <v>#NAME?</v>
      </c>
      <c r="AK58" s="108" t="e">
        <f ca="1">_xll.BDH($B58,AK$3,AK$2,AK$2)</f>
        <v>#NAME?</v>
      </c>
      <c r="AL58" s="108" t="e">
        <f ca="1">_xll.BDH($B58,AL$3,AL$2,AL$2)</f>
        <v>#NAME?</v>
      </c>
      <c r="AM58" s="108" t="e">
        <f ca="1">_xll.BDH($B58,AM$3,AM$2,AM$2)</f>
        <v>#NAME?</v>
      </c>
      <c r="AN58" s="108" t="e">
        <f ca="1">_xll.BDH($B58,AN$3,AN$2,AN$2)</f>
        <v>#NAME?</v>
      </c>
      <c r="AO58" s="108" t="e">
        <f ca="1">_xll.BDH($B58,AO$3,AO$2,AO$2)</f>
        <v>#NAME?</v>
      </c>
      <c r="AP58" s="108" t="e">
        <f ca="1">_xll.BDH($B58,AP$3,AP$2,AP$2)</f>
        <v>#NAME?</v>
      </c>
      <c r="AQ58" s="108" t="e">
        <f ca="1">_xll.BDH($B58,AQ$3,AQ$2,AQ$2)</f>
        <v>#NAME?</v>
      </c>
      <c r="AR58" s="108" t="e">
        <f ca="1">_xll.BDH($B58,AR$3,AR$2,AR$2)</f>
        <v>#NAME?</v>
      </c>
      <c r="AS58" s="108" t="e">
        <f ca="1">_xll.BDH($B58,AS$3,AS$2,AS$2)</f>
        <v>#NAME?</v>
      </c>
      <c r="AT58" s="108" t="e">
        <f ca="1">_xll.BDH($B58,AT$3,AT$2,AT$2)</f>
        <v>#NAME?</v>
      </c>
      <c r="AU58" s="108" t="e">
        <f ca="1">_xll.BDH($B58,AU$3,AU$2,AU$2)</f>
        <v>#NAME?</v>
      </c>
      <c r="AV58" s="15"/>
      <c r="AW58" s="108" t="e">
        <f ca="1">_xll.BDH($B58,AW$3,AW$2,AW$2)</f>
        <v>#NAME?</v>
      </c>
      <c r="AX58" s="108" t="e">
        <f ca="1">_xll.BDH($B58,AX$3,AX$2,AX$2)</f>
        <v>#NAME?</v>
      </c>
      <c r="AY58" s="108" t="e">
        <f ca="1">_xll.BDH($B58,AY$3,AY$2,AY$2)</f>
        <v>#NAME?</v>
      </c>
      <c r="AZ58" s="108" t="e">
        <f ca="1">_xll.BDH($B58,AZ$3,AZ$2,AZ$2)</f>
        <v>#NAME?</v>
      </c>
      <c r="BA58" s="108" t="e">
        <f ca="1">_xll.BDH($B58,BA$3,BA$2,BA$2)</f>
        <v>#NAME?</v>
      </c>
      <c r="BB58" s="108" t="e">
        <f ca="1">_xll.BDH($B58,BB$3,BB$2,BB$2)</f>
        <v>#NAME?</v>
      </c>
      <c r="BC58" s="108" t="e">
        <f ca="1">_xll.BDH($B58,BC$3,BC$2,BC$2)</f>
        <v>#NAME?</v>
      </c>
      <c r="BD58" s="108" t="e">
        <f ca="1">_xll.BDH($B58,BD$3,BD$2,BD$2)</f>
        <v>#NAME?</v>
      </c>
      <c r="BE58" s="108" t="e">
        <f ca="1">_xll.BDH($B58,BE$3,BE$2,BE$2)</f>
        <v>#NAME?</v>
      </c>
      <c r="BF58" s="108" t="e">
        <f ca="1">_xll.BDH($B58,BF$3,BF$2,BF$2)</f>
        <v>#NAME?</v>
      </c>
      <c r="BG58" s="108" t="e">
        <f ca="1">_xll.BDH($B58,BG$3,BG$2,BG$2)</f>
        <v>#NAME?</v>
      </c>
      <c r="BH58" s="108" t="e">
        <f ca="1">_xll.BDH($B58,BH$3,BH$2,BH$2)</f>
        <v>#NAME?</v>
      </c>
      <c r="BI58" s="108" t="e">
        <f ca="1">_xll.BDH($B58,BI$3,BI$2,BI$2)</f>
        <v>#NAME?</v>
      </c>
      <c r="BJ58" s="108" t="e">
        <f ca="1">_xll.BDH($B58,BJ$3,BJ$2,BJ$2)</f>
        <v>#NAME?</v>
      </c>
      <c r="BK58" s="108" t="e">
        <f ca="1">_xll.BDH($B58,BK$3,BK$2,BK$2)</f>
        <v>#NAME?</v>
      </c>
      <c r="BL58" s="108" t="e">
        <f ca="1">_xll.BDH($B58,BL$3,BL$2,BL$2)</f>
        <v>#NAME?</v>
      </c>
      <c r="BM58" s="108" t="e">
        <f ca="1">_xll.BDH($B58,BM$3,BM$2,BM$2)</f>
        <v>#NAME?</v>
      </c>
      <c r="BN58" s="108" t="e">
        <f ca="1">_xll.BDH($B58,BN$3,BN$2,BN$2)</f>
        <v>#NAME?</v>
      </c>
      <c r="BO58" s="108" t="e">
        <f ca="1">_xll.BDH($B58,BO$3,BO$2,BO$2)</f>
        <v>#NAME?</v>
      </c>
      <c r="BP58" s="108" t="e">
        <f ca="1">_xll.BDH($B58,BP$3,BP$2,BP$2)</f>
        <v>#NAME?</v>
      </c>
      <c r="BQ58" s="108" t="e">
        <f ca="1">_xll.BDH($B58,BQ$3,BQ$2,BQ$2)</f>
        <v>#NAME?</v>
      </c>
      <c r="BR58" s="15"/>
      <c r="BS58" s="109" t="e">
        <f ca="1">_xll.BDH($B58,BS$3,BS$2,BS$2)</f>
        <v>#NAME?</v>
      </c>
      <c r="BT58" s="109" t="e">
        <f ca="1">_xll.BDH($B58,BT$3,BT$2,BT$2)</f>
        <v>#NAME?</v>
      </c>
      <c r="BU58" s="109" t="e">
        <f ca="1">_xll.BDH($B58,BU$3,BU$2,BU$2)</f>
        <v>#NAME?</v>
      </c>
      <c r="BV58" s="109" t="e">
        <f ca="1">_xll.BDH($B58,BV$3,BV$2,BV$2)</f>
        <v>#NAME?</v>
      </c>
      <c r="BW58" s="109" t="e">
        <f ca="1">_xll.BDH($B58,BW$3,BW$2,BW$2)</f>
        <v>#NAME?</v>
      </c>
      <c r="BX58" s="109" t="e">
        <f ca="1">_xll.BDH($B58,BX$3,BX$2,BX$2)</f>
        <v>#NAME?</v>
      </c>
      <c r="BY58" s="109" t="e">
        <f ca="1">_xll.BDH($B58,BY$3,BY$2,BY$2)</f>
        <v>#NAME?</v>
      </c>
      <c r="BZ58" s="109" t="e">
        <f ca="1">_xll.BDH($B58,BZ$3,BZ$2,BZ$2)</f>
        <v>#NAME?</v>
      </c>
      <c r="CA58" s="109" t="e">
        <f ca="1">_xll.BDH($B58,CA$3,CA$2,CA$2)</f>
        <v>#NAME?</v>
      </c>
      <c r="CB58" s="109" t="e">
        <f ca="1">_xll.BDH($B58,CB$3,CB$2,CB$2)</f>
        <v>#NAME?</v>
      </c>
      <c r="CC58" s="109" t="e">
        <f ca="1">_xll.BDH($B58,CC$3,CC$2,CC$2)</f>
        <v>#NAME?</v>
      </c>
      <c r="CD58" s="109" t="e">
        <f ca="1">_xll.BDH($B58,CD$3,CD$2,CD$2)</f>
        <v>#NAME?</v>
      </c>
      <c r="CE58" s="109" t="e">
        <f ca="1">_xll.BDH($B58,CE$3,CE$2,CE$2)</f>
        <v>#NAME?</v>
      </c>
      <c r="CF58" s="109" t="e">
        <f ca="1">_xll.BDH($B58,CF$3,CF$2,CF$2)</f>
        <v>#NAME?</v>
      </c>
      <c r="CG58" s="109" t="e">
        <f ca="1">_xll.BDH($B58,CG$3,CG$2,CG$2)</f>
        <v>#NAME?</v>
      </c>
      <c r="CH58" s="109" t="e">
        <f ca="1">_xll.BDH($B58,CH$3,CH$2,CH$2)</f>
        <v>#NAME?</v>
      </c>
      <c r="CI58" s="109" t="e">
        <f ca="1">_xll.BDH($B58,CI$3,CI$2,CI$2)</f>
        <v>#NAME?</v>
      </c>
      <c r="CJ58" s="109" t="e">
        <f ca="1">_xll.BDH($B58,CJ$3,CJ$2,CJ$2)</f>
        <v>#NAME?</v>
      </c>
      <c r="CK58" s="109" t="e">
        <f ca="1">_xll.BDH($B58,CK$3,CK$2,CK$2)</f>
        <v>#NAME?</v>
      </c>
      <c r="CL58" s="109" t="e">
        <f ca="1">_xll.BDH($B58,CL$3,CL$2,CL$2)</f>
        <v>#NAME?</v>
      </c>
      <c r="CM58" s="109" t="e">
        <f ca="1">_xll.BDH($B58,CM$3,CM$2,CM$2)</f>
        <v>#NAME?</v>
      </c>
      <c r="CN58" s="26"/>
      <c r="CO58" s="108" t="e">
        <f ca="1">_xll.BDH($B58,CO$3,CO$2,CO$2)</f>
        <v>#NAME?</v>
      </c>
      <c r="CP58" s="108" t="e">
        <f ca="1">_xll.BDH($B58,CP$3,CP$2,CP$2)</f>
        <v>#NAME?</v>
      </c>
      <c r="CQ58" s="108" t="e">
        <f ca="1">_xll.BDH($B58,CQ$3,CQ$2,CQ$2)</f>
        <v>#NAME?</v>
      </c>
      <c r="CR58" s="108" t="e">
        <f ca="1">_xll.BDH($B58,CR$3,CR$2,CR$2)</f>
        <v>#NAME?</v>
      </c>
      <c r="CS58" s="108" t="e">
        <f ca="1">_xll.BDH($B58,CS$3,CS$2,CS$2)</f>
        <v>#NAME?</v>
      </c>
      <c r="CT58" s="108" t="e">
        <f ca="1">_xll.BDH($B58,CT$3,CT$2,CT$2)</f>
        <v>#NAME?</v>
      </c>
      <c r="CU58" s="108" t="e">
        <f ca="1">_xll.BDH($B58,CU$3,CU$2,CU$2)</f>
        <v>#NAME?</v>
      </c>
      <c r="CV58" s="108" t="e">
        <f ca="1">_xll.BDH($B58,CV$3,CV$2,CV$2)</f>
        <v>#NAME?</v>
      </c>
      <c r="CW58" s="108" t="e">
        <f ca="1">_xll.BDH($B58,CW$3,CW$2,CW$2)</f>
        <v>#NAME?</v>
      </c>
      <c r="CX58" s="108" t="e">
        <f ca="1">_xll.BDH($B58,CX$3,CX$2,CX$2)</f>
        <v>#NAME?</v>
      </c>
      <c r="CY58" s="108" t="e">
        <f ca="1">_xll.BDH($B58,CY$3,CY$2,CY$2)</f>
        <v>#NAME?</v>
      </c>
      <c r="CZ58" s="108" t="e">
        <f ca="1">_xll.BDH($B58,CZ$3,CZ$2,CZ$2)</f>
        <v>#NAME?</v>
      </c>
      <c r="DA58" s="108" t="e">
        <f ca="1">_xll.BDH($B58,DA$3,DA$2,DA$2)</f>
        <v>#NAME?</v>
      </c>
      <c r="DB58" s="108" t="e">
        <f ca="1">_xll.BDH($B58,DB$3,DB$2,DB$2)</f>
        <v>#NAME?</v>
      </c>
      <c r="DC58" s="108" t="e">
        <f ca="1">_xll.BDH($B58,DC$3,DC$2,DC$2)</f>
        <v>#NAME?</v>
      </c>
      <c r="DD58" s="108" t="e">
        <f ca="1">_xll.BDH($B58,DD$3,DD$2,DD$2)</f>
        <v>#NAME?</v>
      </c>
      <c r="DE58" s="108" t="e">
        <f ca="1">_xll.BDH($B58,DE$3,DE$2,DE$2)</f>
        <v>#NAME?</v>
      </c>
      <c r="DF58" s="108" t="e">
        <f ca="1">_xll.BDH($B58,DF$3,DF$2,DF$2)</f>
        <v>#NAME?</v>
      </c>
      <c r="DG58" s="108" t="e">
        <f ca="1">_xll.BDH($B58,DG$3,DG$2,DG$2)</f>
        <v>#NAME?</v>
      </c>
      <c r="DH58" s="108" t="e">
        <f ca="1">_xll.BDH($B58,DH$3,DH$2,DH$2)</f>
        <v>#NAME?</v>
      </c>
      <c r="DI58" s="108" t="e">
        <f ca="1">_xll.BDH($B58,DI$3,DI$2,DI$2)</f>
        <v>#NAME?</v>
      </c>
      <c r="DJ58" s="15"/>
      <c r="DK58" s="109" t="e">
        <f ca="1">_xll.BDH($B58,DK$3,DK$2,DK$2)</f>
        <v>#NAME?</v>
      </c>
      <c r="DL58" s="109" t="e">
        <f ca="1">_xll.BDH($B58,DL$3,DL$2,DL$2)</f>
        <v>#NAME?</v>
      </c>
      <c r="DM58" s="109" t="e">
        <f ca="1">_xll.BDH($B58,DM$3,DM$2,DM$2)</f>
        <v>#NAME?</v>
      </c>
      <c r="DN58" s="109" t="e">
        <f ca="1">_xll.BDH($B58,DN$3,DN$2,DN$2)</f>
        <v>#NAME?</v>
      </c>
      <c r="DO58" s="109" t="e">
        <f ca="1">_xll.BDH($B58,DO$3,DO$2,DO$2)</f>
        <v>#NAME?</v>
      </c>
      <c r="DP58" s="109" t="e">
        <f ca="1">_xll.BDH($B58,DP$3,DP$2,DP$2)</f>
        <v>#NAME?</v>
      </c>
      <c r="DQ58" s="109" t="e">
        <f ca="1">_xll.BDH($B58,DQ$3,DQ$2,DQ$2)</f>
        <v>#NAME?</v>
      </c>
      <c r="DR58" s="109" t="e">
        <f ca="1">_xll.BDH($B58,DR$3,DR$2,DR$2)</f>
        <v>#NAME?</v>
      </c>
      <c r="DS58" s="109" t="e">
        <f ca="1">_xll.BDH($B58,DS$3,DS$2,DS$2)</f>
        <v>#NAME?</v>
      </c>
      <c r="DT58" s="109" t="e">
        <f ca="1">_xll.BDH($B58,DT$3,DT$2,DT$2)</f>
        <v>#NAME?</v>
      </c>
      <c r="DU58" s="109" t="e">
        <f ca="1">_xll.BDH($B58,DU$3,DU$2,DU$2)</f>
        <v>#NAME?</v>
      </c>
      <c r="DV58" s="109" t="e">
        <f ca="1">_xll.BDH($B58,DV$3,DV$2,DV$2)</f>
        <v>#NAME?</v>
      </c>
      <c r="DW58" s="109" t="e">
        <f ca="1">_xll.BDH($B58,DW$3,DW$2,DW$2)</f>
        <v>#NAME?</v>
      </c>
      <c r="DX58" s="109" t="e">
        <f ca="1">_xll.BDH($B58,DX$3,DX$2,DX$2)</f>
        <v>#NAME?</v>
      </c>
      <c r="DY58" s="109" t="e">
        <f ca="1">_xll.BDH($B58,DY$3,DY$2,DY$2)</f>
        <v>#NAME?</v>
      </c>
      <c r="DZ58" s="109" t="e">
        <f ca="1">_xll.BDH($B58,DZ$3,DZ$2,DZ$2)</f>
        <v>#NAME?</v>
      </c>
      <c r="EA58" s="109" t="e">
        <f ca="1">_xll.BDH($B58,EA$3,EA$2,EA$2)</f>
        <v>#NAME?</v>
      </c>
      <c r="EB58" s="109" t="e">
        <f ca="1">_xll.BDH($B58,EB$3,EB$2,EB$2)</f>
        <v>#NAME?</v>
      </c>
      <c r="EC58" s="109" t="e">
        <f ca="1">_xll.BDH($B58,EC$3,EC$2,EC$2)</f>
        <v>#NAME?</v>
      </c>
      <c r="ED58" s="109" t="e">
        <f ca="1">_xll.BDH($B58,ED$3,ED$2,ED$2)</f>
        <v>#NAME?</v>
      </c>
      <c r="EE58" s="109" t="e">
        <f ca="1">_xll.BDH($B58,EE$3,EE$2,EE$2)</f>
        <v>#NAME?</v>
      </c>
      <c r="EF58" s="15"/>
      <c r="EG58" s="109" t="e">
        <f ca="1">_xll.BDH($B58,EG$3,EG$2,EG$2)</f>
        <v>#NAME?</v>
      </c>
      <c r="EH58" s="109" t="e">
        <f ca="1">_xll.BDH($B58,EH$3,EH$2,EH$2)</f>
        <v>#NAME?</v>
      </c>
      <c r="EI58" s="109" t="e">
        <f ca="1">_xll.BDH($B58,EI$3,EI$2,EI$2)</f>
        <v>#NAME?</v>
      </c>
      <c r="EJ58" s="109" t="e">
        <f ca="1">_xll.BDH($B58,EJ$3,EJ$2,EJ$2)</f>
        <v>#NAME?</v>
      </c>
      <c r="EK58" s="109" t="e">
        <f ca="1">_xll.BDH($B58,EK$3,EK$2,EK$2)</f>
        <v>#NAME?</v>
      </c>
      <c r="EL58" s="109" t="e">
        <f ca="1">_xll.BDH($B58,EL$3,EL$2,EL$2)</f>
        <v>#NAME?</v>
      </c>
      <c r="EM58" s="109" t="e">
        <f ca="1">_xll.BDH($B58,EM$3,EM$2,EM$2)</f>
        <v>#NAME?</v>
      </c>
      <c r="EN58" s="109" t="e">
        <f ca="1">_xll.BDH($B58,EN$3,EN$2,EN$2)</f>
        <v>#NAME?</v>
      </c>
      <c r="EO58" s="109" t="e">
        <f ca="1">_xll.BDH($B58,EO$3,EO$2,EO$2)</f>
        <v>#NAME?</v>
      </c>
      <c r="EP58" s="109" t="e">
        <f ca="1">_xll.BDH($B58,EP$3,EP$2,EP$2)</f>
        <v>#NAME?</v>
      </c>
      <c r="EQ58" s="109" t="e">
        <f ca="1">_xll.BDH($B58,EQ$3,EQ$2,EQ$2)</f>
        <v>#NAME?</v>
      </c>
      <c r="ER58" s="109" t="e">
        <f ca="1">_xll.BDH($B58,ER$3,ER$2,ER$2)</f>
        <v>#NAME?</v>
      </c>
      <c r="ES58" s="109" t="e">
        <f ca="1">_xll.BDH($B58,ES$3,ES$2,ES$2)</f>
        <v>#NAME?</v>
      </c>
      <c r="ET58" s="109" t="e">
        <f ca="1">_xll.BDH($B58,ET$3,ET$2,ET$2)</f>
        <v>#NAME?</v>
      </c>
      <c r="EU58" s="109" t="e">
        <f ca="1">_xll.BDH($B58,EU$3,EU$2,EU$2)</f>
        <v>#NAME?</v>
      </c>
      <c r="EV58" s="109" t="e">
        <f ca="1">_xll.BDH($B58,EV$3,EV$2,EV$2)</f>
        <v>#NAME?</v>
      </c>
      <c r="EW58" s="109" t="e">
        <f ca="1">_xll.BDH($B58,EW$3,EW$2,EW$2)</f>
        <v>#NAME?</v>
      </c>
      <c r="EX58" s="109" t="e">
        <f ca="1">_xll.BDH($B58,EX$3,EX$2,EX$2)</f>
        <v>#NAME?</v>
      </c>
      <c r="EY58" s="109" t="e">
        <f ca="1">_xll.BDH($B58,EY$3,EY$2,EY$2)</f>
        <v>#NAME?</v>
      </c>
      <c r="EZ58" s="109" t="e">
        <f ca="1">_xll.BDH($B58,EZ$3,EZ$2,EZ$2)</f>
        <v>#NAME?</v>
      </c>
      <c r="FA58" s="109" t="e">
        <f ca="1">_xll.BDH($B58,FA$3,FA$2,FA$2)</f>
        <v>#NAME?</v>
      </c>
      <c r="FB58" s="15"/>
      <c r="FC58" s="109" t="e">
        <f ca="1">_xll.BDH($B58,FC$3,FC$2,FC$2)</f>
        <v>#NAME?</v>
      </c>
      <c r="FD58" s="109" t="e">
        <f ca="1">_xll.BDH($B58,FD$3,FD$2,FD$2)</f>
        <v>#NAME?</v>
      </c>
      <c r="FE58" s="109" t="e">
        <f ca="1">_xll.BDH($B58,FE$3,FE$2,FE$2)</f>
        <v>#NAME?</v>
      </c>
      <c r="FF58" s="109" t="e">
        <f ca="1">_xll.BDH($B58,FF$3,FF$2,FF$2)</f>
        <v>#NAME?</v>
      </c>
      <c r="FG58" s="109" t="e">
        <f ca="1">_xll.BDH($B58,FG$3,FG$2,FG$2)</f>
        <v>#NAME?</v>
      </c>
      <c r="FH58" s="109" t="e">
        <f ca="1">_xll.BDH($B58,FH$3,FH$2,FH$2)</f>
        <v>#NAME?</v>
      </c>
      <c r="FI58" s="109" t="e">
        <f ca="1">_xll.BDH($B58,FI$3,FI$2,FI$2)</f>
        <v>#NAME?</v>
      </c>
      <c r="FJ58" s="109" t="e">
        <f ca="1">_xll.BDH($B58,FJ$3,FJ$2,FJ$2)</f>
        <v>#NAME?</v>
      </c>
      <c r="FK58" s="109" t="e">
        <f ca="1">_xll.BDH($B58,FK$3,FK$2,FK$2)</f>
        <v>#NAME?</v>
      </c>
      <c r="FL58" s="109" t="e">
        <f ca="1">_xll.BDH($B58,FL$3,FL$2,FL$2)</f>
        <v>#NAME?</v>
      </c>
      <c r="FM58" s="109" t="e">
        <f ca="1">_xll.BDH($B58,FM$3,FM$2,FM$2)</f>
        <v>#NAME?</v>
      </c>
      <c r="FN58" s="109" t="e">
        <f ca="1">_xll.BDH($B58,FN$3,FN$2,FN$2)</f>
        <v>#NAME?</v>
      </c>
      <c r="FO58" s="109" t="e">
        <f ca="1">_xll.BDH($B58,FO$3,FO$2,FO$2)</f>
        <v>#NAME?</v>
      </c>
      <c r="FP58" s="109" t="e">
        <f ca="1">_xll.BDH($B58,FP$3,FP$2,FP$2)</f>
        <v>#NAME?</v>
      </c>
      <c r="FQ58" s="109" t="e">
        <f ca="1">_xll.BDH($B58,FQ$3,FQ$2,FQ$2)</f>
        <v>#NAME?</v>
      </c>
      <c r="FR58" s="109" t="e">
        <f ca="1">_xll.BDH($B58,FR$3,FR$2,FR$2)</f>
        <v>#NAME?</v>
      </c>
      <c r="FS58" s="109" t="e">
        <f ca="1">_xll.BDH($B58,FS$3,FS$2,FS$2)</f>
        <v>#NAME?</v>
      </c>
      <c r="FT58" s="109" t="e">
        <f ca="1">_xll.BDH($B58,FT$3,FT$2,FT$2)</f>
        <v>#NAME?</v>
      </c>
      <c r="FU58" s="109" t="e">
        <f ca="1">_xll.BDH($B58,FU$3,FU$2,FU$2)</f>
        <v>#NAME?</v>
      </c>
      <c r="FV58" s="109" t="e">
        <f ca="1">_xll.BDH($B58,FV$3,FV$2,FV$2)</f>
        <v>#NAME?</v>
      </c>
      <c r="FW58" s="109" t="e">
        <f ca="1">_xll.BDH($B58,FW$3,FW$2,FW$2)</f>
        <v>#NAME?</v>
      </c>
      <c r="FX58" s="15"/>
      <c r="FY58" s="109" t="e">
        <f ca="1">_xll.BDH($B58,FY$3,FY$2,FY$2)</f>
        <v>#NAME?</v>
      </c>
      <c r="FZ58" s="109" t="e">
        <f ca="1">_xll.BDH($B58,FZ$3,FZ$2,FZ$2)</f>
        <v>#NAME?</v>
      </c>
      <c r="GA58" s="109" t="e">
        <f ca="1">_xll.BDH($B58,GA$3,GA$2,GA$2)</f>
        <v>#NAME?</v>
      </c>
      <c r="GB58" s="109" t="e">
        <f ca="1">_xll.BDH($B58,GB$3,GB$2,GB$2)</f>
        <v>#NAME?</v>
      </c>
      <c r="GC58" s="109" t="e">
        <f ca="1">_xll.BDH($B58,GC$3,GC$2,GC$2)</f>
        <v>#NAME?</v>
      </c>
      <c r="GD58" s="109" t="e">
        <f ca="1">_xll.BDH($B58,GD$3,GD$2,GD$2)</f>
        <v>#NAME?</v>
      </c>
      <c r="GE58" s="109" t="e">
        <f ca="1">_xll.BDH($B58,GE$3,GE$2,GE$2)</f>
        <v>#NAME?</v>
      </c>
      <c r="GF58" s="109" t="e">
        <f ca="1">_xll.BDH($B58,GF$3,GF$2,GF$2)</f>
        <v>#NAME?</v>
      </c>
      <c r="GG58" s="109" t="e">
        <f ca="1">_xll.BDH($B58,GG$3,GG$2,GG$2)</f>
        <v>#NAME?</v>
      </c>
      <c r="GH58" s="109" t="e">
        <f ca="1">_xll.BDH($B58,GH$3,GH$2,GH$2)</f>
        <v>#NAME?</v>
      </c>
      <c r="GI58" s="109" t="e">
        <f ca="1">_xll.BDH($B58,GI$3,GI$2,GI$2)</f>
        <v>#NAME?</v>
      </c>
      <c r="GJ58" s="109" t="e">
        <f ca="1">_xll.BDH($B58,GJ$3,GJ$2,GJ$2)</f>
        <v>#NAME?</v>
      </c>
      <c r="GK58" s="109" t="e">
        <f ca="1">_xll.BDH($B58,GK$3,GK$2,GK$2)</f>
        <v>#NAME?</v>
      </c>
      <c r="GL58" s="109" t="e">
        <f ca="1">_xll.BDH($B58,GL$3,GL$2,GL$2)</f>
        <v>#NAME?</v>
      </c>
      <c r="GM58" s="109" t="e">
        <f ca="1">_xll.BDH($B58,GM$3,GM$2,GM$2)</f>
        <v>#NAME?</v>
      </c>
      <c r="GN58" s="109" t="e">
        <f ca="1">_xll.BDH($B58,GN$3,GN$2,GN$2)</f>
        <v>#NAME?</v>
      </c>
      <c r="GO58" s="109" t="e">
        <f ca="1">_xll.BDH($B58,GO$3,GO$2,GO$2)</f>
        <v>#NAME?</v>
      </c>
      <c r="GP58" s="109" t="e">
        <f ca="1">_xll.BDH($B58,GP$3,GP$2,GP$2)</f>
        <v>#NAME?</v>
      </c>
      <c r="GQ58" s="109" t="e">
        <f ca="1">_xll.BDH($B58,GQ$3,GQ$2,GQ$2)</f>
        <v>#NAME?</v>
      </c>
      <c r="GR58" s="109" t="e">
        <f ca="1">_xll.BDH($B58,GR$3,GR$2,GR$2)</f>
        <v>#NAME?</v>
      </c>
      <c r="GS58" s="109" t="e">
        <f ca="1">_xll.BDH($B58,GS$3,GS$2,GS$2)</f>
        <v>#NAME?</v>
      </c>
      <c r="GT58" s="15"/>
      <c r="GU58" s="108" t="e">
        <f ca="1">_xll.BDH($B58,GU$3,GU$2,GU$2)</f>
        <v>#NAME?</v>
      </c>
      <c r="GV58" s="108" t="e">
        <f ca="1">_xll.BDH($B58,GV$3,GV$2,GV$2)</f>
        <v>#NAME?</v>
      </c>
      <c r="GW58" s="108" t="e">
        <f ca="1">_xll.BDH($B58,GW$3,GW$2,GW$2)</f>
        <v>#NAME?</v>
      </c>
      <c r="GX58" s="108" t="e">
        <f ca="1">_xll.BDH($B58,GX$3,GX$2,GX$2)</f>
        <v>#NAME?</v>
      </c>
      <c r="GY58" s="108" t="e">
        <f ca="1">_xll.BDH($B58,GY$3,GY$2,GY$2)</f>
        <v>#NAME?</v>
      </c>
      <c r="GZ58" s="108" t="e">
        <f ca="1">_xll.BDH($B58,GZ$3,GZ$2,GZ$2)</f>
        <v>#NAME?</v>
      </c>
      <c r="HA58" s="108" t="e">
        <f ca="1">_xll.BDH($B58,HA$3,HA$2,HA$2)</f>
        <v>#NAME?</v>
      </c>
      <c r="HB58" s="108" t="e">
        <f ca="1">_xll.BDH($B58,HB$3,HB$2,HB$2)</f>
        <v>#NAME?</v>
      </c>
      <c r="HC58" s="108" t="e">
        <f ca="1">_xll.BDH($B58,HC$3,HC$2,HC$2)</f>
        <v>#NAME?</v>
      </c>
      <c r="HD58" s="108" t="e">
        <f ca="1">_xll.BDH($B58,HD$3,HD$2,HD$2)</f>
        <v>#NAME?</v>
      </c>
      <c r="HE58" s="108" t="e">
        <f ca="1">_xll.BDH($B58,HE$3,HE$2,HE$2)</f>
        <v>#NAME?</v>
      </c>
      <c r="HF58" s="108" t="e">
        <f ca="1">_xll.BDH($B58,HF$3,HF$2,HF$2)</f>
        <v>#NAME?</v>
      </c>
      <c r="HG58" s="108" t="e">
        <f ca="1">_xll.BDH($B58,HG$3,HG$2,HG$2)</f>
        <v>#NAME?</v>
      </c>
      <c r="HH58" s="108" t="e">
        <f ca="1">_xll.BDH($B58,HH$3,HH$2,HH$2)</f>
        <v>#NAME?</v>
      </c>
      <c r="HI58" s="108" t="e">
        <f ca="1">_xll.BDH($B58,HI$3,HI$2,HI$2)</f>
        <v>#NAME?</v>
      </c>
      <c r="HJ58" s="108" t="e">
        <f ca="1">_xll.BDH($B58,HJ$3,HJ$2,HJ$2)</f>
        <v>#NAME?</v>
      </c>
      <c r="HK58" s="108" t="e">
        <f ca="1">_xll.BDH($B58,HK$3,HK$2,HK$2)</f>
        <v>#NAME?</v>
      </c>
      <c r="HL58" s="108" t="e">
        <f ca="1">_xll.BDH($B58,HL$3,HL$2,HL$2)</f>
        <v>#NAME?</v>
      </c>
      <c r="HM58" s="108" t="e">
        <f ca="1">_xll.BDH($B58,HM$3,HM$2,HM$2)</f>
        <v>#NAME?</v>
      </c>
      <c r="HN58" s="108" t="e">
        <f ca="1">_xll.BDH($B58,HN$3,HN$2,HN$2)</f>
        <v>#NAME?</v>
      </c>
      <c r="HO58" s="108" t="e">
        <f ca="1">_xll.BDH($B58,HO$3,HO$2,HO$2)</f>
        <v>#NAME?</v>
      </c>
      <c r="HP58" s="15"/>
      <c r="HQ58" s="108" t="e">
        <f ca="1">_xll.BDH($B58,HQ$3,HQ$2,HQ$2)</f>
        <v>#NAME?</v>
      </c>
      <c r="HR58" s="108" t="e">
        <f ca="1">_xll.BDH($B58,HR$3,HR$2,HR$2)</f>
        <v>#NAME?</v>
      </c>
      <c r="HS58" s="108" t="e">
        <f ca="1">_xll.BDH($B58,HS$3,HS$2,HS$2)</f>
        <v>#NAME?</v>
      </c>
      <c r="HT58" s="108" t="e">
        <f ca="1">_xll.BDH($B58,HT$3,HT$2,HT$2)</f>
        <v>#NAME?</v>
      </c>
      <c r="HU58" s="108" t="e">
        <f ca="1">_xll.BDH($B58,HU$3,HU$2,HU$2)</f>
        <v>#NAME?</v>
      </c>
      <c r="HV58" s="108" t="e">
        <f ca="1">_xll.BDH($B58,HV$3,HV$2,HV$2)</f>
        <v>#NAME?</v>
      </c>
      <c r="HW58" s="108" t="e">
        <f ca="1">_xll.BDH($B58,HW$3,HW$2,HW$2)</f>
        <v>#NAME?</v>
      </c>
      <c r="HX58" s="108" t="e">
        <f ca="1">_xll.BDH($B58,HX$3,HX$2,HX$2)</f>
        <v>#NAME?</v>
      </c>
      <c r="HY58" s="108" t="e">
        <f ca="1">_xll.BDH($B58,HY$3,HY$2,HY$2)</f>
        <v>#NAME?</v>
      </c>
      <c r="HZ58" s="108" t="e">
        <f ca="1">_xll.BDH($B58,HZ$3,HZ$2,HZ$2)</f>
        <v>#NAME?</v>
      </c>
      <c r="IA58" s="108" t="e">
        <f ca="1">_xll.BDH($B58,IA$3,IA$2,IA$2)</f>
        <v>#NAME?</v>
      </c>
      <c r="IB58" s="108" t="e">
        <f ca="1">_xll.BDH($B58,IB$3,IB$2,IB$2)</f>
        <v>#NAME?</v>
      </c>
      <c r="IC58" s="108" t="e">
        <f ca="1">_xll.BDH($B58,IC$3,IC$2,IC$2)</f>
        <v>#NAME?</v>
      </c>
      <c r="ID58" s="108" t="e">
        <f ca="1">_xll.BDH($B58,ID$3,ID$2,ID$2)</f>
        <v>#NAME?</v>
      </c>
      <c r="IE58" s="108" t="e">
        <f ca="1">_xll.BDH($B58,IE$3,IE$2,IE$2)</f>
        <v>#NAME?</v>
      </c>
      <c r="IF58" s="108" t="e">
        <f ca="1">_xll.BDH($B58,IF$3,IF$2,IF$2)</f>
        <v>#NAME?</v>
      </c>
      <c r="IG58" s="108" t="e">
        <f ca="1">_xll.BDH($B58,IG$3,IG$2,IG$2)</f>
        <v>#NAME?</v>
      </c>
      <c r="IH58" s="108" t="e">
        <f ca="1">_xll.BDH($B58,IH$3,IH$2,IH$2)</f>
        <v>#NAME?</v>
      </c>
      <c r="II58" s="108" t="e">
        <f ca="1">_xll.BDH($B58,II$3,II$2,II$2)</f>
        <v>#NAME?</v>
      </c>
      <c r="IJ58" s="108" t="e">
        <f ca="1">_xll.BDH($B58,IJ$3,IJ$2,IJ$2)</f>
        <v>#NAME?</v>
      </c>
      <c r="IK58" s="108" t="e">
        <f ca="1">_xll.BDH($B58,IK$3,IK$2,IK$2)</f>
        <v>#NAME?</v>
      </c>
      <c r="IL58" s="15"/>
      <c r="IM58" s="108" t="e">
        <f ca="1">_xll.BDH($B58,IM$3,IM$2,IM$2)</f>
        <v>#NAME?</v>
      </c>
      <c r="IN58" s="108" t="e">
        <f ca="1">_xll.BDH($B58,IN$3,IN$2,IN$2)</f>
        <v>#NAME?</v>
      </c>
      <c r="IO58" s="108" t="e">
        <f ca="1">_xll.BDH($B58,IO$3,IO$2,IO$2)</f>
        <v>#NAME?</v>
      </c>
      <c r="IP58" s="108" t="e">
        <f ca="1">_xll.BDH($B58,IP$3,IP$2,IP$2)</f>
        <v>#NAME?</v>
      </c>
      <c r="IQ58" s="108" t="e">
        <f ca="1">_xll.BDH($B58,IQ$3,IQ$2,IQ$2)</f>
        <v>#NAME?</v>
      </c>
      <c r="IR58" s="108" t="e">
        <f ca="1">_xll.BDH($B58,IR$3,IR$2,IR$2)</f>
        <v>#NAME?</v>
      </c>
      <c r="IS58" s="108" t="e">
        <f ca="1">_xll.BDH($B58,IS$3,IS$2,IS$2)</f>
        <v>#NAME?</v>
      </c>
      <c r="IT58" s="108" t="e">
        <f ca="1">_xll.BDH($B58,IT$3,IT$2,IT$2)</f>
        <v>#NAME?</v>
      </c>
      <c r="IU58" s="108" t="e">
        <f ca="1">_xll.BDH($B58,IU$3,IU$2,IU$2)</f>
        <v>#NAME?</v>
      </c>
      <c r="IV58" s="108" t="e">
        <f ca="1">_xll.BDH($B58,IV$3,IV$2,IV$2)</f>
        <v>#NAME?</v>
      </c>
      <c r="IW58" s="108" t="e">
        <f ca="1">_xll.BDH($B58,IW$3,IW$2,IW$2)</f>
        <v>#NAME?</v>
      </c>
      <c r="IX58" s="108" t="e">
        <f ca="1">_xll.BDH($B58,IX$3,IX$2,IX$2)</f>
        <v>#NAME?</v>
      </c>
      <c r="IY58" s="108" t="e">
        <f ca="1">_xll.BDH($B58,IY$3,IY$2,IY$2)</f>
        <v>#NAME?</v>
      </c>
      <c r="IZ58" s="108" t="e">
        <f ca="1">_xll.BDH($B58,IZ$3,IZ$2,IZ$2)</f>
        <v>#NAME?</v>
      </c>
      <c r="JA58" s="108" t="e">
        <f ca="1">_xll.BDH($B58,JA$3,JA$2,JA$2)</f>
        <v>#NAME?</v>
      </c>
      <c r="JB58" s="108" t="e">
        <f ca="1">_xll.BDH($B58,JB$3,JB$2,JB$2)</f>
        <v>#NAME?</v>
      </c>
      <c r="JC58" s="108" t="e">
        <f ca="1">_xll.BDH($B58,JC$3,JC$2,JC$2)</f>
        <v>#NAME?</v>
      </c>
      <c r="JD58" s="108" t="e">
        <f ca="1">_xll.BDH($B58,JD$3,JD$2,JD$2)</f>
        <v>#NAME?</v>
      </c>
      <c r="JE58" s="108" t="e">
        <f ca="1">_xll.BDH($B58,JE$3,JE$2,JE$2)</f>
        <v>#NAME?</v>
      </c>
      <c r="JF58" s="108" t="e">
        <f ca="1">_xll.BDH($B58,JF$3,JF$2,JF$2)</f>
        <v>#NAME?</v>
      </c>
      <c r="JG58" s="108" t="e">
        <f ca="1">_xll.BDH($B58,JG$3,JG$2,JG$2)</f>
        <v>#NAME?</v>
      </c>
      <c r="JH58" s="15"/>
      <c r="JI58" s="109" t="e">
        <f ca="1">_xll.BDH($B58,JI$3,JI$2,JI$2)</f>
        <v>#NAME?</v>
      </c>
      <c r="JJ58" s="109" t="e">
        <f ca="1">_xll.BDH($B58,JJ$3,JJ$2,JJ$2)</f>
        <v>#NAME?</v>
      </c>
      <c r="JK58" s="109" t="e">
        <f ca="1">_xll.BDH($B58,JK$3,JK$2,JK$2)</f>
        <v>#NAME?</v>
      </c>
      <c r="JL58" s="109" t="e">
        <f ca="1">_xll.BDH($B58,JL$3,JL$2,JL$2)</f>
        <v>#NAME?</v>
      </c>
      <c r="JM58" s="109" t="e">
        <f ca="1">_xll.BDH($B58,JM$3,JM$2,JM$2)</f>
        <v>#NAME?</v>
      </c>
      <c r="JN58" s="109" t="e">
        <f ca="1">_xll.BDH($B58,JN$3,JN$2,JN$2)</f>
        <v>#NAME?</v>
      </c>
      <c r="JO58" s="109" t="e">
        <f ca="1">_xll.BDH($B58,JO$3,JO$2,JO$2)</f>
        <v>#NAME?</v>
      </c>
      <c r="JP58" s="109" t="e">
        <f ca="1">_xll.BDH($B58,JP$3,JP$2,JP$2)</f>
        <v>#NAME?</v>
      </c>
      <c r="JQ58" s="109" t="e">
        <f ca="1">_xll.BDH($B58,JQ$3,JQ$2,JQ$2)</f>
        <v>#NAME?</v>
      </c>
      <c r="JR58" s="109" t="e">
        <f ca="1">_xll.BDH($B58,JR$3,JR$2,JR$2)</f>
        <v>#NAME?</v>
      </c>
      <c r="JS58" s="109" t="e">
        <f ca="1">_xll.BDH($B58,JS$3,JS$2,JS$2)</f>
        <v>#NAME?</v>
      </c>
      <c r="JT58" s="109" t="e">
        <f ca="1">_xll.BDH($B58,JT$3,JT$2,JT$2)</f>
        <v>#NAME?</v>
      </c>
      <c r="JU58" s="109" t="e">
        <f ca="1">_xll.BDH($B58,JU$3,JU$2,JU$2)</f>
        <v>#NAME?</v>
      </c>
      <c r="JV58" s="109" t="e">
        <f ca="1">_xll.BDH($B58,JV$3,JV$2,JV$2)</f>
        <v>#NAME?</v>
      </c>
      <c r="JW58" s="109" t="e">
        <f ca="1">_xll.BDH($B58,JW$3,JW$2,JW$2)</f>
        <v>#NAME?</v>
      </c>
      <c r="JX58" s="109" t="e">
        <f ca="1">_xll.BDH($B58,JX$3,JX$2,JX$2)</f>
        <v>#NAME?</v>
      </c>
      <c r="JY58" s="109" t="e">
        <f ca="1">_xll.BDH($B58,JY$3,JY$2,JY$2)</f>
        <v>#NAME?</v>
      </c>
      <c r="JZ58" s="109" t="e">
        <f ca="1">_xll.BDH($B58,JZ$3,JZ$2,JZ$2)</f>
        <v>#NAME?</v>
      </c>
      <c r="KA58" s="109" t="e">
        <f ca="1">_xll.BDH($B58,KA$3,KA$2,KA$2)</f>
        <v>#NAME?</v>
      </c>
      <c r="KB58" s="109" t="e">
        <f ca="1">_xll.BDH($B58,KB$3,KB$2,KB$2)</f>
        <v>#NAME?</v>
      </c>
      <c r="KC58" s="109" t="e">
        <f ca="1">_xll.BDH($B58,KC$3,KC$2,KC$2)</f>
        <v>#NAME?</v>
      </c>
      <c r="KD58" s="15"/>
    </row>
    <row r="59" spans="1:290" s="27" customFormat="1">
      <c r="A59" s="15" t="s">
        <v>68</v>
      </c>
      <c r="B59" s="15" t="s">
        <v>88</v>
      </c>
      <c r="C59" s="15"/>
      <c r="D59" s="15" t="s">
        <v>93</v>
      </c>
      <c r="E59" s="108" t="e">
        <f ca="1">_xll.BDH($B59,E$3,E$2,E$2)</f>
        <v>#NAME?</v>
      </c>
      <c r="F59" s="108" t="e">
        <f ca="1">_xll.BDH($B59,F$3,F$2,F$2)</f>
        <v>#NAME?</v>
      </c>
      <c r="G59" s="108" t="e">
        <f ca="1">_xll.BDH($B59,G$3,G$2,G$2)</f>
        <v>#NAME?</v>
      </c>
      <c r="H59" s="108" t="e">
        <f ca="1">_xll.BDH($B59,H$3,H$2,H$2)</f>
        <v>#NAME?</v>
      </c>
      <c r="I59" s="108" t="e">
        <f ca="1">_xll.BDH($B59,I$3,I$2,I$2)</f>
        <v>#NAME?</v>
      </c>
      <c r="J59" s="108" t="e">
        <f ca="1">_xll.BDH($B59,J$3,J$2,J$2)</f>
        <v>#NAME?</v>
      </c>
      <c r="K59" s="108" t="e">
        <f ca="1">_xll.BDH($B59,K$3,K$2,K$2)</f>
        <v>#NAME?</v>
      </c>
      <c r="L59" s="108" t="e">
        <f ca="1">_xll.BDH($B59,L$3,L$2,L$2)</f>
        <v>#NAME?</v>
      </c>
      <c r="M59" s="108" t="e">
        <f ca="1">_xll.BDH($B59,M$3,M$2,M$2)</f>
        <v>#NAME?</v>
      </c>
      <c r="N59" s="108" t="e">
        <f ca="1">_xll.BDH($B59,N$3,N$2,N$2)</f>
        <v>#NAME?</v>
      </c>
      <c r="O59" s="108" t="e">
        <f ca="1">_xll.BDH($B59,O$3,O$2,O$2)</f>
        <v>#NAME?</v>
      </c>
      <c r="P59" s="108" t="e">
        <f ca="1">_xll.BDH($B59,P$3,P$2,P$2)</f>
        <v>#NAME?</v>
      </c>
      <c r="Q59" s="108" t="e">
        <f ca="1">_xll.BDH($B59,Q$3,Q$2,Q$2)</f>
        <v>#NAME?</v>
      </c>
      <c r="R59" s="108" t="e">
        <f ca="1">_xll.BDH($B59,R$3,R$2,R$2)</f>
        <v>#NAME?</v>
      </c>
      <c r="S59" s="108" t="e">
        <f ca="1">_xll.BDH($B59,S$3,S$2,S$2)</f>
        <v>#NAME?</v>
      </c>
      <c r="T59" s="108" t="e">
        <f ca="1">_xll.BDH($B59,T$3,T$2,T$2)</f>
        <v>#NAME?</v>
      </c>
      <c r="U59" s="108" t="e">
        <f ca="1">_xll.BDH($B59,U$3,U$2,U$2)</f>
        <v>#NAME?</v>
      </c>
      <c r="V59" s="108" t="e">
        <f ca="1">_xll.BDH($B59,V$3,V$2,V$2)</f>
        <v>#NAME?</v>
      </c>
      <c r="W59" s="108" t="e">
        <f ca="1">_xll.BDH($B59,W$3,W$2,W$2)</f>
        <v>#NAME?</v>
      </c>
      <c r="X59" s="108" t="e">
        <f ca="1">_xll.BDH($B59,X$3,X$2,X$2)</f>
        <v>#NAME?</v>
      </c>
      <c r="Y59" s="108" t="e">
        <f ca="1">_xll.BDH($B59,Y$3,Y$2,Y$2)</f>
        <v>#NAME?</v>
      </c>
      <c r="Z59" s="15"/>
      <c r="AA59" s="108" t="e">
        <f ca="1">_xll.BDH($B59,AA$3,AA$2,AA$2)</f>
        <v>#NAME?</v>
      </c>
      <c r="AB59" s="108" t="e">
        <f ca="1">_xll.BDH($B59,AB$3,AB$2,AB$2)</f>
        <v>#NAME?</v>
      </c>
      <c r="AC59" s="108" t="e">
        <f ca="1">_xll.BDH($B59,AC$3,AC$2,AC$2)</f>
        <v>#NAME?</v>
      </c>
      <c r="AD59" s="108" t="e">
        <f ca="1">_xll.BDH($B59,AD$3,AD$2,AD$2)</f>
        <v>#NAME?</v>
      </c>
      <c r="AE59" s="108" t="e">
        <f ca="1">_xll.BDH($B59,AE$3,AE$2,AE$2)</f>
        <v>#NAME?</v>
      </c>
      <c r="AF59" s="108" t="e">
        <f ca="1">_xll.BDH($B59,AF$3,AF$2,AF$2)</f>
        <v>#NAME?</v>
      </c>
      <c r="AG59" s="108" t="e">
        <f ca="1">_xll.BDH($B59,AG$3,AG$2,AG$2)</f>
        <v>#NAME?</v>
      </c>
      <c r="AH59" s="108" t="e">
        <f ca="1">_xll.BDH($B59,AH$3,AH$2,AH$2)</f>
        <v>#NAME?</v>
      </c>
      <c r="AI59" s="108" t="e">
        <f ca="1">_xll.BDH($B59,AI$3,AI$2,AI$2)</f>
        <v>#NAME?</v>
      </c>
      <c r="AJ59" s="108" t="e">
        <f ca="1">_xll.BDH($B59,AJ$3,AJ$2,AJ$2)</f>
        <v>#NAME?</v>
      </c>
      <c r="AK59" s="108" t="e">
        <f ca="1">_xll.BDH($B59,AK$3,AK$2,AK$2)</f>
        <v>#NAME?</v>
      </c>
      <c r="AL59" s="108" t="e">
        <f ca="1">_xll.BDH($B59,AL$3,AL$2,AL$2)</f>
        <v>#NAME?</v>
      </c>
      <c r="AM59" s="108" t="e">
        <f ca="1">_xll.BDH($B59,AM$3,AM$2,AM$2)</f>
        <v>#NAME?</v>
      </c>
      <c r="AN59" s="108" t="e">
        <f ca="1">_xll.BDH($B59,AN$3,AN$2,AN$2)</f>
        <v>#NAME?</v>
      </c>
      <c r="AO59" s="108" t="e">
        <f ca="1">_xll.BDH($B59,AO$3,AO$2,AO$2)</f>
        <v>#NAME?</v>
      </c>
      <c r="AP59" s="108" t="e">
        <f ca="1">_xll.BDH($B59,AP$3,AP$2,AP$2)</f>
        <v>#NAME?</v>
      </c>
      <c r="AQ59" s="108" t="e">
        <f ca="1">_xll.BDH($B59,AQ$3,AQ$2,AQ$2)</f>
        <v>#NAME?</v>
      </c>
      <c r="AR59" s="108" t="e">
        <f ca="1">_xll.BDH($B59,AR$3,AR$2,AR$2)</f>
        <v>#NAME?</v>
      </c>
      <c r="AS59" s="108" t="e">
        <f ca="1">_xll.BDH($B59,AS$3,AS$2,AS$2)</f>
        <v>#NAME?</v>
      </c>
      <c r="AT59" s="108" t="e">
        <f ca="1">_xll.BDH($B59,AT$3,AT$2,AT$2)</f>
        <v>#NAME?</v>
      </c>
      <c r="AU59" s="108" t="e">
        <f ca="1">_xll.BDH($B59,AU$3,AU$2,AU$2)</f>
        <v>#NAME?</v>
      </c>
      <c r="AV59" s="15"/>
      <c r="AW59" s="108" t="e">
        <f ca="1">_xll.BDH($B59,AW$3,AW$2,AW$2)</f>
        <v>#NAME?</v>
      </c>
      <c r="AX59" s="108" t="e">
        <f ca="1">_xll.BDH($B59,AX$3,AX$2,AX$2)</f>
        <v>#NAME?</v>
      </c>
      <c r="AY59" s="108" t="e">
        <f ca="1">_xll.BDH($B59,AY$3,AY$2,AY$2)</f>
        <v>#NAME?</v>
      </c>
      <c r="AZ59" s="108" t="e">
        <f ca="1">_xll.BDH($B59,AZ$3,AZ$2,AZ$2)</f>
        <v>#NAME?</v>
      </c>
      <c r="BA59" s="108" t="e">
        <f ca="1">_xll.BDH($B59,BA$3,BA$2,BA$2)</f>
        <v>#NAME?</v>
      </c>
      <c r="BB59" s="108" t="e">
        <f ca="1">_xll.BDH($B59,BB$3,BB$2,BB$2)</f>
        <v>#NAME?</v>
      </c>
      <c r="BC59" s="108" t="e">
        <f ca="1">_xll.BDH($B59,BC$3,BC$2,BC$2)</f>
        <v>#NAME?</v>
      </c>
      <c r="BD59" s="108" t="e">
        <f ca="1">_xll.BDH($B59,BD$3,BD$2,BD$2)</f>
        <v>#NAME?</v>
      </c>
      <c r="BE59" s="108" t="e">
        <f ca="1">_xll.BDH($B59,BE$3,BE$2,BE$2)</f>
        <v>#NAME?</v>
      </c>
      <c r="BF59" s="108" t="e">
        <f ca="1">_xll.BDH($B59,BF$3,BF$2,BF$2)</f>
        <v>#NAME?</v>
      </c>
      <c r="BG59" s="108" t="e">
        <f ca="1">_xll.BDH($B59,BG$3,BG$2,BG$2)</f>
        <v>#NAME?</v>
      </c>
      <c r="BH59" s="108" t="e">
        <f ca="1">_xll.BDH($B59,BH$3,BH$2,BH$2)</f>
        <v>#NAME?</v>
      </c>
      <c r="BI59" s="108" t="e">
        <f ca="1">_xll.BDH($B59,BI$3,BI$2,BI$2)</f>
        <v>#NAME?</v>
      </c>
      <c r="BJ59" s="108" t="e">
        <f ca="1">_xll.BDH($B59,BJ$3,BJ$2,BJ$2)</f>
        <v>#NAME?</v>
      </c>
      <c r="BK59" s="108" t="e">
        <f ca="1">_xll.BDH($B59,BK$3,BK$2,BK$2)</f>
        <v>#NAME?</v>
      </c>
      <c r="BL59" s="108" t="e">
        <f ca="1">_xll.BDH($B59,BL$3,BL$2,BL$2)</f>
        <v>#NAME?</v>
      </c>
      <c r="BM59" s="108" t="e">
        <f ca="1">_xll.BDH($B59,BM$3,BM$2,BM$2)</f>
        <v>#NAME?</v>
      </c>
      <c r="BN59" s="108" t="e">
        <f ca="1">_xll.BDH($B59,BN$3,BN$2,BN$2)</f>
        <v>#NAME?</v>
      </c>
      <c r="BO59" s="108" t="e">
        <f ca="1">_xll.BDH($B59,BO$3,BO$2,BO$2)</f>
        <v>#NAME?</v>
      </c>
      <c r="BP59" s="108" t="e">
        <f ca="1">_xll.BDH($B59,BP$3,BP$2,BP$2)</f>
        <v>#NAME?</v>
      </c>
      <c r="BQ59" s="108" t="e">
        <f ca="1">_xll.BDH($B59,BQ$3,BQ$2,BQ$2)</f>
        <v>#NAME?</v>
      </c>
      <c r="BR59" s="15"/>
      <c r="BS59" s="109" t="e">
        <f ca="1">_xll.BDH($B59,BS$3,BS$2,BS$2)</f>
        <v>#NAME?</v>
      </c>
      <c r="BT59" s="109" t="e">
        <f ca="1">_xll.BDH($B59,BT$3,BT$2,BT$2)</f>
        <v>#NAME?</v>
      </c>
      <c r="BU59" s="109" t="e">
        <f ca="1">_xll.BDH($B59,BU$3,BU$2,BU$2)</f>
        <v>#NAME?</v>
      </c>
      <c r="BV59" s="109" t="e">
        <f ca="1">_xll.BDH($B59,BV$3,BV$2,BV$2)</f>
        <v>#NAME?</v>
      </c>
      <c r="BW59" s="109" t="e">
        <f ca="1">_xll.BDH($B59,BW$3,BW$2,BW$2)</f>
        <v>#NAME?</v>
      </c>
      <c r="BX59" s="109" t="e">
        <f ca="1">_xll.BDH($B59,BX$3,BX$2,BX$2)</f>
        <v>#NAME?</v>
      </c>
      <c r="BY59" s="109" t="e">
        <f ca="1">_xll.BDH($B59,BY$3,BY$2,BY$2)</f>
        <v>#NAME?</v>
      </c>
      <c r="BZ59" s="109" t="e">
        <f ca="1">_xll.BDH($B59,BZ$3,BZ$2,BZ$2)</f>
        <v>#NAME?</v>
      </c>
      <c r="CA59" s="109" t="e">
        <f ca="1">_xll.BDH($B59,CA$3,CA$2,CA$2)</f>
        <v>#NAME?</v>
      </c>
      <c r="CB59" s="109" t="e">
        <f ca="1">_xll.BDH($B59,CB$3,CB$2,CB$2)</f>
        <v>#NAME?</v>
      </c>
      <c r="CC59" s="109" t="e">
        <f ca="1">_xll.BDH($B59,CC$3,CC$2,CC$2)</f>
        <v>#NAME?</v>
      </c>
      <c r="CD59" s="109" t="e">
        <f ca="1">_xll.BDH($B59,CD$3,CD$2,CD$2)</f>
        <v>#NAME?</v>
      </c>
      <c r="CE59" s="109" t="e">
        <f ca="1">_xll.BDH($B59,CE$3,CE$2,CE$2)</f>
        <v>#NAME?</v>
      </c>
      <c r="CF59" s="109" t="e">
        <f ca="1">_xll.BDH($B59,CF$3,CF$2,CF$2)</f>
        <v>#NAME?</v>
      </c>
      <c r="CG59" s="109" t="e">
        <f ca="1">_xll.BDH($B59,CG$3,CG$2,CG$2)</f>
        <v>#NAME?</v>
      </c>
      <c r="CH59" s="109" t="e">
        <f ca="1">_xll.BDH($B59,CH$3,CH$2,CH$2)</f>
        <v>#NAME?</v>
      </c>
      <c r="CI59" s="109" t="e">
        <f ca="1">_xll.BDH($B59,CI$3,CI$2,CI$2)</f>
        <v>#NAME?</v>
      </c>
      <c r="CJ59" s="109" t="e">
        <f ca="1">_xll.BDH($B59,CJ$3,CJ$2,CJ$2)</f>
        <v>#NAME?</v>
      </c>
      <c r="CK59" s="109" t="e">
        <f ca="1">_xll.BDH($B59,CK$3,CK$2,CK$2)</f>
        <v>#NAME?</v>
      </c>
      <c r="CL59" s="109" t="e">
        <f ca="1">_xll.BDH($B59,CL$3,CL$2,CL$2)</f>
        <v>#NAME?</v>
      </c>
      <c r="CM59" s="109" t="e">
        <f ca="1">_xll.BDH($B59,CM$3,CM$2,CM$2)</f>
        <v>#NAME?</v>
      </c>
      <c r="CN59" s="26"/>
      <c r="CO59" s="108" t="e">
        <f ca="1">_xll.BDH($B59,CO$3,CO$2,CO$2)</f>
        <v>#NAME?</v>
      </c>
      <c r="CP59" s="108" t="e">
        <f ca="1">_xll.BDH($B59,CP$3,CP$2,CP$2)</f>
        <v>#NAME?</v>
      </c>
      <c r="CQ59" s="108" t="e">
        <f ca="1">_xll.BDH($B59,CQ$3,CQ$2,CQ$2)</f>
        <v>#NAME?</v>
      </c>
      <c r="CR59" s="108" t="e">
        <f ca="1">_xll.BDH($B59,CR$3,CR$2,CR$2)</f>
        <v>#NAME?</v>
      </c>
      <c r="CS59" s="108" t="e">
        <f ca="1">_xll.BDH($B59,CS$3,CS$2,CS$2)</f>
        <v>#NAME?</v>
      </c>
      <c r="CT59" s="108" t="e">
        <f ca="1">_xll.BDH($B59,CT$3,CT$2,CT$2)</f>
        <v>#NAME?</v>
      </c>
      <c r="CU59" s="108" t="e">
        <f ca="1">_xll.BDH($B59,CU$3,CU$2,CU$2)</f>
        <v>#NAME?</v>
      </c>
      <c r="CV59" s="108" t="e">
        <f ca="1">_xll.BDH($B59,CV$3,CV$2,CV$2)</f>
        <v>#NAME?</v>
      </c>
      <c r="CW59" s="108" t="e">
        <f ca="1">_xll.BDH($B59,CW$3,CW$2,CW$2)</f>
        <v>#NAME?</v>
      </c>
      <c r="CX59" s="108" t="e">
        <f ca="1">_xll.BDH($B59,CX$3,CX$2,CX$2)</f>
        <v>#NAME?</v>
      </c>
      <c r="CY59" s="108" t="e">
        <f ca="1">_xll.BDH($B59,CY$3,CY$2,CY$2)</f>
        <v>#NAME?</v>
      </c>
      <c r="CZ59" s="108" t="e">
        <f ca="1">_xll.BDH($B59,CZ$3,CZ$2,CZ$2)</f>
        <v>#NAME?</v>
      </c>
      <c r="DA59" s="108" t="e">
        <f ca="1">_xll.BDH($B59,DA$3,DA$2,DA$2)</f>
        <v>#NAME?</v>
      </c>
      <c r="DB59" s="108" t="e">
        <f ca="1">_xll.BDH($B59,DB$3,DB$2,DB$2)</f>
        <v>#NAME?</v>
      </c>
      <c r="DC59" s="108" t="e">
        <f ca="1">_xll.BDH($B59,DC$3,DC$2,DC$2)</f>
        <v>#NAME?</v>
      </c>
      <c r="DD59" s="108" t="e">
        <f ca="1">_xll.BDH($B59,DD$3,DD$2,DD$2)</f>
        <v>#NAME?</v>
      </c>
      <c r="DE59" s="108" t="e">
        <f ca="1">_xll.BDH($B59,DE$3,DE$2,DE$2)</f>
        <v>#NAME?</v>
      </c>
      <c r="DF59" s="108" t="e">
        <f ca="1">_xll.BDH($B59,DF$3,DF$2,DF$2)</f>
        <v>#NAME?</v>
      </c>
      <c r="DG59" s="108" t="e">
        <f ca="1">_xll.BDH($B59,DG$3,DG$2,DG$2)</f>
        <v>#NAME?</v>
      </c>
      <c r="DH59" s="108" t="e">
        <f ca="1">_xll.BDH($B59,DH$3,DH$2,DH$2)</f>
        <v>#NAME?</v>
      </c>
      <c r="DI59" s="108" t="e">
        <f ca="1">_xll.BDH($B59,DI$3,DI$2,DI$2)</f>
        <v>#NAME?</v>
      </c>
      <c r="DJ59" s="15"/>
      <c r="DK59" s="109" t="e">
        <f ca="1">_xll.BDH($B59,DK$3,DK$2,DK$2)</f>
        <v>#NAME?</v>
      </c>
      <c r="DL59" s="109" t="e">
        <f ca="1">_xll.BDH($B59,DL$3,DL$2,DL$2)</f>
        <v>#NAME?</v>
      </c>
      <c r="DM59" s="109" t="e">
        <f ca="1">_xll.BDH($B59,DM$3,DM$2,DM$2)</f>
        <v>#NAME?</v>
      </c>
      <c r="DN59" s="109" t="e">
        <f ca="1">_xll.BDH($B59,DN$3,DN$2,DN$2)</f>
        <v>#NAME?</v>
      </c>
      <c r="DO59" s="109" t="e">
        <f ca="1">_xll.BDH($B59,DO$3,DO$2,DO$2)</f>
        <v>#NAME?</v>
      </c>
      <c r="DP59" s="109" t="e">
        <f ca="1">_xll.BDH($B59,DP$3,DP$2,DP$2)</f>
        <v>#NAME?</v>
      </c>
      <c r="DQ59" s="109" t="e">
        <f ca="1">_xll.BDH($B59,DQ$3,DQ$2,DQ$2)</f>
        <v>#NAME?</v>
      </c>
      <c r="DR59" s="109" t="e">
        <f ca="1">_xll.BDH($B59,DR$3,DR$2,DR$2)</f>
        <v>#NAME?</v>
      </c>
      <c r="DS59" s="109" t="e">
        <f ca="1">_xll.BDH($B59,DS$3,DS$2,DS$2)</f>
        <v>#NAME?</v>
      </c>
      <c r="DT59" s="109" t="e">
        <f ca="1">_xll.BDH($B59,DT$3,DT$2,DT$2)</f>
        <v>#NAME?</v>
      </c>
      <c r="DU59" s="109" t="e">
        <f ca="1">_xll.BDH($B59,DU$3,DU$2,DU$2)</f>
        <v>#NAME?</v>
      </c>
      <c r="DV59" s="109" t="e">
        <f ca="1">_xll.BDH($B59,DV$3,DV$2,DV$2)</f>
        <v>#NAME?</v>
      </c>
      <c r="DW59" s="109" t="e">
        <f ca="1">_xll.BDH($B59,DW$3,DW$2,DW$2)</f>
        <v>#NAME?</v>
      </c>
      <c r="DX59" s="109" t="e">
        <f ca="1">_xll.BDH($B59,DX$3,DX$2,DX$2)</f>
        <v>#NAME?</v>
      </c>
      <c r="DY59" s="109" t="e">
        <f ca="1">_xll.BDH($B59,DY$3,DY$2,DY$2)</f>
        <v>#NAME?</v>
      </c>
      <c r="DZ59" s="109" t="e">
        <f ca="1">_xll.BDH($B59,DZ$3,DZ$2,DZ$2)</f>
        <v>#NAME?</v>
      </c>
      <c r="EA59" s="109" t="e">
        <f ca="1">_xll.BDH($B59,EA$3,EA$2,EA$2)</f>
        <v>#NAME?</v>
      </c>
      <c r="EB59" s="109" t="e">
        <f ca="1">_xll.BDH($B59,EB$3,EB$2,EB$2)</f>
        <v>#NAME?</v>
      </c>
      <c r="EC59" s="109" t="e">
        <f ca="1">_xll.BDH($B59,EC$3,EC$2,EC$2)</f>
        <v>#NAME?</v>
      </c>
      <c r="ED59" s="109" t="e">
        <f ca="1">_xll.BDH($B59,ED$3,ED$2,ED$2)</f>
        <v>#NAME?</v>
      </c>
      <c r="EE59" s="109" t="e">
        <f ca="1">_xll.BDH($B59,EE$3,EE$2,EE$2)</f>
        <v>#NAME?</v>
      </c>
      <c r="EF59" s="15"/>
      <c r="EG59" s="109" t="e">
        <f ca="1">_xll.BDH($B59,EG$3,EG$2,EG$2)</f>
        <v>#NAME?</v>
      </c>
      <c r="EH59" s="109" t="e">
        <f ca="1">_xll.BDH($B59,EH$3,EH$2,EH$2)</f>
        <v>#NAME?</v>
      </c>
      <c r="EI59" s="109" t="e">
        <f ca="1">_xll.BDH($B59,EI$3,EI$2,EI$2)</f>
        <v>#NAME?</v>
      </c>
      <c r="EJ59" s="109" t="e">
        <f ca="1">_xll.BDH($B59,EJ$3,EJ$2,EJ$2)</f>
        <v>#NAME?</v>
      </c>
      <c r="EK59" s="109" t="e">
        <f ca="1">_xll.BDH($B59,EK$3,EK$2,EK$2)</f>
        <v>#NAME?</v>
      </c>
      <c r="EL59" s="109" t="e">
        <f ca="1">_xll.BDH($B59,EL$3,EL$2,EL$2)</f>
        <v>#NAME?</v>
      </c>
      <c r="EM59" s="109" t="e">
        <f ca="1">_xll.BDH($B59,EM$3,EM$2,EM$2)</f>
        <v>#NAME?</v>
      </c>
      <c r="EN59" s="109" t="e">
        <f ca="1">_xll.BDH($B59,EN$3,EN$2,EN$2)</f>
        <v>#NAME?</v>
      </c>
      <c r="EO59" s="109" t="e">
        <f ca="1">_xll.BDH($B59,EO$3,EO$2,EO$2)</f>
        <v>#NAME?</v>
      </c>
      <c r="EP59" s="109" t="e">
        <f ca="1">_xll.BDH($B59,EP$3,EP$2,EP$2)</f>
        <v>#NAME?</v>
      </c>
      <c r="EQ59" s="109" t="e">
        <f ca="1">_xll.BDH($B59,EQ$3,EQ$2,EQ$2)</f>
        <v>#NAME?</v>
      </c>
      <c r="ER59" s="109" t="e">
        <f ca="1">_xll.BDH($B59,ER$3,ER$2,ER$2)</f>
        <v>#NAME?</v>
      </c>
      <c r="ES59" s="109" t="e">
        <f ca="1">_xll.BDH($B59,ES$3,ES$2,ES$2)</f>
        <v>#NAME?</v>
      </c>
      <c r="ET59" s="109" t="e">
        <f ca="1">_xll.BDH($B59,ET$3,ET$2,ET$2)</f>
        <v>#NAME?</v>
      </c>
      <c r="EU59" s="109" t="e">
        <f ca="1">_xll.BDH($B59,EU$3,EU$2,EU$2)</f>
        <v>#NAME?</v>
      </c>
      <c r="EV59" s="109" t="e">
        <f ca="1">_xll.BDH($B59,EV$3,EV$2,EV$2)</f>
        <v>#NAME?</v>
      </c>
      <c r="EW59" s="109" t="e">
        <f ca="1">_xll.BDH($B59,EW$3,EW$2,EW$2)</f>
        <v>#NAME?</v>
      </c>
      <c r="EX59" s="109" t="e">
        <f ca="1">_xll.BDH($B59,EX$3,EX$2,EX$2)</f>
        <v>#NAME?</v>
      </c>
      <c r="EY59" s="109" t="e">
        <f ca="1">_xll.BDH($B59,EY$3,EY$2,EY$2)</f>
        <v>#NAME?</v>
      </c>
      <c r="EZ59" s="109" t="e">
        <f ca="1">_xll.BDH($B59,EZ$3,EZ$2,EZ$2)</f>
        <v>#NAME?</v>
      </c>
      <c r="FA59" s="109" t="e">
        <f ca="1">_xll.BDH($B59,FA$3,FA$2,FA$2)</f>
        <v>#NAME?</v>
      </c>
      <c r="FB59" s="15"/>
      <c r="FC59" s="109" t="e">
        <f ca="1">_xll.BDH($B59,FC$3,FC$2,FC$2)</f>
        <v>#NAME?</v>
      </c>
      <c r="FD59" s="109" t="e">
        <f ca="1">_xll.BDH($B59,FD$3,FD$2,FD$2)</f>
        <v>#NAME?</v>
      </c>
      <c r="FE59" s="109" t="e">
        <f ca="1">_xll.BDH($B59,FE$3,FE$2,FE$2)</f>
        <v>#NAME?</v>
      </c>
      <c r="FF59" s="109" t="e">
        <f ca="1">_xll.BDH($B59,FF$3,FF$2,FF$2)</f>
        <v>#NAME?</v>
      </c>
      <c r="FG59" s="109" t="e">
        <f ca="1">_xll.BDH($B59,FG$3,FG$2,FG$2)</f>
        <v>#NAME?</v>
      </c>
      <c r="FH59" s="109" t="e">
        <f ca="1">_xll.BDH($B59,FH$3,FH$2,FH$2)</f>
        <v>#NAME?</v>
      </c>
      <c r="FI59" s="109" t="e">
        <f ca="1">_xll.BDH($B59,FI$3,FI$2,FI$2)</f>
        <v>#NAME?</v>
      </c>
      <c r="FJ59" s="109" t="e">
        <f ca="1">_xll.BDH($B59,FJ$3,FJ$2,FJ$2)</f>
        <v>#NAME?</v>
      </c>
      <c r="FK59" s="109" t="e">
        <f ca="1">_xll.BDH($B59,FK$3,FK$2,FK$2)</f>
        <v>#NAME?</v>
      </c>
      <c r="FL59" s="109" t="e">
        <f ca="1">_xll.BDH($B59,FL$3,FL$2,FL$2)</f>
        <v>#NAME?</v>
      </c>
      <c r="FM59" s="109" t="e">
        <f ca="1">_xll.BDH($B59,FM$3,FM$2,FM$2)</f>
        <v>#NAME?</v>
      </c>
      <c r="FN59" s="109" t="e">
        <f ca="1">_xll.BDH($B59,FN$3,FN$2,FN$2)</f>
        <v>#NAME?</v>
      </c>
      <c r="FO59" s="109" t="e">
        <f ca="1">_xll.BDH($B59,FO$3,FO$2,FO$2)</f>
        <v>#NAME?</v>
      </c>
      <c r="FP59" s="109" t="e">
        <f ca="1">_xll.BDH($B59,FP$3,FP$2,FP$2)</f>
        <v>#NAME?</v>
      </c>
      <c r="FQ59" s="109" t="e">
        <f ca="1">_xll.BDH($B59,FQ$3,FQ$2,FQ$2)</f>
        <v>#NAME?</v>
      </c>
      <c r="FR59" s="109" t="e">
        <f ca="1">_xll.BDH($B59,FR$3,FR$2,FR$2)</f>
        <v>#NAME?</v>
      </c>
      <c r="FS59" s="109" t="e">
        <f ca="1">_xll.BDH($B59,FS$3,FS$2,FS$2)</f>
        <v>#NAME?</v>
      </c>
      <c r="FT59" s="109" t="e">
        <f ca="1">_xll.BDH($B59,FT$3,FT$2,FT$2)</f>
        <v>#NAME?</v>
      </c>
      <c r="FU59" s="109" t="e">
        <f ca="1">_xll.BDH($B59,FU$3,FU$2,FU$2)</f>
        <v>#NAME?</v>
      </c>
      <c r="FV59" s="109" t="e">
        <f ca="1">_xll.BDH($B59,FV$3,FV$2,FV$2)</f>
        <v>#NAME?</v>
      </c>
      <c r="FW59" s="109" t="e">
        <f ca="1">_xll.BDH($B59,FW$3,FW$2,FW$2)</f>
        <v>#NAME?</v>
      </c>
      <c r="FX59" s="15"/>
      <c r="FY59" s="109" t="e">
        <f ca="1">_xll.BDH($B59,FY$3,FY$2,FY$2)</f>
        <v>#NAME?</v>
      </c>
      <c r="FZ59" s="109" t="e">
        <f ca="1">_xll.BDH($B59,FZ$3,FZ$2,FZ$2)</f>
        <v>#NAME?</v>
      </c>
      <c r="GA59" s="109" t="e">
        <f ca="1">_xll.BDH($B59,GA$3,GA$2,GA$2)</f>
        <v>#NAME?</v>
      </c>
      <c r="GB59" s="109" t="e">
        <f ca="1">_xll.BDH($B59,GB$3,GB$2,GB$2)</f>
        <v>#NAME?</v>
      </c>
      <c r="GC59" s="109" t="e">
        <f ca="1">_xll.BDH($B59,GC$3,GC$2,GC$2)</f>
        <v>#NAME?</v>
      </c>
      <c r="GD59" s="109" t="e">
        <f ca="1">_xll.BDH($B59,GD$3,GD$2,GD$2)</f>
        <v>#NAME?</v>
      </c>
      <c r="GE59" s="109" t="e">
        <f ca="1">_xll.BDH($B59,GE$3,GE$2,GE$2)</f>
        <v>#NAME?</v>
      </c>
      <c r="GF59" s="109" t="e">
        <f ca="1">_xll.BDH($B59,GF$3,GF$2,GF$2)</f>
        <v>#NAME?</v>
      </c>
      <c r="GG59" s="109" t="e">
        <f ca="1">_xll.BDH($B59,GG$3,GG$2,GG$2)</f>
        <v>#NAME?</v>
      </c>
      <c r="GH59" s="109" t="e">
        <f ca="1">_xll.BDH($B59,GH$3,GH$2,GH$2)</f>
        <v>#NAME?</v>
      </c>
      <c r="GI59" s="109" t="e">
        <f ca="1">_xll.BDH($B59,GI$3,GI$2,GI$2)</f>
        <v>#NAME?</v>
      </c>
      <c r="GJ59" s="109" t="e">
        <f ca="1">_xll.BDH($B59,GJ$3,GJ$2,GJ$2)</f>
        <v>#NAME?</v>
      </c>
      <c r="GK59" s="109" t="e">
        <f ca="1">_xll.BDH($B59,GK$3,GK$2,GK$2)</f>
        <v>#NAME?</v>
      </c>
      <c r="GL59" s="109" t="e">
        <f ca="1">_xll.BDH($B59,GL$3,GL$2,GL$2)</f>
        <v>#NAME?</v>
      </c>
      <c r="GM59" s="109" t="e">
        <f ca="1">_xll.BDH($B59,GM$3,GM$2,GM$2)</f>
        <v>#NAME?</v>
      </c>
      <c r="GN59" s="109" t="e">
        <f ca="1">_xll.BDH($B59,GN$3,GN$2,GN$2)</f>
        <v>#NAME?</v>
      </c>
      <c r="GO59" s="109" t="e">
        <f ca="1">_xll.BDH($B59,GO$3,GO$2,GO$2)</f>
        <v>#NAME?</v>
      </c>
      <c r="GP59" s="109" t="e">
        <f ca="1">_xll.BDH($B59,GP$3,GP$2,GP$2)</f>
        <v>#NAME?</v>
      </c>
      <c r="GQ59" s="109" t="e">
        <f ca="1">_xll.BDH($B59,GQ$3,GQ$2,GQ$2)</f>
        <v>#NAME?</v>
      </c>
      <c r="GR59" s="109" t="e">
        <f ca="1">_xll.BDH($B59,GR$3,GR$2,GR$2)</f>
        <v>#NAME?</v>
      </c>
      <c r="GS59" s="109" t="e">
        <f ca="1">_xll.BDH($B59,GS$3,GS$2,GS$2)</f>
        <v>#NAME?</v>
      </c>
      <c r="GT59" s="15"/>
      <c r="GU59" s="108" t="e">
        <f ca="1">_xll.BDH($B59,GU$3,GU$2,GU$2)</f>
        <v>#NAME?</v>
      </c>
      <c r="GV59" s="108" t="e">
        <f ca="1">_xll.BDH($B59,GV$3,GV$2,GV$2)</f>
        <v>#NAME?</v>
      </c>
      <c r="GW59" s="108" t="e">
        <f ca="1">_xll.BDH($B59,GW$3,GW$2,GW$2)</f>
        <v>#NAME?</v>
      </c>
      <c r="GX59" s="108" t="e">
        <f ca="1">_xll.BDH($B59,GX$3,GX$2,GX$2)</f>
        <v>#NAME?</v>
      </c>
      <c r="GY59" s="108" t="e">
        <f ca="1">_xll.BDH($B59,GY$3,GY$2,GY$2)</f>
        <v>#NAME?</v>
      </c>
      <c r="GZ59" s="108" t="e">
        <f ca="1">_xll.BDH($B59,GZ$3,GZ$2,GZ$2)</f>
        <v>#NAME?</v>
      </c>
      <c r="HA59" s="108" t="e">
        <f ca="1">_xll.BDH($B59,HA$3,HA$2,HA$2)</f>
        <v>#NAME?</v>
      </c>
      <c r="HB59" s="108" t="e">
        <f ca="1">_xll.BDH($B59,HB$3,HB$2,HB$2)</f>
        <v>#NAME?</v>
      </c>
      <c r="HC59" s="108" t="e">
        <f ca="1">_xll.BDH($B59,HC$3,HC$2,HC$2)</f>
        <v>#NAME?</v>
      </c>
      <c r="HD59" s="108" t="e">
        <f ca="1">_xll.BDH($B59,HD$3,HD$2,HD$2)</f>
        <v>#NAME?</v>
      </c>
      <c r="HE59" s="108" t="e">
        <f ca="1">_xll.BDH($B59,HE$3,HE$2,HE$2)</f>
        <v>#NAME?</v>
      </c>
      <c r="HF59" s="108" t="e">
        <f ca="1">_xll.BDH($B59,HF$3,HF$2,HF$2)</f>
        <v>#NAME?</v>
      </c>
      <c r="HG59" s="108" t="e">
        <f ca="1">_xll.BDH($B59,HG$3,HG$2,HG$2)</f>
        <v>#NAME?</v>
      </c>
      <c r="HH59" s="108" t="e">
        <f ca="1">_xll.BDH($B59,HH$3,HH$2,HH$2)</f>
        <v>#NAME?</v>
      </c>
      <c r="HI59" s="108" t="e">
        <f ca="1">_xll.BDH($B59,HI$3,HI$2,HI$2)</f>
        <v>#NAME?</v>
      </c>
      <c r="HJ59" s="108" t="e">
        <f ca="1">_xll.BDH($B59,HJ$3,HJ$2,HJ$2)</f>
        <v>#NAME?</v>
      </c>
      <c r="HK59" s="108" t="e">
        <f ca="1">_xll.BDH($B59,HK$3,HK$2,HK$2)</f>
        <v>#NAME?</v>
      </c>
      <c r="HL59" s="108" t="e">
        <f ca="1">_xll.BDH($B59,HL$3,HL$2,HL$2)</f>
        <v>#NAME?</v>
      </c>
      <c r="HM59" s="108" t="e">
        <f ca="1">_xll.BDH($B59,HM$3,HM$2,HM$2)</f>
        <v>#NAME?</v>
      </c>
      <c r="HN59" s="108" t="e">
        <f ca="1">_xll.BDH($B59,HN$3,HN$2,HN$2)</f>
        <v>#NAME?</v>
      </c>
      <c r="HO59" s="108" t="e">
        <f ca="1">_xll.BDH($B59,HO$3,HO$2,HO$2)</f>
        <v>#NAME?</v>
      </c>
      <c r="HP59" s="15"/>
      <c r="HQ59" s="108" t="e">
        <f ca="1">_xll.BDH($B59,HQ$3,HQ$2,HQ$2)</f>
        <v>#NAME?</v>
      </c>
      <c r="HR59" s="108" t="e">
        <f ca="1">_xll.BDH($B59,HR$3,HR$2,HR$2)</f>
        <v>#NAME?</v>
      </c>
      <c r="HS59" s="108" t="e">
        <f ca="1">_xll.BDH($B59,HS$3,HS$2,HS$2)</f>
        <v>#NAME?</v>
      </c>
      <c r="HT59" s="108" t="e">
        <f ca="1">_xll.BDH($B59,HT$3,HT$2,HT$2)</f>
        <v>#NAME?</v>
      </c>
      <c r="HU59" s="108" t="e">
        <f ca="1">_xll.BDH($B59,HU$3,HU$2,HU$2)</f>
        <v>#NAME?</v>
      </c>
      <c r="HV59" s="108" t="e">
        <f ca="1">_xll.BDH($B59,HV$3,HV$2,HV$2)</f>
        <v>#NAME?</v>
      </c>
      <c r="HW59" s="108" t="e">
        <f ca="1">_xll.BDH($B59,HW$3,HW$2,HW$2)</f>
        <v>#NAME?</v>
      </c>
      <c r="HX59" s="108" t="e">
        <f ca="1">_xll.BDH($B59,HX$3,HX$2,HX$2)</f>
        <v>#NAME?</v>
      </c>
      <c r="HY59" s="108" t="e">
        <f ca="1">_xll.BDH($B59,HY$3,HY$2,HY$2)</f>
        <v>#NAME?</v>
      </c>
      <c r="HZ59" s="108" t="e">
        <f ca="1">_xll.BDH($B59,HZ$3,HZ$2,HZ$2)</f>
        <v>#NAME?</v>
      </c>
      <c r="IA59" s="108" t="e">
        <f ca="1">_xll.BDH($B59,IA$3,IA$2,IA$2)</f>
        <v>#NAME?</v>
      </c>
      <c r="IB59" s="108" t="e">
        <f ca="1">_xll.BDH($B59,IB$3,IB$2,IB$2)</f>
        <v>#NAME?</v>
      </c>
      <c r="IC59" s="108" t="e">
        <f ca="1">_xll.BDH($B59,IC$3,IC$2,IC$2)</f>
        <v>#NAME?</v>
      </c>
      <c r="ID59" s="108" t="e">
        <f ca="1">_xll.BDH($B59,ID$3,ID$2,ID$2)</f>
        <v>#NAME?</v>
      </c>
      <c r="IE59" s="108" t="e">
        <f ca="1">_xll.BDH($B59,IE$3,IE$2,IE$2)</f>
        <v>#NAME?</v>
      </c>
      <c r="IF59" s="108" t="e">
        <f ca="1">_xll.BDH($B59,IF$3,IF$2,IF$2)</f>
        <v>#NAME?</v>
      </c>
      <c r="IG59" s="108" t="e">
        <f ca="1">_xll.BDH($B59,IG$3,IG$2,IG$2)</f>
        <v>#NAME?</v>
      </c>
      <c r="IH59" s="108" t="e">
        <f ca="1">_xll.BDH($B59,IH$3,IH$2,IH$2)</f>
        <v>#NAME?</v>
      </c>
      <c r="II59" s="108" t="e">
        <f ca="1">_xll.BDH($B59,II$3,II$2,II$2)</f>
        <v>#NAME?</v>
      </c>
      <c r="IJ59" s="108" t="e">
        <f ca="1">_xll.BDH($B59,IJ$3,IJ$2,IJ$2)</f>
        <v>#NAME?</v>
      </c>
      <c r="IK59" s="108" t="e">
        <f ca="1">_xll.BDH($B59,IK$3,IK$2,IK$2)</f>
        <v>#NAME?</v>
      </c>
      <c r="IL59" s="15"/>
      <c r="IM59" s="108" t="e">
        <f ca="1">_xll.BDH($B59,IM$3,IM$2,IM$2)</f>
        <v>#NAME?</v>
      </c>
      <c r="IN59" s="108" t="e">
        <f ca="1">_xll.BDH($B59,IN$3,IN$2,IN$2)</f>
        <v>#NAME?</v>
      </c>
      <c r="IO59" s="108" t="e">
        <f ca="1">_xll.BDH($B59,IO$3,IO$2,IO$2)</f>
        <v>#NAME?</v>
      </c>
      <c r="IP59" s="108" t="e">
        <f ca="1">_xll.BDH($B59,IP$3,IP$2,IP$2)</f>
        <v>#NAME?</v>
      </c>
      <c r="IQ59" s="108" t="e">
        <f ca="1">_xll.BDH($B59,IQ$3,IQ$2,IQ$2)</f>
        <v>#NAME?</v>
      </c>
      <c r="IR59" s="108" t="e">
        <f ca="1">_xll.BDH($B59,IR$3,IR$2,IR$2)</f>
        <v>#NAME?</v>
      </c>
      <c r="IS59" s="108" t="e">
        <f ca="1">_xll.BDH($B59,IS$3,IS$2,IS$2)</f>
        <v>#NAME?</v>
      </c>
      <c r="IT59" s="108" t="e">
        <f ca="1">_xll.BDH($B59,IT$3,IT$2,IT$2)</f>
        <v>#NAME?</v>
      </c>
      <c r="IU59" s="108" t="e">
        <f ca="1">_xll.BDH($B59,IU$3,IU$2,IU$2)</f>
        <v>#NAME?</v>
      </c>
      <c r="IV59" s="108" t="e">
        <f ca="1">_xll.BDH($B59,IV$3,IV$2,IV$2)</f>
        <v>#NAME?</v>
      </c>
      <c r="IW59" s="108" t="e">
        <f ca="1">_xll.BDH($B59,IW$3,IW$2,IW$2)</f>
        <v>#NAME?</v>
      </c>
      <c r="IX59" s="108" t="e">
        <f ca="1">_xll.BDH($B59,IX$3,IX$2,IX$2)</f>
        <v>#NAME?</v>
      </c>
      <c r="IY59" s="108" t="e">
        <f ca="1">_xll.BDH($B59,IY$3,IY$2,IY$2)</f>
        <v>#NAME?</v>
      </c>
      <c r="IZ59" s="108" t="e">
        <f ca="1">_xll.BDH($B59,IZ$3,IZ$2,IZ$2)</f>
        <v>#NAME?</v>
      </c>
      <c r="JA59" s="108" t="e">
        <f ca="1">_xll.BDH($B59,JA$3,JA$2,JA$2)</f>
        <v>#NAME?</v>
      </c>
      <c r="JB59" s="108" t="e">
        <f ca="1">_xll.BDH($B59,JB$3,JB$2,JB$2)</f>
        <v>#NAME?</v>
      </c>
      <c r="JC59" s="108" t="e">
        <f ca="1">_xll.BDH($B59,JC$3,JC$2,JC$2)</f>
        <v>#NAME?</v>
      </c>
      <c r="JD59" s="108" t="e">
        <f ca="1">_xll.BDH($B59,JD$3,JD$2,JD$2)</f>
        <v>#NAME?</v>
      </c>
      <c r="JE59" s="108" t="e">
        <f ca="1">_xll.BDH($B59,JE$3,JE$2,JE$2)</f>
        <v>#NAME?</v>
      </c>
      <c r="JF59" s="108" t="e">
        <f ca="1">_xll.BDH($B59,JF$3,JF$2,JF$2)</f>
        <v>#NAME?</v>
      </c>
      <c r="JG59" s="108" t="e">
        <f ca="1">_xll.BDH($B59,JG$3,JG$2,JG$2)</f>
        <v>#NAME?</v>
      </c>
      <c r="JH59" s="15"/>
      <c r="JI59" s="109" t="e">
        <f ca="1">_xll.BDH($B59,JI$3,JI$2,JI$2)</f>
        <v>#NAME?</v>
      </c>
      <c r="JJ59" s="109" t="e">
        <f ca="1">_xll.BDH($B59,JJ$3,JJ$2,JJ$2)</f>
        <v>#NAME?</v>
      </c>
      <c r="JK59" s="109" t="e">
        <f ca="1">_xll.BDH($B59,JK$3,JK$2,JK$2)</f>
        <v>#NAME?</v>
      </c>
      <c r="JL59" s="109" t="e">
        <f ca="1">_xll.BDH($B59,JL$3,JL$2,JL$2)</f>
        <v>#NAME?</v>
      </c>
      <c r="JM59" s="109" t="e">
        <f ca="1">_xll.BDH($B59,JM$3,JM$2,JM$2)</f>
        <v>#NAME?</v>
      </c>
      <c r="JN59" s="109" t="e">
        <f ca="1">_xll.BDH($B59,JN$3,JN$2,JN$2)</f>
        <v>#NAME?</v>
      </c>
      <c r="JO59" s="109" t="e">
        <f ca="1">_xll.BDH($B59,JO$3,JO$2,JO$2)</f>
        <v>#NAME?</v>
      </c>
      <c r="JP59" s="109" t="e">
        <f ca="1">_xll.BDH($B59,JP$3,JP$2,JP$2)</f>
        <v>#NAME?</v>
      </c>
      <c r="JQ59" s="109" t="e">
        <f ca="1">_xll.BDH($B59,JQ$3,JQ$2,JQ$2)</f>
        <v>#NAME?</v>
      </c>
      <c r="JR59" s="109" t="e">
        <f ca="1">_xll.BDH($B59,JR$3,JR$2,JR$2)</f>
        <v>#NAME?</v>
      </c>
      <c r="JS59" s="109" t="e">
        <f ca="1">_xll.BDH($B59,JS$3,JS$2,JS$2)</f>
        <v>#NAME?</v>
      </c>
      <c r="JT59" s="109" t="e">
        <f ca="1">_xll.BDH($B59,JT$3,JT$2,JT$2)</f>
        <v>#NAME?</v>
      </c>
      <c r="JU59" s="109" t="e">
        <f ca="1">_xll.BDH($B59,JU$3,JU$2,JU$2)</f>
        <v>#NAME?</v>
      </c>
      <c r="JV59" s="109" t="e">
        <f ca="1">_xll.BDH($B59,JV$3,JV$2,JV$2)</f>
        <v>#NAME?</v>
      </c>
      <c r="JW59" s="109" t="e">
        <f ca="1">_xll.BDH($B59,JW$3,JW$2,JW$2)</f>
        <v>#NAME?</v>
      </c>
      <c r="JX59" s="109" t="e">
        <f ca="1">_xll.BDH($B59,JX$3,JX$2,JX$2)</f>
        <v>#NAME?</v>
      </c>
      <c r="JY59" s="109" t="e">
        <f ca="1">_xll.BDH($B59,JY$3,JY$2,JY$2)</f>
        <v>#NAME?</v>
      </c>
      <c r="JZ59" s="109" t="e">
        <f ca="1">_xll.BDH($B59,JZ$3,JZ$2,JZ$2)</f>
        <v>#NAME?</v>
      </c>
      <c r="KA59" s="109" t="e">
        <f ca="1">_xll.BDH($B59,KA$3,KA$2,KA$2)</f>
        <v>#NAME?</v>
      </c>
      <c r="KB59" s="109" t="e">
        <f ca="1">_xll.BDH($B59,KB$3,KB$2,KB$2)</f>
        <v>#NAME?</v>
      </c>
      <c r="KC59" s="109" t="e">
        <f ca="1">_xll.BDH($B59,KC$3,KC$2,KC$2)</f>
        <v>#NAME?</v>
      </c>
      <c r="KD59" s="15"/>
    </row>
    <row r="60" spans="1:290" s="27" customFormat="1">
      <c r="A60" s="15"/>
      <c r="B60" s="15"/>
      <c r="C60" s="15"/>
      <c r="D60" s="15"/>
      <c r="E60" s="108"/>
      <c r="F60" s="108"/>
      <c r="G60" s="108"/>
      <c r="H60" s="108"/>
      <c r="I60" s="108"/>
      <c r="J60" s="108"/>
      <c r="K60" s="108"/>
      <c r="L60" s="108"/>
      <c r="M60" s="108"/>
      <c r="N60" s="108"/>
      <c r="O60" s="108"/>
      <c r="P60" s="108"/>
      <c r="Q60" s="108"/>
      <c r="R60" s="108"/>
      <c r="S60" s="108"/>
      <c r="T60" s="108"/>
      <c r="U60" s="108"/>
      <c r="V60" s="108"/>
      <c r="W60" s="108"/>
      <c r="X60" s="108"/>
      <c r="Y60" s="108"/>
      <c r="Z60" s="15"/>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5"/>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5"/>
      <c r="BS60" s="109"/>
      <c r="BT60" s="109"/>
      <c r="BU60" s="109"/>
      <c r="BV60" s="109"/>
      <c r="BW60" s="109"/>
      <c r="BX60" s="109"/>
      <c r="BY60" s="109"/>
      <c r="BZ60" s="109"/>
      <c r="CA60" s="109"/>
      <c r="CB60" s="109"/>
      <c r="CC60" s="109"/>
      <c r="CD60" s="109"/>
      <c r="CE60" s="109"/>
      <c r="CF60" s="109"/>
      <c r="CG60" s="109"/>
      <c r="CH60" s="109"/>
      <c r="CI60" s="112"/>
      <c r="CJ60" s="112"/>
      <c r="CK60" s="112"/>
      <c r="CL60" s="112"/>
      <c r="CM60" s="112"/>
      <c r="CN60" s="26"/>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5"/>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5"/>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5"/>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5"/>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5"/>
      <c r="GU60" s="108"/>
      <c r="GV60" s="108"/>
      <c r="GW60" s="108"/>
      <c r="GX60" s="108"/>
      <c r="GY60" s="108"/>
      <c r="GZ60" s="108"/>
      <c r="HA60" s="108"/>
      <c r="HB60" s="108"/>
      <c r="HC60" s="108"/>
      <c r="HD60" s="108"/>
      <c r="HE60" s="108"/>
      <c r="HF60" s="108"/>
      <c r="HG60" s="108"/>
      <c r="HH60" s="108"/>
      <c r="HI60" s="108"/>
      <c r="HJ60" s="108"/>
      <c r="HK60" s="108"/>
      <c r="HL60" s="108"/>
      <c r="HM60" s="108"/>
      <c r="HN60" s="108"/>
      <c r="HO60" s="108"/>
      <c r="HP60" s="15"/>
      <c r="HQ60" s="108"/>
      <c r="HR60" s="108"/>
      <c r="HS60" s="108"/>
      <c r="HT60" s="108"/>
      <c r="HU60" s="108"/>
      <c r="HV60" s="108"/>
      <c r="HW60" s="108"/>
      <c r="HX60" s="108"/>
      <c r="HY60" s="108"/>
      <c r="HZ60" s="108"/>
      <c r="IA60" s="108"/>
      <c r="IB60" s="108"/>
      <c r="IC60" s="108"/>
      <c r="ID60" s="108"/>
      <c r="IE60" s="108"/>
      <c r="IF60" s="108"/>
      <c r="IG60" s="108"/>
      <c r="IH60" s="108"/>
      <c r="II60" s="108"/>
      <c r="IJ60" s="108"/>
      <c r="IK60" s="108"/>
      <c r="IL60" s="15"/>
      <c r="IM60" s="108"/>
      <c r="IN60" s="108"/>
      <c r="IO60" s="108"/>
      <c r="IP60" s="108"/>
      <c r="IQ60" s="108"/>
      <c r="IR60" s="108"/>
      <c r="IS60" s="108"/>
      <c r="IT60" s="108"/>
      <c r="IU60" s="108"/>
      <c r="IV60" s="108"/>
      <c r="IW60" s="108"/>
      <c r="IX60" s="108"/>
      <c r="IY60" s="108"/>
      <c r="IZ60" s="108"/>
      <c r="JA60" s="108"/>
      <c r="JB60" s="108"/>
      <c r="JC60" s="108"/>
      <c r="JD60" s="108"/>
      <c r="JE60" s="108"/>
      <c r="JF60" s="108"/>
      <c r="JG60" s="108"/>
      <c r="JH60" s="15"/>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5"/>
    </row>
    <row r="61" spans="1:290" s="27" customFormat="1">
      <c r="A61" s="28" t="s">
        <v>100</v>
      </c>
      <c r="B61" s="15"/>
      <c r="C61" s="15"/>
      <c r="D61" s="15"/>
      <c r="E61" s="108"/>
      <c r="F61" s="108"/>
      <c r="G61" s="108"/>
      <c r="H61" s="108"/>
      <c r="I61" s="108"/>
      <c r="J61" s="108"/>
      <c r="K61" s="108"/>
      <c r="L61" s="108"/>
      <c r="M61" s="108"/>
      <c r="N61" s="108"/>
      <c r="O61" s="108"/>
      <c r="P61" s="108"/>
      <c r="Q61" s="108"/>
      <c r="R61" s="108"/>
      <c r="S61" s="108"/>
      <c r="T61" s="108"/>
      <c r="U61" s="108"/>
      <c r="V61" s="108"/>
      <c r="W61" s="108"/>
      <c r="X61" s="108"/>
      <c r="Y61" s="108"/>
      <c r="Z61" s="15"/>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5"/>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5"/>
      <c r="BS61" s="109"/>
      <c r="BT61" s="109"/>
      <c r="BU61" s="109"/>
      <c r="BV61" s="109"/>
      <c r="BW61" s="109"/>
      <c r="BX61" s="109"/>
      <c r="BY61" s="109"/>
      <c r="BZ61" s="109"/>
      <c r="CA61" s="109"/>
      <c r="CB61" s="109"/>
      <c r="CC61" s="109"/>
      <c r="CD61" s="109"/>
      <c r="CE61" s="109"/>
      <c r="CF61" s="109"/>
      <c r="CG61" s="109"/>
      <c r="CH61" s="109"/>
      <c r="CI61" s="112"/>
      <c r="CJ61" s="112"/>
      <c r="CK61" s="112"/>
      <c r="CL61" s="112"/>
      <c r="CM61" s="112"/>
      <c r="CN61" s="26"/>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5"/>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5"/>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5"/>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5"/>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5"/>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5"/>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5"/>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5"/>
      <c r="JI61" s="109"/>
      <c r="JJ61" s="109"/>
      <c r="JK61" s="109"/>
      <c r="JL61" s="109"/>
      <c r="JM61" s="109"/>
      <c r="JN61" s="109"/>
      <c r="JO61" s="109"/>
      <c r="JP61" s="109"/>
      <c r="JQ61" s="109"/>
      <c r="JR61" s="109"/>
      <c r="JS61" s="109"/>
      <c r="JT61" s="109"/>
      <c r="JU61" s="109"/>
      <c r="JV61" s="109"/>
      <c r="JW61" s="109"/>
      <c r="JX61" s="109"/>
      <c r="JY61" s="109"/>
      <c r="JZ61" s="109"/>
      <c r="KA61" s="109"/>
      <c r="KB61" s="109"/>
      <c r="KC61" s="109"/>
      <c r="KD61" s="15"/>
    </row>
    <row r="62" spans="1:290" s="27" customFormat="1">
      <c r="A62" s="15" t="s">
        <v>31</v>
      </c>
      <c r="B62" s="15" t="s">
        <v>104</v>
      </c>
      <c r="C62" s="15"/>
      <c r="D62" s="15" t="s">
        <v>103</v>
      </c>
      <c r="E62" s="108" t="e">
        <f ca="1">_xll.BDH($B62,E$3,E$2,E$2)</f>
        <v>#NAME?</v>
      </c>
      <c r="F62" s="108" t="e">
        <f ca="1">_xll.BDH($B62,F$3,F$2,F$2)</f>
        <v>#NAME?</v>
      </c>
      <c r="G62" s="108" t="e">
        <f ca="1">_xll.BDH($B62,G$3,G$2,G$2)</f>
        <v>#NAME?</v>
      </c>
      <c r="H62" s="108" t="e">
        <f ca="1">_xll.BDH($B62,H$3,H$2,H$2)</f>
        <v>#NAME?</v>
      </c>
      <c r="I62" s="108" t="e">
        <f ca="1">_xll.BDH($B62,I$3,I$2,I$2)</f>
        <v>#NAME?</v>
      </c>
      <c r="J62" s="108" t="e">
        <f ca="1">_xll.BDH($B62,J$3,J$2,J$2)</f>
        <v>#NAME?</v>
      </c>
      <c r="K62" s="108" t="e">
        <f ca="1">_xll.BDH($B62,K$3,K$2,K$2)</f>
        <v>#NAME?</v>
      </c>
      <c r="L62" s="108" t="e">
        <f ca="1">_xll.BDH($B62,L$3,L$2,L$2)</f>
        <v>#NAME?</v>
      </c>
      <c r="M62" s="108" t="e">
        <f ca="1">_xll.BDH($B62,M$3,M$2,M$2)</f>
        <v>#NAME?</v>
      </c>
      <c r="N62" s="108" t="e">
        <f ca="1">_xll.BDH($B62,N$3,N$2,N$2)</f>
        <v>#NAME?</v>
      </c>
      <c r="O62" s="108" t="e">
        <f ca="1">_xll.BDH($B62,O$3,O$2,O$2)</f>
        <v>#NAME?</v>
      </c>
      <c r="P62" s="108" t="e">
        <f ca="1">_xll.BDH($B62,P$3,P$2,P$2)</f>
        <v>#NAME?</v>
      </c>
      <c r="Q62" s="108" t="e">
        <f ca="1">_xll.BDH($B62,Q$3,Q$2,Q$2)</f>
        <v>#NAME?</v>
      </c>
      <c r="R62" s="108" t="e">
        <f ca="1">_xll.BDH($B62,R$3,R$2,R$2)</f>
        <v>#NAME?</v>
      </c>
      <c r="S62" s="108" t="e">
        <f ca="1">_xll.BDH($B62,S$3,S$2,S$2)</f>
        <v>#NAME?</v>
      </c>
      <c r="T62" s="108" t="e">
        <f ca="1">_xll.BDH($B62,T$3,T$2,T$2)</f>
        <v>#NAME?</v>
      </c>
      <c r="U62" s="108" t="e">
        <f ca="1">_xll.BDH($B62,U$3,U$2,U$2)</f>
        <v>#NAME?</v>
      </c>
      <c r="V62" s="108" t="e">
        <f ca="1">_xll.BDH($B62,V$3,V$2,V$2)</f>
        <v>#NAME?</v>
      </c>
      <c r="W62" s="108" t="e">
        <f ca="1">_xll.BDH($B62,W$3,W$2,W$2)</f>
        <v>#NAME?</v>
      </c>
      <c r="X62" s="108" t="e">
        <f ca="1">_xll.BDH($B62,X$3,X$2,X$2)</f>
        <v>#NAME?</v>
      </c>
      <c r="Y62" s="108" t="e">
        <f ca="1">_xll.BDH($B62,Y$3,Y$2,Y$2)</f>
        <v>#NAME?</v>
      </c>
      <c r="Z62" s="15"/>
      <c r="AA62" s="108" t="e">
        <f ca="1">_xll.BDH($B62,AA$3,AA$2,AA$2)</f>
        <v>#NAME?</v>
      </c>
      <c r="AB62" s="108" t="e">
        <f ca="1">_xll.BDH($B62,AB$3,AB$2,AB$2)</f>
        <v>#NAME?</v>
      </c>
      <c r="AC62" s="108" t="e">
        <f ca="1">_xll.BDH($B62,AC$3,AC$2,AC$2)</f>
        <v>#NAME?</v>
      </c>
      <c r="AD62" s="108" t="e">
        <f ca="1">_xll.BDH($B62,AD$3,AD$2,AD$2)</f>
        <v>#NAME?</v>
      </c>
      <c r="AE62" s="108" t="e">
        <f ca="1">_xll.BDH($B62,AE$3,AE$2,AE$2)</f>
        <v>#NAME?</v>
      </c>
      <c r="AF62" s="108" t="e">
        <f ca="1">_xll.BDH($B62,AF$3,AF$2,AF$2)</f>
        <v>#NAME?</v>
      </c>
      <c r="AG62" s="108" t="e">
        <f ca="1">_xll.BDH($B62,AG$3,AG$2,AG$2)</f>
        <v>#NAME?</v>
      </c>
      <c r="AH62" s="108" t="e">
        <f ca="1">_xll.BDH($B62,AH$3,AH$2,AH$2)</f>
        <v>#NAME?</v>
      </c>
      <c r="AI62" s="108" t="e">
        <f ca="1">_xll.BDH($B62,AI$3,AI$2,AI$2)</f>
        <v>#NAME?</v>
      </c>
      <c r="AJ62" s="108" t="e">
        <f ca="1">_xll.BDH($B62,AJ$3,AJ$2,AJ$2)</f>
        <v>#NAME?</v>
      </c>
      <c r="AK62" s="108" t="e">
        <f ca="1">_xll.BDH($B62,AK$3,AK$2,AK$2)</f>
        <v>#NAME?</v>
      </c>
      <c r="AL62" s="108" t="e">
        <f ca="1">_xll.BDH($B62,AL$3,AL$2,AL$2)</f>
        <v>#NAME?</v>
      </c>
      <c r="AM62" s="108" t="e">
        <f ca="1">_xll.BDH($B62,AM$3,AM$2,AM$2)</f>
        <v>#NAME?</v>
      </c>
      <c r="AN62" s="108" t="e">
        <f ca="1">_xll.BDH($B62,AN$3,AN$2,AN$2)</f>
        <v>#NAME?</v>
      </c>
      <c r="AO62" s="108" t="e">
        <f ca="1">_xll.BDH($B62,AO$3,AO$2,AO$2)</f>
        <v>#NAME?</v>
      </c>
      <c r="AP62" s="108" t="e">
        <f ca="1">_xll.BDH($B62,AP$3,AP$2,AP$2)</f>
        <v>#NAME?</v>
      </c>
      <c r="AQ62" s="108" t="e">
        <f ca="1">_xll.BDH($B62,AQ$3,AQ$2,AQ$2)</f>
        <v>#NAME?</v>
      </c>
      <c r="AR62" s="108" t="e">
        <f ca="1">_xll.BDH($B62,AR$3,AR$2,AR$2)</f>
        <v>#NAME?</v>
      </c>
      <c r="AS62" s="108" t="e">
        <f ca="1">_xll.BDH($B62,AS$3,AS$2,AS$2)</f>
        <v>#NAME?</v>
      </c>
      <c r="AT62" s="108" t="e">
        <f ca="1">_xll.BDH($B62,AT$3,AT$2,AT$2)</f>
        <v>#NAME?</v>
      </c>
      <c r="AU62" s="108" t="e">
        <f ca="1">_xll.BDH($B62,AU$3,AU$2,AU$2)</f>
        <v>#NAME?</v>
      </c>
      <c r="AV62" s="15"/>
      <c r="AW62" s="108" t="e">
        <f ca="1">_xll.BDH($B62,AW$3,AW$2,AW$2)</f>
        <v>#NAME?</v>
      </c>
      <c r="AX62" s="108" t="e">
        <f ca="1">_xll.BDH($B62,AX$3,AX$2,AX$2)</f>
        <v>#NAME?</v>
      </c>
      <c r="AY62" s="108" t="e">
        <f ca="1">_xll.BDH($B62,AY$3,AY$2,AY$2)</f>
        <v>#NAME?</v>
      </c>
      <c r="AZ62" s="108" t="e">
        <f ca="1">_xll.BDH($B62,AZ$3,AZ$2,AZ$2)</f>
        <v>#NAME?</v>
      </c>
      <c r="BA62" s="108" t="e">
        <f ca="1">_xll.BDH($B62,BA$3,BA$2,BA$2)</f>
        <v>#NAME?</v>
      </c>
      <c r="BB62" s="108" t="e">
        <f ca="1">_xll.BDH($B62,BB$3,BB$2,BB$2)</f>
        <v>#NAME?</v>
      </c>
      <c r="BC62" s="108" t="e">
        <f ca="1">_xll.BDH($B62,BC$3,BC$2,BC$2)</f>
        <v>#NAME?</v>
      </c>
      <c r="BD62" s="108" t="e">
        <f ca="1">_xll.BDH($B62,BD$3,BD$2,BD$2)</f>
        <v>#NAME?</v>
      </c>
      <c r="BE62" s="108" t="e">
        <f ca="1">_xll.BDH($B62,BE$3,BE$2,BE$2)</f>
        <v>#NAME?</v>
      </c>
      <c r="BF62" s="108" t="e">
        <f ca="1">_xll.BDH($B62,BF$3,BF$2,BF$2)</f>
        <v>#NAME?</v>
      </c>
      <c r="BG62" s="108" t="e">
        <f ca="1">_xll.BDH($B62,BG$3,BG$2,BG$2)</f>
        <v>#NAME?</v>
      </c>
      <c r="BH62" s="108" t="e">
        <f ca="1">_xll.BDH($B62,BH$3,BH$2,BH$2)</f>
        <v>#NAME?</v>
      </c>
      <c r="BI62" s="108" t="e">
        <f ca="1">_xll.BDH($B62,BI$3,BI$2,BI$2)</f>
        <v>#NAME?</v>
      </c>
      <c r="BJ62" s="108" t="e">
        <f ca="1">_xll.BDH($B62,BJ$3,BJ$2,BJ$2)</f>
        <v>#NAME?</v>
      </c>
      <c r="BK62" s="108" t="e">
        <f ca="1">_xll.BDH($B62,BK$3,BK$2,BK$2)</f>
        <v>#NAME?</v>
      </c>
      <c r="BL62" s="108" t="e">
        <f ca="1">_xll.BDH($B62,BL$3,BL$2,BL$2)</f>
        <v>#NAME?</v>
      </c>
      <c r="BM62" s="108" t="e">
        <f ca="1">_xll.BDH($B62,BM$3,BM$2,BM$2)</f>
        <v>#NAME?</v>
      </c>
      <c r="BN62" s="108" t="e">
        <f ca="1">_xll.BDH($B62,BN$3,BN$2,BN$2)</f>
        <v>#NAME?</v>
      </c>
      <c r="BO62" s="108" t="e">
        <f ca="1">_xll.BDH($B62,BO$3,BO$2,BO$2)</f>
        <v>#NAME?</v>
      </c>
      <c r="BP62" s="108" t="e">
        <f ca="1">_xll.BDH($B62,BP$3,BP$2,BP$2)</f>
        <v>#NAME?</v>
      </c>
      <c r="BQ62" s="108" t="e">
        <f ca="1">_xll.BDH($B62,BQ$3,BQ$2,BQ$2)</f>
        <v>#NAME?</v>
      </c>
      <c r="BR62" s="15"/>
      <c r="BS62" s="109" t="e">
        <f ca="1">_xll.BDH($B62,BS$3,BS$2,BS$2)</f>
        <v>#NAME?</v>
      </c>
      <c r="BT62" s="109" t="e">
        <f ca="1">_xll.BDH($B62,BT$3,BT$2,BT$2)</f>
        <v>#NAME?</v>
      </c>
      <c r="BU62" s="109" t="e">
        <f ca="1">_xll.BDH($B62,BU$3,BU$2,BU$2)</f>
        <v>#NAME?</v>
      </c>
      <c r="BV62" s="109" t="e">
        <f ca="1">_xll.BDH($B62,BV$3,BV$2,BV$2)</f>
        <v>#NAME?</v>
      </c>
      <c r="BW62" s="109" t="e">
        <f ca="1">_xll.BDH($B62,BW$3,BW$2,BW$2)</f>
        <v>#NAME?</v>
      </c>
      <c r="BX62" s="109" t="e">
        <f ca="1">_xll.BDH($B62,BX$3,BX$2,BX$2)</f>
        <v>#NAME?</v>
      </c>
      <c r="BY62" s="109" t="e">
        <f ca="1">_xll.BDH($B62,BY$3,BY$2,BY$2)</f>
        <v>#NAME?</v>
      </c>
      <c r="BZ62" s="109" t="e">
        <f ca="1">_xll.BDH($B62,BZ$3,BZ$2,BZ$2)</f>
        <v>#NAME?</v>
      </c>
      <c r="CA62" s="109" t="e">
        <f ca="1">_xll.BDH($B62,CA$3,CA$2,CA$2)</f>
        <v>#NAME?</v>
      </c>
      <c r="CB62" s="109" t="e">
        <f ca="1">_xll.BDH($B62,CB$3,CB$2,CB$2)</f>
        <v>#NAME?</v>
      </c>
      <c r="CC62" s="109" t="e">
        <f ca="1">_xll.BDH($B62,CC$3,CC$2,CC$2)</f>
        <v>#NAME?</v>
      </c>
      <c r="CD62" s="109" t="e">
        <f ca="1">_xll.BDH($B62,CD$3,CD$2,CD$2)</f>
        <v>#NAME?</v>
      </c>
      <c r="CE62" s="109" t="e">
        <f ca="1">_xll.BDH($B62,CE$3,CE$2,CE$2)</f>
        <v>#NAME?</v>
      </c>
      <c r="CF62" s="109" t="e">
        <f ca="1">_xll.BDH($B62,CF$3,CF$2,CF$2)</f>
        <v>#NAME?</v>
      </c>
      <c r="CG62" s="109" t="e">
        <f ca="1">_xll.BDH($B62,CG$3,CG$2,CG$2)</f>
        <v>#NAME?</v>
      </c>
      <c r="CH62" s="109" t="e">
        <f ca="1">_xll.BDH($B62,CH$3,CH$2,CH$2)</f>
        <v>#NAME?</v>
      </c>
      <c r="CI62" s="109" t="e">
        <f ca="1">_xll.BDH($B62,CI$3,CI$2,CI$2)</f>
        <v>#NAME?</v>
      </c>
      <c r="CJ62" s="109" t="e">
        <f ca="1">_xll.BDH($B62,CJ$3,CJ$2,CJ$2)</f>
        <v>#NAME?</v>
      </c>
      <c r="CK62" s="109" t="e">
        <f ca="1">_xll.BDH($B62,CK$3,CK$2,CK$2)</f>
        <v>#NAME?</v>
      </c>
      <c r="CL62" s="109" t="e">
        <f ca="1">_xll.BDH($B62,CL$3,CL$2,CL$2)</f>
        <v>#NAME?</v>
      </c>
      <c r="CM62" s="109" t="e">
        <f ca="1">_xll.BDH($B62,CM$3,CM$2,CM$2)</f>
        <v>#NAME?</v>
      </c>
      <c r="CN62" s="26"/>
      <c r="CO62" s="108" t="e">
        <f ca="1">_xll.BDH($B62,CO$3,CO$2,CO$2)</f>
        <v>#NAME?</v>
      </c>
      <c r="CP62" s="108" t="e">
        <f ca="1">_xll.BDH($B62,CP$3,CP$2,CP$2)</f>
        <v>#NAME?</v>
      </c>
      <c r="CQ62" s="108" t="e">
        <f ca="1">_xll.BDH($B62,CQ$3,CQ$2,CQ$2)</f>
        <v>#NAME?</v>
      </c>
      <c r="CR62" s="108" t="e">
        <f ca="1">_xll.BDH($B62,CR$3,CR$2,CR$2)</f>
        <v>#NAME?</v>
      </c>
      <c r="CS62" s="108" t="e">
        <f ca="1">_xll.BDH($B62,CS$3,CS$2,CS$2)</f>
        <v>#NAME?</v>
      </c>
      <c r="CT62" s="108" t="e">
        <f ca="1">_xll.BDH($B62,CT$3,CT$2,CT$2)</f>
        <v>#NAME?</v>
      </c>
      <c r="CU62" s="108" t="e">
        <f ca="1">_xll.BDH($B62,CU$3,CU$2,CU$2)</f>
        <v>#NAME?</v>
      </c>
      <c r="CV62" s="108" t="e">
        <f ca="1">_xll.BDH($B62,CV$3,CV$2,CV$2)</f>
        <v>#NAME?</v>
      </c>
      <c r="CW62" s="108" t="e">
        <f ca="1">_xll.BDH($B62,CW$3,CW$2,CW$2)</f>
        <v>#NAME?</v>
      </c>
      <c r="CX62" s="108" t="e">
        <f ca="1">_xll.BDH($B62,CX$3,CX$2,CX$2)</f>
        <v>#NAME?</v>
      </c>
      <c r="CY62" s="108" t="e">
        <f ca="1">_xll.BDH($B62,CY$3,CY$2,CY$2)</f>
        <v>#NAME?</v>
      </c>
      <c r="CZ62" s="108" t="e">
        <f ca="1">_xll.BDH($B62,CZ$3,CZ$2,CZ$2)</f>
        <v>#NAME?</v>
      </c>
      <c r="DA62" s="108" t="e">
        <f ca="1">_xll.BDH($B62,DA$3,DA$2,DA$2)</f>
        <v>#NAME?</v>
      </c>
      <c r="DB62" s="108" t="e">
        <f ca="1">_xll.BDH($B62,DB$3,DB$2,DB$2)</f>
        <v>#NAME?</v>
      </c>
      <c r="DC62" s="108" t="e">
        <f ca="1">_xll.BDH($B62,DC$3,DC$2,DC$2)</f>
        <v>#NAME?</v>
      </c>
      <c r="DD62" s="108" t="e">
        <f ca="1">_xll.BDH($B62,DD$3,DD$2,DD$2)</f>
        <v>#NAME?</v>
      </c>
      <c r="DE62" s="108" t="e">
        <f ca="1">_xll.BDH($B62,DE$3,DE$2,DE$2)</f>
        <v>#NAME?</v>
      </c>
      <c r="DF62" s="108" t="e">
        <f ca="1">_xll.BDH($B62,DF$3,DF$2,DF$2)</f>
        <v>#NAME?</v>
      </c>
      <c r="DG62" s="108" t="e">
        <f ca="1">_xll.BDH($B62,DG$3,DG$2,DG$2)</f>
        <v>#NAME?</v>
      </c>
      <c r="DH62" s="108" t="e">
        <f ca="1">_xll.BDH($B62,DH$3,DH$2,DH$2)</f>
        <v>#NAME?</v>
      </c>
      <c r="DI62" s="108" t="e">
        <f ca="1">_xll.BDH($B62,DI$3,DI$2,DI$2)</f>
        <v>#NAME?</v>
      </c>
      <c r="DJ62" s="15"/>
      <c r="DK62" s="109" t="e">
        <f ca="1">_xll.BDH($B62,DK$3,DK$2,DK$2)</f>
        <v>#NAME?</v>
      </c>
      <c r="DL62" s="109" t="e">
        <f ca="1">_xll.BDH($B62,DL$3,DL$2,DL$2)</f>
        <v>#NAME?</v>
      </c>
      <c r="DM62" s="109" t="e">
        <f ca="1">_xll.BDH($B62,DM$3,DM$2,DM$2)</f>
        <v>#NAME?</v>
      </c>
      <c r="DN62" s="109" t="e">
        <f ca="1">_xll.BDH($B62,DN$3,DN$2,DN$2)</f>
        <v>#NAME?</v>
      </c>
      <c r="DO62" s="109" t="e">
        <f ca="1">_xll.BDH($B62,DO$3,DO$2,DO$2)</f>
        <v>#NAME?</v>
      </c>
      <c r="DP62" s="109" t="e">
        <f ca="1">_xll.BDH($B62,DP$3,DP$2,DP$2)</f>
        <v>#NAME?</v>
      </c>
      <c r="DQ62" s="109" t="e">
        <f ca="1">_xll.BDH($B62,DQ$3,DQ$2,DQ$2)</f>
        <v>#NAME?</v>
      </c>
      <c r="DR62" s="109" t="e">
        <f ca="1">_xll.BDH($B62,DR$3,DR$2,DR$2)</f>
        <v>#NAME?</v>
      </c>
      <c r="DS62" s="109" t="e">
        <f ca="1">_xll.BDH($B62,DS$3,DS$2,DS$2)</f>
        <v>#NAME?</v>
      </c>
      <c r="DT62" s="109" t="e">
        <f ca="1">_xll.BDH($B62,DT$3,DT$2,DT$2)</f>
        <v>#NAME?</v>
      </c>
      <c r="DU62" s="109" t="e">
        <f ca="1">_xll.BDH($B62,DU$3,DU$2,DU$2)</f>
        <v>#NAME?</v>
      </c>
      <c r="DV62" s="109" t="e">
        <f ca="1">_xll.BDH($B62,DV$3,DV$2,DV$2)</f>
        <v>#NAME?</v>
      </c>
      <c r="DW62" s="109" t="e">
        <f ca="1">_xll.BDH($B62,DW$3,DW$2,DW$2)</f>
        <v>#NAME?</v>
      </c>
      <c r="DX62" s="109" t="e">
        <f ca="1">_xll.BDH($B62,DX$3,DX$2,DX$2)</f>
        <v>#NAME?</v>
      </c>
      <c r="DY62" s="109" t="e">
        <f ca="1">_xll.BDH($B62,DY$3,DY$2,DY$2)</f>
        <v>#NAME?</v>
      </c>
      <c r="DZ62" s="109" t="e">
        <f ca="1">_xll.BDH($B62,DZ$3,DZ$2,DZ$2)</f>
        <v>#NAME?</v>
      </c>
      <c r="EA62" s="109" t="e">
        <f ca="1">_xll.BDH($B62,EA$3,EA$2,EA$2)</f>
        <v>#NAME?</v>
      </c>
      <c r="EB62" s="109" t="e">
        <f ca="1">_xll.BDH($B62,EB$3,EB$2,EB$2)</f>
        <v>#NAME?</v>
      </c>
      <c r="EC62" s="109" t="e">
        <f ca="1">_xll.BDH($B62,EC$3,EC$2,EC$2)</f>
        <v>#NAME?</v>
      </c>
      <c r="ED62" s="109" t="e">
        <f ca="1">_xll.BDH($B62,ED$3,ED$2,ED$2)</f>
        <v>#NAME?</v>
      </c>
      <c r="EE62" s="109" t="e">
        <f ca="1">_xll.BDH($B62,EE$3,EE$2,EE$2)</f>
        <v>#NAME?</v>
      </c>
      <c r="EF62" s="15"/>
      <c r="EG62" s="109" t="e">
        <f ca="1">_xll.BDH($B62,EG$3,EG$2,EG$2)</f>
        <v>#NAME?</v>
      </c>
      <c r="EH62" s="109" t="e">
        <f ca="1">_xll.BDH($B62,EH$3,EH$2,EH$2)</f>
        <v>#NAME?</v>
      </c>
      <c r="EI62" s="109" t="e">
        <f ca="1">_xll.BDH($B62,EI$3,EI$2,EI$2)</f>
        <v>#NAME?</v>
      </c>
      <c r="EJ62" s="109" t="e">
        <f ca="1">_xll.BDH($B62,EJ$3,EJ$2,EJ$2)</f>
        <v>#NAME?</v>
      </c>
      <c r="EK62" s="109" t="e">
        <f ca="1">_xll.BDH($B62,EK$3,EK$2,EK$2)</f>
        <v>#NAME?</v>
      </c>
      <c r="EL62" s="109" t="e">
        <f ca="1">_xll.BDH($B62,EL$3,EL$2,EL$2)</f>
        <v>#NAME?</v>
      </c>
      <c r="EM62" s="109" t="e">
        <f ca="1">_xll.BDH($B62,EM$3,EM$2,EM$2)</f>
        <v>#NAME?</v>
      </c>
      <c r="EN62" s="109" t="e">
        <f ca="1">_xll.BDH($B62,EN$3,EN$2,EN$2)</f>
        <v>#NAME?</v>
      </c>
      <c r="EO62" s="109" t="e">
        <f ca="1">_xll.BDH($B62,EO$3,EO$2,EO$2)</f>
        <v>#NAME?</v>
      </c>
      <c r="EP62" s="109" t="e">
        <f ca="1">_xll.BDH($B62,EP$3,EP$2,EP$2)</f>
        <v>#NAME?</v>
      </c>
      <c r="EQ62" s="109" t="e">
        <f ca="1">_xll.BDH($B62,EQ$3,EQ$2,EQ$2)</f>
        <v>#NAME?</v>
      </c>
      <c r="ER62" s="109" t="e">
        <f ca="1">_xll.BDH($B62,ER$3,ER$2,ER$2)</f>
        <v>#NAME?</v>
      </c>
      <c r="ES62" s="109" t="e">
        <f ca="1">_xll.BDH($B62,ES$3,ES$2,ES$2)</f>
        <v>#NAME?</v>
      </c>
      <c r="ET62" s="109" t="e">
        <f ca="1">_xll.BDH($B62,ET$3,ET$2,ET$2)</f>
        <v>#NAME?</v>
      </c>
      <c r="EU62" s="109" t="e">
        <f ca="1">_xll.BDH($B62,EU$3,EU$2,EU$2)</f>
        <v>#NAME?</v>
      </c>
      <c r="EV62" s="109" t="e">
        <f ca="1">_xll.BDH($B62,EV$3,EV$2,EV$2)</f>
        <v>#NAME?</v>
      </c>
      <c r="EW62" s="109" t="e">
        <f ca="1">_xll.BDH($B62,EW$3,EW$2,EW$2)</f>
        <v>#NAME?</v>
      </c>
      <c r="EX62" s="109" t="e">
        <f ca="1">_xll.BDH($B62,EX$3,EX$2,EX$2)</f>
        <v>#NAME?</v>
      </c>
      <c r="EY62" s="109" t="e">
        <f ca="1">_xll.BDH($B62,EY$3,EY$2,EY$2)</f>
        <v>#NAME?</v>
      </c>
      <c r="EZ62" s="109" t="e">
        <f ca="1">_xll.BDH($B62,EZ$3,EZ$2,EZ$2)</f>
        <v>#NAME?</v>
      </c>
      <c r="FA62" s="109" t="e">
        <f ca="1">_xll.BDH($B62,FA$3,FA$2,FA$2)</f>
        <v>#NAME?</v>
      </c>
      <c r="FB62" s="15"/>
      <c r="FC62" s="109" t="e">
        <f ca="1">_xll.BDH($B62,FC$3,FC$2,FC$2)</f>
        <v>#NAME?</v>
      </c>
      <c r="FD62" s="109" t="e">
        <f ca="1">_xll.BDH($B62,FD$3,FD$2,FD$2)</f>
        <v>#NAME?</v>
      </c>
      <c r="FE62" s="109" t="e">
        <f ca="1">_xll.BDH($B62,FE$3,FE$2,FE$2)</f>
        <v>#NAME?</v>
      </c>
      <c r="FF62" s="109" t="e">
        <f ca="1">_xll.BDH($B62,FF$3,FF$2,FF$2)</f>
        <v>#NAME?</v>
      </c>
      <c r="FG62" s="109" t="e">
        <f ca="1">_xll.BDH($B62,FG$3,FG$2,FG$2)</f>
        <v>#NAME?</v>
      </c>
      <c r="FH62" s="109" t="e">
        <f ca="1">_xll.BDH($B62,FH$3,FH$2,FH$2)</f>
        <v>#NAME?</v>
      </c>
      <c r="FI62" s="109" t="e">
        <f ca="1">_xll.BDH($B62,FI$3,FI$2,FI$2)</f>
        <v>#NAME?</v>
      </c>
      <c r="FJ62" s="109" t="e">
        <f ca="1">_xll.BDH($B62,FJ$3,FJ$2,FJ$2)</f>
        <v>#NAME?</v>
      </c>
      <c r="FK62" s="109" t="e">
        <f ca="1">_xll.BDH($B62,FK$3,FK$2,FK$2)</f>
        <v>#NAME?</v>
      </c>
      <c r="FL62" s="109" t="e">
        <f ca="1">_xll.BDH($B62,FL$3,FL$2,FL$2)</f>
        <v>#NAME?</v>
      </c>
      <c r="FM62" s="109" t="e">
        <f ca="1">_xll.BDH($B62,FM$3,FM$2,FM$2)</f>
        <v>#NAME?</v>
      </c>
      <c r="FN62" s="109" t="e">
        <f ca="1">_xll.BDH($B62,FN$3,FN$2,FN$2)</f>
        <v>#NAME?</v>
      </c>
      <c r="FO62" s="109" t="e">
        <f ca="1">_xll.BDH($B62,FO$3,FO$2,FO$2)</f>
        <v>#NAME?</v>
      </c>
      <c r="FP62" s="109" t="e">
        <f ca="1">_xll.BDH($B62,FP$3,FP$2,FP$2)</f>
        <v>#NAME?</v>
      </c>
      <c r="FQ62" s="109" t="e">
        <f ca="1">_xll.BDH($B62,FQ$3,FQ$2,FQ$2)</f>
        <v>#NAME?</v>
      </c>
      <c r="FR62" s="109" t="e">
        <f ca="1">_xll.BDH($B62,FR$3,FR$2,FR$2)</f>
        <v>#NAME?</v>
      </c>
      <c r="FS62" s="109" t="e">
        <f ca="1">_xll.BDH($B62,FS$3,FS$2,FS$2)</f>
        <v>#NAME?</v>
      </c>
      <c r="FT62" s="109" t="e">
        <f ca="1">_xll.BDH($B62,FT$3,FT$2,FT$2)</f>
        <v>#NAME?</v>
      </c>
      <c r="FU62" s="109" t="e">
        <f ca="1">_xll.BDH($B62,FU$3,FU$2,FU$2)</f>
        <v>#NAME?</v>
      </c>
      <c r="FV62" s="109" t="e">
        <f ca="1">_xll.BDH($B62,FV$3,FV$2,FV$2)</f>
        <v>#NAME?</v>
      </c>
      <c r="FW62" s="109" t="e">
        <f ca="1">_xll.BDH($B62,FW$3,FW$2,FW$2)</f>
        <v>#NAME?</v>
      </c>
      <c r="FX62" s="15"/>
      <c r="FY62" s="109" t="e">
        <f ca="1">_xll.BDH($B62,FY$3,FY$2,FY$2)</f>
        <v>#NAME?</v>
      </c>
      <c r="FZ62" s="109" t="e">
        <f ca="1">_xll.BDH($B62,FZ$3,FZ$2,FZ$2)</f>
        <v>#NAME?</v>
      </c>
      <c r="GA62" s="109" t="e">
        <f ca="1">_xll.BDH($B62,GA$3,GA$2,GA$2)</f>
        <v>#NAME?</v>
      </c>
      <c r="GB62" s="109" t="e">
        <f ca="1">_xll.BDH($B62,GB$3,GB$2,GB$2)</f>
        <v>#NAME?</v>
      </c>
      <c r="GC62" s="109" t="e">
        <f ca="1">_xll.BDH($B62,GC$3,GC$2,GC$2)</f>
        <v>#NAME?</v>
      </c>
      <c r="GD62" s="109" t="e">
        <f ca="1">_xll.BDH($B62,GD$3,GD$2,GD$2)</f>
        <v>#NAME?</v>
      </c>
      <c r="GE62" s="109" t="e">
        <f ca="1">_xll.BDH($B62,GE$3,GE$2,GE$2)</f>
        <v>#NAME?</v>
      </c>
      <c r="GF62" s="109" t="e">
        <f ca="1">_xll.BDH($B62,GF$3,GF$2,GF$2)</f>
        <v>#NAME?</v>
      </c>
      <c r="GG62" s="109" t="e">
        <f ca="1">_xll.BDH($B62,GG$3,GG$2,GG$2)</f>
        <v>#NAME?</v>
      </c>
      <c r="GH62" s="109" t="e">
        <f ca="1">_xll.BDH($B62,GH$3,GH$2,GH$2)</f>
        <v>#NAME?</v>
      </c>
      <c r="GI62" s="109" t="e">
        <f ca="1">_xll.BDH($B62,GI$3,GI$2,GI$2)</f>
        <v>#NAME?</v>
      </c>
      <c r="GJ62" s="109" t="e">
        <f ca="1">_xll.BDH($B62,GJ$3,GJ$2,GJ$2)</f>
        <v>#NAME?</v>
      </c>
      <c r="GK62" s="109" t="e">
        <f ca="1">_xll.BDH($B62,GK$3,GK$2,GK$2)</f>
        <v>#NAME?</v>
      </c>
      <c r="GL62" s="109" t="e">
        <f ca="1">_xll.BDH($B62,GL$3,GL$2,GL$2)</f>
        <v>#NAME?</v>
      </c>
      <c r="GM62" s="109" t="e">
        <f ca="1">_xll.BDH($B62,GM$3,GM$2,GM$2)</f>
        <v>#NAME?</v>
      </c>
      <c r="GN62" s="109" t="e">
        <f ca="1">_xll.BDH($B62,GN$3,GN$2,GN$2)</f>
        <v>#NAME?</v>
      </c>
      <c r="GO62" s="109" t="e">
        <f ca="1">_xll.BDH($B62,GO$3,GO$2,GO$2)</f>
        <v>#NAME?</v>
      </c>
      <c r="GP62" s="109" t="e">
        <f ca="1">_xll.BDH($B62,GP$3,GP$2,GP$2)</f>
        <v>#NAME?</v>
      </c>
      <c r="GQ62" s="109" t="e">
        <f ca="1">_xll.BDH($B62,GQ$3,GQ$2,GQ$2)</f>
        <v>#NAME?</v>
      </c>
      <c r="GR62" s="109" t="e">
        <f ca="1">_xll.BDH($B62,GR$3,GR$2,GR$2)</f>
        <v>#NAME?</v>
      </c>
      <c r="GS62" s="109" t="e">
        <f ca="1">_xll.BDH($B62,GS$3,GS$2,GS$2)</f>
        <v>#NAME?</v>
      </c>
      <c r="GT62" s="15"/>
      <c r="GU62" s="108" t="e">
        <f ca="1">_xll.BDH($B62,GU$3,GU$2,GU$2)</f>
        <v>#NAME?</v>
      </c>
      <c r="GV62" s="108" t="e">
        <f ca="1">_xll.BDH($B62,GV$3,GV$2,GV$2)</f>
        <v>#NAME?</v>
      </c>
      <c r="GW62" s="108" t="e">
        <f ca="1">_xll.BDH($B62,GW$3,GW$2,GW$2)</f>
        <v>#NAME?</v>
      </c>
      <c r="GX62" s="108" t="e">
        <f ca="1">_xll.BDH($B62,GX$3,GX$2,GX$2)</f>
        <v>#NAME?</v>
      </c>
      <c r="GY62" s="108" t="e">
        <f ca="1">_xll.BDH($B62,GY$3,GY$2,GY$2)</f>
        <v>#NAME?</v>
      </c>
      <c r="GZ62" s="108" t="e">
        <f ca="1">_xll.BDH($B62,GZ$3,GZ$2,GZ$2)</f>
        <v>#NAME?</v>
      </c>
      <c r="HA62" s="108" t="e">
        <f ca="1">_xll.BDH($B62,HA$3,HA$2,HA$2)</f>
        <v>#NAME?</v>
      </c>
      <c r="HB62" s="108" t="e">
        <f ca="1">_xll.BDH($B62,HB$3,HB$2,HB$2)</f>
        <v>#NAME?</v>
      </c>
      <c r="HC62" s="108" t="e">
        <f ca="1">_xll.BDH($B62,HC$3,HC$2,HC$2)</f>
        <v>#NAME?</v>
      </c>
      <c r="HD62" s="108" t="e">
        <f ca="1">_xll.BDH($B62,HD$3,HD$2,HD$2)</f>
        <v>#NAME?</v>
      </c>
      <c r="HE62" s="108" t="e">
        <f ca="1">_xll.BDH($B62,HE$3,HE$2,HE$2)</f>
        <v>#NAME?</v>
      </c>
      <c r="HF62" s="108" t="e">
        <f ca="1">_xll.BDH($B62,HF$3,HF$2,HF$2)</f>
        <v>#NAME?</v>
      </c>
      <c r="HG62" s="108" t="e">
        <f ca="1">_xll.BDH($B62,HG$3,HG$2,HG$2)</f>
        <v>#NAME?</v>
      </c>
      <c r="HH62" s="108" t="e">
        <f ca="1">_xll.BDH($B62,HH$3,HH$2,HH$2)</f>
        <v>#NAME?</v>
      </c>
      <c r="HI62" s="108" t="e">
        <f ca="1">_xll.BDH($B62,HI$3,HI$2,HI$2)</f>
        <v>#NAME?</v>
      </c>
      <c r="HJ62" s="108" t="e">
        <f ca="1">_xll.BDH($B62,HJ$3,HJ$2,HJ$2)</f>
        <v>#NAME?</v>
      </c>
      <c r="HK62" s="108" t="e">
        <f ca="1">_xll.BDH($B62,HK$3,HK$2,HK$2)</f>
        <v>#NAME?</v>
      </c>
      <c r="HL62" s="108" t="e">
        <f ca="1">_xll.BDH($B62,HL$3,HL$2,HL$2)</f>
        <v>#NAME?</v>
      </c>
      <c r="HM62" s="108" t="e">
        <f ca="1">_xll.BDH($B62,HM$3,HM$2,HM$2)</f>
        <v>#NAME?</v>
      </c>
      <c r="HN62" s="108" t="e">
        <f ca="1">_xll.BDH($B62,HN$3,HN$2,HN$2)</f>
        <v>#NAME?</v>
      </c>
      <c r="HO62" s="108" t="e">
        <f ca="1">_xll.BDH($B62,HO$3,HO$2,HO$2)</f>
        <v>#NAME?</v>
      </c>
      <c r="HP62" s="15"/>
      <c r="HQ62" s="108" t="e">
        <f ca="1">_xll.BDH($B62,HQ$3,HQ$2,HQ$2)</f>
        <v>#NAME?</v>
      </c>
      <c r="HR62" s="108" t="e">
        <f ca="1">_xll.BDH($B62,HR$3,HR$2,HR$2)</f>
        <v>#NAME?</v>
      </c>
      <c r="HS62" s="108" t="e">
        <f ca="1">_xll.BDH($B62,HS$3,HS$2,HS$2)</f>
        <v>#NAME?</v>
      </c>
      <c r="HT62" s="108" t="e">
        <f ca="1">_xll.BDH($B62,HT$3,HT$2,HT$2)</f>
        <v>#NAME?</v>
      </c>
      <c r="HU62" s="108" t="e">
        <f ca="1">_xll.BDH($B62,HU$3,HU$2,HU$2)</f>
        <v>#NAME?</v>
      </c>
      <c r="HV62" s="108" t="e">
        <f ca="1">_xll.BDH($B62,HV$3,HV$2,HV$2)</f>
        <v>#NAME?</v>
      </c>
      <c r="HW62" s="108" t="e">
        <f ca="1">_xll.BDH($B62,HW$3,HW$2,HW$2)</f>
        <v>#NAME?</v>
      </c>
      <c r="HX62" s="108" t="e">
        <f ca="1">_xll.BDH($B62,HX$3,HX$2,HX$2)</f>
        <v>#NAME?</v>
      </c>
      <c r="HY62" s="108" t="e">
        <f ca="1">_xll.BDH($B62,HY$3,HY$2,HY$2)</f>
        <v>#NAME?</v>
      </c>
      <c r="HZ62" s="108" t="e">
        <f ca="1">_xll.BDH($B62,HZ$3,HZ$2,HZ$2)</f>
        <v>#NAME?</v>
      </c>
      <c r="IA62" s="108" t="e">
        <f ca="1">_xll.BDH($B62,IA$3,IA$2,IA$2)</f>
        <v>#NAME?</v>
      </c>
      <c r="IB62" s="108" t="e">
        <f ca="1">_xll.BDH($B62,IB$3,IB$2,IB$2)</f>
        <v>#NAME?</v>
      </c>
      <c r="IC62" s="108" t="e">
        <f ca="1">_xll.BDH($B62,IC$3,IC$2,IC$2)</f>
        <v>#NAME?</v>
      </c>
      <c r="ID62" s="108" t="e">
        <f ca="1">_xll.BDH($B62,ID$3,ID$2,ID$2)</f>
        <v>#NAME?</v>
      </c>
      <c r="IE62" s="108" t="e">
        <f ca="1">_xll.BDH($B62,IE$3,IE$2,IE$2)</f>
        <v>#NAME?</v>
      </c>
      <c r="IF62" s="108" t="e">
        <f ca="1">_xll.BDH($B62,IF$3,IF$2,IF$2)</f>
        <v>#NAME?</v>
      </c>
      <c r="IG62" s="108" t="e">
        <f ca="1">_xll.BDH($B62,IG$3,IG$2,IG$2)</f>
        <v>#NAME?</v>
      </c>
      <c r="IH62" s="108" t="e">
        <f ca="1">_xll.BDH($B62,IH$3,IH$2,IH$2)</f>
        <v>#NAME?</v>
      </c>
      <c r="II62" s="108" t="e">
        <f ca="1">_xll.BDH($B62,II$3,II$2,II$2)</f>
        <v>#NAME?</v>
      </c>
      <c r="IJ62" s="108" t="e">
        <f ca="1">_xll.BDH($B62,IJ$3,IJ$2,IJ$2)</f>
        <v>#NAME?</v>
      </c>
      <c r="IK62" s="108" t="e">
        <f ca="1">_xll.BDH($B62,IK$3,IK$2,IK$2)</f>
        <v>#NAME?</v>
      </c>
      <c r="IL62" s="15"/>
      <c r="IM62" s="108" t="e">
        <f ca="1">_xll.BDH($B62,IM$3,IM$2,IM$2)</f>
        <v>#NAME?</v>
      </c>
      <c r="IN62" s="108" t="e">
        <f ca="1">_xll.BDH($B62,IN$3,IN$2,IN$2)</f>
        <v>#NAME?</v>
      </c>
      <c r="IO62" s="108" t="e">
        <f ca="1">_xll.BDH($B62,IO$3,IO$2,IO$2)</f>
        <v>#NAME?</v>
      </c>
      <c r="IP62" s="108" t="e">
        <f ca="1">_xll.BDH($B62,IP$3,IP$2,IP$2)</f>
        <v>#NAME?</v>
      </c>
      <c r="IQ62" s="108" t="e">
        <f ca="1">_xll.BDH($B62,IQ$3,IQ$2,IQ$2)</f>
        <v>#NAME?</v>
      </c>
      <c r="IR62" s="108" t="e">
        <f ca="1">_xll.BDH($B62,IR$3,IR$2,IR$2)</f>
        <v>#NAME?</v>
      </c>
      <c r="IS62" s="108" t="e">
        <f ca="1">_xll.BDH($B62,IS$3,IS$2,IS$2)</f>
        <v>#NAME?</v>
      </c>
      <c r="IT62" s="108" t="e">
        <f ca="1">_xll.BDH($B62,IT$3,IT$2,IT$2)</f>
        <v>#NAME?</v>
      </c>
      <c r="IU62" s="108" t="e">
        <f ca="1">_xll.BDH($B62,IU$3,IU$2,IU$2)</f>
        <v>#NAME?</v>
      </c>
      <c r="IV62" s="108" t="e">
        <f ca="1">_xll.BDH($B62,IV$3,IV$2,IV$2)</f>
        <v>#NAME?</v>
      </c>
      <c r="IW62" s="108" t="e">
        <f ca="1">_xll.BDH($B62,IW$3,IW$2,IW$2)</f>
        <v>#NAME?</v>
      </c>
      <c r="IX62" s="108" t="e">
        <f ca="1">_xll.BDH($B62,IX$3,IX$2,IX$2)</f>
        <v>#NAME?</v>
      </c>
      <c r="IY62" s="108" t="e">
        <f ca="1">_xll.BDH($B62,IY$3,IY$2,IY$2)</f>
        <v>#NAME?</v>
      </c>
      <c r="IZ62" s="108" t="e">
        <f ca="1">_xll.BDH($B62,IZ$3,IZ$2,IZ$2)</f>
        <v>#NAME?</v>
      </c>
      <c r="JA62" s="108" t="e">
        <f ca="1">_xll.BDH($B62,JA$3,JA$2,JA$2)</f>
        <v>#NAME?</v>
      </c>
      <c r="JB62" s="108" t="e">
        <f ca="1">_xll.BDH($B62,JB$3,JB$2,JB$2)</f>
        <v>#NAME?</v>
      </c>
      <c r="JC62" s="108" t="e">
        <f ca="1">_xll.BDH($B62,JC$3,JC$2,JC$2)</f>
        <v>#NAME?</v>
      </c>
      <c r="JD62" s="108" t="e">
        <f ca="1">_xll.BDH($B62,JD$3,JD$2,JD$2)</f>
        <v>#NAME?</v>
      </c>
      <c r="JE62" s="108" t="e">
        <f ca="1">_xll.BDH($B62,JE$3,JE$2,JE$2)</f>
        <v>#NAME?</v>
      </c>
      <c r="JF62" s="108" t="e">
        <f ca="1">_xll.BDH($B62,JF$3,JF$2,JF$2)</f>
        <v>#NAME?</v>
      </c>
      <c r="JG62" s="108" t="e">
        <f ca="1">_xll.BDH($B62,JG$3,JG$2,JG$2)</f>
        <v>#NAME?</v>
      </c>
      <c r="JH62" s="15"/>
      <c r="JI62" s="109" t="e">
        <f ca="1">_xll.BDH($B62,JI$3,JI$2,JI$2)</f>
        <v>#NAME?</v>
      </c>
      <c r="JJ62" s="109" t="e">
        <f ca="1">_xll.BDH($B62,JJ$3,JJ$2,JJ$2)</f>
        <v>#NAME?</v>
      </c>
      <c r="JK62" s="109" t="e">
        <f ca="1">_xll.BDH($B62,JK$3,JK$2,JK$2)</f>
        <v>#NAME?</v>
      </c>
      <c r="JL62" s="109" t="e">
        <f ca="1">_xll.BDH($B62,JL$3,JL$2,JL$2)</f>
        <v>#NAME?</v>
      </c>
      <c r="JM62" s="109" t="e">
        <f ca="1">_xll.BDH($B62,JM$3,JM$2,JM$2)</f>
        <v>#NAME?</v>
      </c>
      <c r="JN62" s="109" t="e">
        <f ca="1">_xll.BDH($B62,JN$3,JN$2,JN$2)</f>
        <v>#NAME?</v>
      </c>
      <c r="JO62" s="109" t="e">
        <f ca="1">_xll.BDH($B62,JO$3,JO$2,JO$2)</f>
        <v>#NAME?</v>
      </c>
      <c r="JP62" s="109" t="e">
        <f ca="1">_xll.BDH($B62,JP$3,JP$2,JP$2)</f>
        <v>#NAME?</v>
      </c>
      <c r="JQ62" s="109" t="e">
        <f ca="1">_xll.BDH($B62,JQ$3,JQ$2,JQ$2)</f>
        <v>#NAME?</v>
      </c>
      <c r="JR62" s="109" t="e">
        <f ca="1">_xll.BDH($B62,JR$3,JR$2,JR$2)</f>
        <v>#NAME?</v>
      </c>
      <c r="JS62" s="109" t="e">
        <f ca="1">_xll.BDH($B62,JS$3,JS$2,JS$2)</f>
        <v>#NAME?</v>
      </c>
      <c r="JT62" s="109" t="e">
        <f ca="1">_xll.BDH($B62,JT$3,JT$2,JT$2)</f>
        <v>#NAME?</v>
      </c>
      <c r="JU62" s="109" t="e">
        <f ca="1">_xll.BDH($B62,JU$3,JU$2,JU$2)</f>
        <v>#NAME?</v>
      </c>
      <c r="JV62" s="109" t="e">
        <f ca="1">_xll.BDH($B62,JV$3,JV$2,JV$2)</f>
        <v>#NAME?</v>
      </c>
      <c r="JW62" s="109" t="e">
        <f ca="1">_xll.BDH($B62,JW$3,JW$2,JW$2)</f>
        <v>#NAME?</v>
      </c>
      <c r="JX62" s="109" t="e">
        <f ca="1">_xll.BDH($B62,JX$3,JX$2,JX$2)</f>
        <v>#NAME?</v>
      </c>
      <c r="JY62" s="109" t="e">
        <f ca="1">_xll.BDH($B62,JY$3,JY$2,JY$2)</f>
        <v>#NAME?</v>
      </c>
      <c r="JZ62" s="109" t="e">
        <f ca="1">_xll.BDH($B62,JZ$3,JZ$2,JZ$2)</f>
        <v>#NAME?</v>
      </c>
      <c r="KA62" s="109" t="e">
        <f ca="1">_xll.BDH($B62,KA$3,KA$2,KA$2)</f>
        <v>#NAME?</v>
      </c>
      <c r="KB62" s="109" t="e">
        <f ca="1">_xll.BDH($B62,KB$3,KB$2,KB$2)</f>
        <v>#NAME?</v>
      </c>
      <c r="KC62" s="109" t="e">
        <f ca="1">_xll.BDH($B62,KC$3,KC$2,KC$2)</f>
        <v>#NAME?</v>
      </c>
      <c r="KD62" s="15"/>
    </row>
    <row r="63" spans="1:290" s="27" customFormat="1">
      <c r="A63" s="15" t="s">
        <v>31</v>
      </c>
      <c r="B63" s="15" t="s">
        <v>101</v>
      </c>
      <c r="C63" s="15"/>
      <c r="D63" s="15" t="s">
        <v>102</v>
      </c>
      <c r="E63" s="108" t="e">
        <f ca="1">_xll.BDH($B63,E$3,E$2,E$2)</f>
        <v>#NAME?</v>
      </c>
      <c r="F63" s="108" t="e">
        <f ca="1">_xll.BDH($B63,F$3,F$2,F$2)</f>
        <v>#NAME?</v>
      </c>
      <c r="G63" s="108" t="e">
        <f ca="1">_xll.BDH($B63,G$3,G$2,G$2)</f>
        <v>#NAME?</v>
      </c>
      <c r="H63" s="108" t="e">
        <f ca="1">_xll.BDH($B63,H$3,H$2,H$2)</f>
        <v>#NAME?</v>
      </c>
      <c r="I63" s="108" t="e">
        <f ca="1">_xll.BDH($B63,I$3,I$2,I$2)</f>
        <v>#NAME?</v>
      </c>
      <c r="J63" s="108" t="e">
        <f ca="1">_xll.BDH($B63,J$3,J$2,J$2)</f>
        <v>#NAME?</v>
      </c>
      <c r="K63" s="108" t="e">
        <f ca="1">_xll.BDH($B63,K$3,K$2,K$2)</f>
        <v>#NAME?</v>
      </c>
      <c r="L63" s="108" t="e">
        <f ca="1">_xll.BDH($B63,L$3,L$2,L$2)</f>
        <v>#NAME?</v>
      </c>
      <c r="M63" s="108" t="e">
        <f ca="1">_xll.BDH($B63,M$3,M$2,M$2)</f>
        <v>#NAME?</v>
      </c>
      <c r="N63" s="108" t="e">
        <f ca="1">_xll.BDH($B63,N$3,N$2,N$2)</f>
        <v>#NAME?</v>
      </c>
      <c r="O63" s="108" t="e">
        <f ca="1">_xll.BDH($B63,O$3,O$2,O$2)</f>
        <v>#NAME?</v>
      </c>
      <c r="P63" s="108" t="e">
        <f ca="1">_xll.BDH($B63,P$3,P$2,P$2)</f>
        <v>#NAME?</v>
      </c>
      <c r="Q63" s="108" t="e">
        <f ca="1">_xll.BDH($B63,Q$3,Q$2,Q$2)</f>
        <v>#NAME?</v>
      </c>
      <c r="R63" s="108" t="e">
        <f ca="1">_xll.BDH($B63,R$3,R$2,R$2)</f>
        <v>#NAME?</v>
      </c>
      <c r="S63" s="108" t="e">
        <f ca="1">_xll.BDH($B63,S$3,S$2,S$2)</f>
        <v>#NAME?</v>
      </c>
      <c r="T63" s="108" t="e">
        <f ca="1">_xll.BDH($B63,T$3,T$2,T$2)</f>
        <v>#NAME?</v>
      </c>
      <c r="U63" s="108" t="e">
        <f ca="1">_xll.BDH($B63,U$3,U$2,U$2)</f>
        <v>#NAME?</v>
      </c>
      <c r="V63" s="108" t="e">
        <f ca="1">_xll.BDH($B63,V$3,V$2,V$2)</f>
        <v>#NAME?</v>
      </c>
      <c r="W63" s="108" t="e">
        <f ca="1">_xll.BDH($B63,W$3,W$2,W$2)</f>
        <v>#NAME?</v>
      </c>
      <c r="X63" s="108" t="e">
        <f ca="1">_xll.BDH($B63,X$3,X$2,X$2)</f>
        <v>#NAME?</v>
      </c>
      <c r="Y63" s="108" t="e">
        <f ca="1">_xll.BDH($B63,Y$3,Y$2,Y$2)</f>
        <v>#NAME?</v>
      </c>
      <c r="Z63" s="15"/>
      <c r="AA63" s="108" t="e">
        <f ca="1">_xll.BDH($B63,AA$3,AA$2,AA$2)</f>
        <v>#NAME?</v>
      </c>
      <c r="AB63" s="108" t="e">
        <f ca="1">_xll.BDH($B63,AB$3,AB$2,AB$2)</f>
        <v>#NAME?</v>
      </c>
      <c r="AC63" s="108" t="e">
        <f ca="1">_xll.BDH($B63,AC$3,AC$2,AC$2)</f>
        <v>#NAME?</v>
      </c>
      <c r="AD63" s="108" t="e">
        <f ca="1">_xll.BDH($B63,AD$3,AD$2,AD$2)</f>
        <v>#NAME?</v>
      </c>
      <c r="AE63" s="108" t="e">
        <f ca="1">_xll.BDH($B63,AE$3,AE$2,AE$2)</f>
        <v>#NAME?</v>
      </c>
      <c r="AF63" s="108" t="e">
        <f ca="1">_xll.BDH($B63,AF$3,AF$2,AF$2)</f>
        <v>#NAME?</v>
      </c>
      <c r="AG63" s="108" t="e">
        <f ca="1">_xll.BDH($B63,AG$3,AG$2,AG$2)</f>
        <v>#NAME?</v>
      </c>
      <c r="AH63" s="108" t="e">
        <f ca="1">_xll.BDH($B63,AH$3,AH$2,AH$2)</f>
        <v>#NAME?</v>
      </c>
      <c r="AI63" s="108" t="e">
        <f ca="1">_xll.BDH($B63,AI$3,AI$2,AI$2)</f>
        <v>#NAME?</v>
      </c>
      <c r="AJ63" s="108" t="e">
        <f ca="1">_xll.BDH($B63,AJ$3,AJ$2,AJ$2)</f>
        <v>#NAME?</v>
      </c>
      <c r="AK63" s="108" t="e">
        <f ca="1">_xll.BDH($B63,AK$3,AK$2,AK$2)</f>
        <v>#NAME?</v>
      </c>
      <c r="AL63" s="108" t="e">
        <f ca="1">_xll.BDH($B63,AL$3,AL$2,AL$2)</f>
        <v>#NAME?</v>
      </c>
      <c r="AM63" s="108" t="e">
        <f ca="1">_xll.BDH($B63,AM$3,AM$2,AM$2)</f>
        <v>#NAME?</v>
      </c>
      <c r="AN63" s="108" t="e">
        <f ca="1">_xll.BDH($B63,AN$3,AN$2,AN$2)</f>
        <v>#NAME?</v>
      </c>
      <c r="AO63" s="108" t="e">
        <f ca="1">_xll.BDH($B63,AO$3,AO$2,AO$2)</f>
        <v>#NAME?</v>
      </c>
      <c r="AP63" s="108" t="e">
        <f ca="1">_xll.BDH($B63,AP$3,AP$2,AP$2)</f>
        <v>#NAME?</v>
      </c>
      <c r="AQ63" s="108" t="e">
        <f ca="1">_xll.BDH($B63,AQ$3,AQ$2,AQ$2)</f>
        <v>#NAME?</v>
      </c>
      <c r="AR63" s="108" t="e">
        <f ca="1">_xll.BDH($B63,AR$3,AR$2,AR$2)</f>
        <v>#NAME?</v>
      </c>
      <c r="AS63" s="108" t="e">
        <f ca="1">_xll.BDH($B63,AS$3,AS$2,AS$2)</f>
        <v>#NAME?</v>
      </c>
      <c r="AT63" s="108" t="e">
        <f ca="1">_xll.BDH($B63,AT$3,AT$2,AT$2)</f>
        <v>#NAME?</v>
      </c>
      <c r="AU63" s="108" t="e">
        <f ca="1">_xll.BDH($B63,AU$3,AU$2,AU$2)</f>
        <v>#NAME?</v>
      </c>
      <c r="AV63" s="15"/>
      <c r="AW63" s="108" t="e">
        <f ca="1">_xll.BDH($B63,AW$3,AW$2,AW$2)</f>
        <v>#NAME?</v>
      </c>
      <c r="AX63" s="108" t="e">
        <f ca="1">_xll.BDH($B63,AX$3,AX$2,AX$2)</f>
        <v>#NAME?</v>
      </c>
      <c r="AY63" s="108" t="e">
        <f ca="1">_xll.BDH($B63,AY$3,AY$2,AY$2)</f>
        <v>#NAME?</v>
      </c>
      <c r="AZ63" s="108" t="e">
        <f ca="1">_xll.BDH($B63,AZ$3,AZ$2,AZ$2)</f>
        <v>#NAME?</v>
      </c>
      <c r="BA63" s="108" t="e">
        <f ca="1">_xll.BDH($B63,BA$3,BA$2,BA$2)</f>
        <v>#NAME?</v>
      </c>
      <c r="BB63" s="108" t="e">
        <f ca="1">_xll.BDH($B63,BB$3,BB$2,BB$2)</f>
        <v>#NAME?</v>
      </c>
      <c r="BC63" s="108" t="e">
        <f ca="1">_xll.BDH($B63,BC$3,BC$2,BC$2)</f>
        <v>#NAME?</v>
      </c>
      <c r="BD63" s="108" t="e">
        <f ca="1">_xll.BDH($B63,BD$3,BD$2,BD$2)</f>
        <v>#NAME?</v>
      </c>
      <c r="BE63" s="108" t="e">
        <f ca="1">_xll.BDH($B63,BE$3,BE$2,BE$2)</f>
        <v>#NAME?</v>
      </c>
      <c r="BF63" s="108" t="e">
        <f ca="1">_xll.BDH($B63,BF$3,BF$2,BF$2)</f>
        <v>#NAME?</v>
      </c>
      <c r="BG63" s="108" t="e">
        <f ca="1">_xll.BDH($B63,BG$3,BG$2,BG$2)</f>
        <v>#NAME?</v>
      </c>
      <c r="BH63" s="108" t="e">
        <f ca="1">_xll.BDH($B63,BH$3,BH$2,BH$2)</f>
        <v>#NAME?</v>
      </c>
      <c r="BI63" s="108" t="e">
        <f ca="1">_xll.BDH($B63,BI$3,BI$2,BI$2)</f>
        <v>#NAME?</v>
      </c>
      <c r="BJ63" s="108" t="e">
        <f ca="1">_xll.BDH($B63,BJ$3,BJ$2,BJ$2)</f>
        <v>#NAME?</v>
      </c>
      <c r="BK63" s="108" t="e">
        <f ca="1">_xll.BDH($B63,BK$3,BK$2,BK$2)</f>
        <v>#NAME?</v>
      </c>
      <c r="BL63" s="108" t="e">
        <f ca="1">_xll.BDH($B63,BL$3,BL$2,BL$2)</f>
        <v>#NAME?</v>
      </c>
      <c r="BM63" s="108" t="e">
        <f ca="1">_xll.BDH($B63,BM$3,BM$2,BM$2)</f>
        <v>#NAME?</v>
      </c>
      <c r="BN63" s="108" t="e">
        <f ca="1">_xll.BDH($B63,BN$3,BN$2,BN$2)</f>
        <v>#NAME?</v>
      </c>
      <c r="BO63" s="108" t="e">
        <f ca="1">_xll.BDH($B63,BO$3,BO$2,BO$2)</f>
        <v>#NAME?</v>
      </c>
      <c r="BP63" s="108" t="e">
        <f ca="1">_xll.BDH($B63,BP$3,BP$2,BP$2)</f>
        <v>#NAME?</v>
      </c>
      <c r="BQ63" s="108" t="e">
        <f ca="1">_xll.BDH($B63,BQ$3,BQ$2,BQ$2)</f>
        <v>#NAME?</v>
      </c>
      <c r="BR63" s="15"/>
      <c r="BS63" s="109" t="e">
        <f ca="1">_xll.BDH($B63,BS$3,BS$2,BS$2)</f>
        <v>#NAME?</v>
      </c>
      <c r="BT63" s="109" t="e">
        <f ca="1">_xll.BDH($B63,BT$3,BT$2,BT$2)</f>
        <v>#NAME?</v>
      </c>
      <c r="BU63" s="109" t="e">
        <f ca="1">_xll.BDH($B63,BU$3,BU$2,BU$2)</f>
        <v>#NAME?</v>
      </c>
      <c r="BV63" s="109" t="e">
        <f ca="1">_xll.BDH($B63,BV$3,BV$2,BV$2)</f>
        <v>#NAME?</v>
      </c>
      <c r="BW63" s="109" t="e">
        <f ca="1">_xll.BDH($B63,BW$3,BW$2,BW$2)</f>
        <v>#NAME?</v>
      </c>
      <c r="BX63" s="109" t="e">
        <f ca="1">_xll.BDH($B63,BX$3,BX$2,BX$2)</f>
        <v>#NAME?</v>
      </c>
      <c r="BY63" s="109" t="e">
        <f ca="1">_xll.BDH($B63,BY$3,BY$2,BY$2)</f>
        <v>#NAME?</v>
      </c>
      <c r="BZ63" s="109" t="e">
        <f ca="1">_xll.BDH($B63,BZ$3,BZ$2,BZ$2)</f>
        <v>#NAME?</v>
      </c>
      <c r="CA63" s="109" t="e">
        <f ca="1">_xll.BDH($B63,CA$3,CA$2,CA$2)</f>
        <v>#NAME?</v>
      </c>
      <c r="CB63" s="109" t="e">
        <f ca="1">_xll.BDH($B63,CB$3,CB$2,CB$2)</f>
        <v>#NAME?</v>
      </c>
      <c r="CC63" s="109" t="e">
        <f ca="1">_xll.BDH($B63,CC$3,CC$2,CC$2)</f>
        <v>#NAME?</v>
      </c>
      <c r="CD63" s="109" t="e">
        <f ca="1">_xll.BDH($B63,CD$3,CD$2,CD$2)</f>
        <v>#NAME?</v>
      </c>
      <c r="CE63" s="109" t="e">
        <f ca="1">_xll.BDH($B63,CE$3,CE$2,CE$2)</f>
        <v>#NAME?</v>
      </c>
      <c r="CF63" s="109" t="e">
        <f ca="1">_xll.BDH($B63,CF$3,CF$2,CF$2)</f>
        <v>#NAME?</v>
      </c>
      <c r="CG63" s="109" t="e">
        <f ca="1">_xll.BDH($B63,CG$3,CG$2,CG$2)</f>
        <v>#NAME?</v>
      </c>
      <c r="CH63" s="109" t="e">
        <f ca="1">_xll.BDH($B63,CH$3,CH$2,CH$2)</f>
        <v>#NAME?</v>
      </c>
      <c r="CI63" s="109" t="e">
        <f ca="1">_xll.BDH($B63,CI$3,CI$2,CI$2)</f>
        <v>#NAME?</v>
      </c>
      <c r="CJ63" s="109" t="e">
        <f ca="1">_xll.BDH($B63,CJ$3,CJ$2,CJ$2)</f>
        <v>#NAME?</v>
      </c>
      <c r="CK63" s="109" t="e">
        <f ca="1">_xll.BDH($B63,CK$3,CK$2,CK$2)</f>
        <v>#NAME?</v>
      </c>
      <c r="CL63" s="109" t="e">
        <f ca="1">_xll.BDH($B63,CL$3,CL$2,CL$2)</f>
        <v>#NAME?</v>
      </c>
      <c r="CM63" s="109" t="e">
        <f ca="1">_xll.BDH($B63,CM$3,CM$2,CM$2)</f>
        <v>#NAME?</v>
      </c>
      <c r="CN63" s="26"/>
      <c r="CO63" s="108" t="e">
        <f ca="1">_xll.BDH($B63,CO$3,CO$2,CO$2)</f>
        <v>#NAME?</v>
      </c>
      <c r="CP63" s="108" t="e">
        <f ca="1">_xll.BDH($B63,CP$3,CP$2,CP$2)</f>
        <v>#NAME?</v>
      </c>
      <c r="CQ63" s="108" t="e">
        <f ca="1">_xll.BDH($B63,CQ$3,CQ$2,CQ$2)</f>
        <v>#NAME?</v>
      </c>
      <c r="CR63" s="108" t="e">
        <f ca="1">_xll.BDH($B63,CR$3,CR$2,CR$2)</f>
        <v>#NAME?</v>
      </c>
      <c r="CS63" s="108" t="e">
        <f ca="1">_xll.BDH($B63,CS$3,CS$2,CS$2)</f>
        <v>#NAME?</v>
      </c>
      <c r="CT63" s="108" t="e">
        <f ca="1">_xll.BDH($B63,CT$3,CT$2,CT$2)</f>
        <v>#NAME?</v>
      </c>
      <c r="CU63" s="108" t="e">
        <f ca="1">_xll.BDH($B63,CU$3,CU$2,CU$2)</f>
        <v>#NAME?</v>
      </c>
      <c r="CV63" s="108" t="e">
        <f ca="1">_xll.BDH($B63,CV$3,CV$2,CV$2)</f>
        <v>#NAME?</v>
      </c>
      <c r="CW63" s="108" t="e">
        <f ca="1">_xll.BDH($B63,CW$3,CW$2,CW$2)</f>
        <v>#NAME?</v>
      </c>
      <c r="CX63" s="108" t="e">
        <f ca="1">_xll.BDH($B63,CX$3,CX$2,CX$2)</f>
        <v>#NAME?</v>
      </c>
      <c r="CY63" s="108" t="e">
        <f ca="1">_xll.BDH($B63,CY$3,CY$2,CY$2)</f>
        <v>#NAME?</v>
      </c>
      <c r="CZ63" s="108" t="e">
        <f ca="1">_xll.BDH($B63,CZ$3,CZ$2,CZ$2)</f>
        <v>#NAME?</v>
      </c>
      <c r="DA63" s="108" t="e">
        <f ca="1">_xll.BDH($B63,DA$3,DA$2,DA$2)</f>
        <v>#NAME?</v>
      </c>
      <c r="DB63" s="108" t="e">
        <f ca="1">_xll.BDH($B63,DB$3,DB$2,DB$2)</f>
        <v>#NAME?</v>
      </c>
      <c r="DC63" s="108" t="e">
        <f ca="1">_xll.BDH($B63,DC$3,DC$2,DC$2)</f>
        <v>#NAME?</v>
      </c>
      <c r="DD63" s="108" t="e">
        <f ca="1">_xll.BDH($B63,DD$3,DD$2,DD$2)</f>
        <v>#NAME?</v>
      </c>
      <c r="DE63" s="108" t="e">
        <f ca="1">_xll.BDH($B63,DE$3,DE$2,DE$2)</f>
        <v>#NAME?</v>
      </c>
      <c r="DF63" s="108" t="e">
        <f ca="1">_xll.BDH($B63,DF$3,DF$2,DF$2)</f>
        <v>#NAME?</v>
      </c>
      <c r="DG63" s="108" t="e">
        <f ca="1">_xll.BDH($B63,DG$3,DG$2,DG$2)</f>
        <v>#NAME?</v>
      </c>
      <c r="DH63" s="108" t="e">
        <f ca="1">_xll.BDH($B63,DH$3,DH$2,DH$2)</f>
        <v>#NAME?</v>
      </c>
      <c r="DI63" s="108" t="e">
        <f ca="1">_xll.BDH($B63,DI$3,DI$2,DI$2)</f>
        <v>#NAME?</v>
      </c>
      <c r="DJ63" s="15"/>
      <c r="DK63" s="109" t="e">
        <f ca="1">_xll.BDH($B63,DK$3,DK$2,DK$2)</f>
        <v>#NAME?</v>
      </c>
      <c r="DL63" s="109" t="e">
        <f ca="1">_xll.BDH($B63,DL$3,DL$2,DL$2)</f>
        <v>#NAME?</v>
      </c>
      <c r="DM63" s="109" t="e">
        <f ca="1">_xll.BDH($B63,DM$3,DM$2,DM$2)</f>
        <v>#NAME?</v>
      </c>
      <c r="DN63" s="109" t="e">
        <f ca="1">_xll.BDH($B63,DN$3,DN$2,DN$2)</f>
        <v>#NAME?</v>
      </c>
      <c r="DO63" s="109" t="e">
        <f ca="1">_xll.BDH($B63,DO$3,DO$2,DO$2)</f>
        <v>#NAME?</v>
      </c>
      <c r="DP63" s="109" t="e">
        <f ca="1">_xll.BDH($B63,DP$3,DP$2,DP$2)</f>
        <v>#NAME?</v>
      </c>
      <c r="DQ63" s="109" t="e">
        <f ca="1">_xll.BDH($B63,DQ$3,DQ$2,DQ$2)</f>
        <v>#NAME?</v>
      </c>
      <c r="DR63" s="109" t="e">
        <f ca="1">_xll.BDH($B63,DR$3,DR$2,DR$2)</f>
        <v>#NAME?</v>
      </c>
      <c r="DS63" s="109" t="e">
        <f ca="1">_xll.BDH($B63,DS$3,DS$2,DS$2)</f>
        <v>#NAME?</v>
      </c>
      <c r="DT63" s="109" t="e">
        <f ca="1">_xll.BDH($B63,DT$3,DT$2,DT$2)</f>
        <v>#NAME?</v>
      </c>
      <c r="DU63" s="109" t="e">
        <f ca="1">_xll.BDH($B63,DU$3,DU$2,DU$2)</f>
        <v>#NAME?</v>
      </c>
      <c r="DV63" s="109" t="e">
        <f ca="1">_xll.BDH($B63,DV$3,DV$2,DV$2)</f>
        <v>#NAME?</v>
      </c>
      <c r="DW63" s="109" t="e">
        <f ca="1">_xll.BDH($B63,DW$3,DW$2,DW$2)</f>
        <v>#NAME?</v>
      </c>
      <c r="DX63" s="109" t="e">
        <f ca="1">_xll.BDH($B63,DX$3,DX$2,DX$2)</f>
        <v>#NAME?</v>
      </c>
      <c r="DY63" s="109" t="e">
        <f ca="1">_xll.BDH($B63,DY$3,DY$2,DY$2)</f>
        <v>#NAME?</v>
      </c>
      <c r="DZ63" s="109" t="e">
        <f ca="1">_xll.BDH($B63,DZ$3,DZ$2,DZ$2)</f>
        <v>#NAME?</v>
      </c>
      <c r="EA63" s="109" t="e">
        <f ca="1">_xll.BDH($B63,EA$3,EA$2,EA$2)</f>
        <v>#NAME?</v>
      </c>
      <c r="EB63" s="109" t="e">
        <f ca="1">_xll.BDH($B63,EB$3,EB$2,EB$2)</f>
        <v>#NAME?</v>
      </c>
      <c r="EC63" s="109" t="e">
        <f ca="1">_xll.BDH($B63,EC$3,EC$2,EC$2)</f>
        <v>#NAME?</v>
      </c>
      <c r="ED63" s="109" t="e">
        <f ca="1">_xll.BDH($B63,ED$3,ED$2,ED$2)</f>
        <v>#NAME?</v>
      </c>
      <c r="EE63" s="109" t="e">
        <f ca="1">_xll.BDH($B63,EE$3,EE$2,EE$2)</f>
        <v>#NAME?</v>
      </c>
      <c r="EF63" s="15"/>
      <c r="EG63" s="109" t="e">
        <f ca="1">_xll.BDH($B63,EG$3,EG$2,EG$2)</f>
        <v>#NAME?</v>
      </c>
      <c r="EH63" s="109" t="e">
        <f ca="1">_xll.BDH($B63,EH$3,EH$2,EH$2)</f>
        <v>#NAME?</v>
      </c>
      <c r="EI63" s="109" t="e">
        <f ca="1">_xll.BDH($B63,EI$3,EI$2,EI$2)</f>
        <v>#NAME?</v>
      </c>
      <c r="EJ63" s="109" t="e">
        <f ca="1">_xll.BDH($B63,EJ$3,EJ$2,EJ$2)</f>
        <v>#NAME?</v>
      </c>
      <c r="EK63" s="109" t="e">
        <f ca="1">_xll.BDH($B63,EK$3,EK$2,EK$2)</f>
        <v>#NAME?</v>
      </c>
      <c r="EL63" s="109" t="e">
        <f ca="1">_xll.BDH($B63,EL$3,EL$2,EL$2)</f>
        <v>#NAME?</v>
      </c>
      <c r="EM63" s="109" t="e">
        <f ca="1">_xll.BDH($B63,EM$3,EM$2,EM$2)</f>
        <v>#NAME?</v>
      </c>
      <c r="EN63" s="109" t="e">
        <f ca="1">_xll.BDH($B63,EN$3,EN$2,EN$2)</f>
        <v>#NAME?</v>
      </c>
      <c r="EO63" s="109" t="e">
        <f ca="1">_xll.BDH($B63,EO$3,EO$2,EO$2)</f>
        <v>#NAME?</v>
      </c>
      <c r="EP63" s="109" t="e">
        <f ca="1">_xll.BDH($B63,EP$3,EP$2,EP$2)</f>
        <v>#NAME?</v>
      </c>
      <c r="EQ63" s="109" t="e">
        <f ca="1">_xll.BDH($B63,EQ$3,EQ$2,EQ$2)</f>
        <v>#NAME?</v>
      </c>
      <c r="ER63" s="109" t="e">
        <f ca="1">_xll.BDH($B63,ER$3,ER$2,ER$2)</f>
        <v>#NAME?</v>
      </c>
      <c r="ES63" s="109" t="e">
        <f ca="1">_xll.BDH($B63,ES$3,ES$2,ES$2)</f>
        <v>#NAME?</v>
      </c>
      <c r="ET63" s="109" t="e">
        <f ca="1">_xll.BDH($B63,ET$3,ET$2,ET$2)</f>
        <v>#NAME?</v>
      </c>
      <c r="EU63" s="109" t="e">
        <f ca="1">_xll.BDH($B63,EU$3,EU$2,EU$2)</f>
        <v>#NAME?</v>
      </c>
      <c r="EV63" s="109" t="e">
        <f ca="1">_xll.BDH($B63,EV$3,EV$2,EV$2)</f>
        <v>#NAME?</v>
      </c>
      <c r="EW63" s="109" t="e">
        <f ca="1">_xll.BDH($B63,EW$3,EW$2,EW$2)</f>
        <v>#NAME?</v>
      </c>
      <c r="EX63" s="109" t="e">
        <f ca="1">_xll.BDH($B63,EX$3,EX$2,EX$2)</f>
        <v>#NAME?</v>
      </c>
      <c r="EY63" s="109" t="e">
        <f ca="1">_xll.BDH($B63,EY$3,EY$2,EY$2)</f>
        <v>#NAME?</v>
      </c>
      <c r="EZ63" s="109" t="e">
        <f ca="1">_xll.BDH($B63,EZ$3,EZ$2,EZ$2)</f>
        <v>#NAME?</v>
      </c>
      <c r="FA63" s="109" t="e">
        <f ca="1">_xll.BDH($B63,FA$3,FA$2,FA$2)</f>
        <v>#NAME?</v>
      </c>
      <c r="FB63" s="15"/>
      <c r="FC63" s="109" t="e">
        <f ca="1">_xll.BDH($B63,FC$3,FC$2,FC$2)</f>
        <v>#NAME?</v>
      </c>
      <c r="FD63" s="109" t="e">
        <f ca="1">_xll.BDH($B63,FD$3,FD$2,FD$2)</f>
        <v>#NAME?</v>
      </c>
      <c r="FE63" s="109" t="e">
        <f ca="1">_xll.BDH($B63,FE$3,FE$2,FE$2)</f>
        <v>#NAME?</v>
      </c>
      <c r="FF63" s="109" t="e">
        <f ca="1">_xll.BDH($B63,FF$3,FF$2,FF$2)</f>
        <v>#NAME?</v>
      </c>
      <c r="FG63" s="109" t="e">
        <f ca="1">_xll.BDH($B63,FG$3,FG$2,FG$2)</f>
        <v>#NAME?</v>
      </c>
      <c r="FH63" s="109" t="e">
        <f ca="1">_xll.BDH($B63,FH$3,FH$2,FH$2)</f>
        <v>#NAME?</v>
      </c>
      <c r="FI63" s="109" t="e">
        <f ca="1">_xll.BDH($B63,FI$3,FI$2,FI$2)</f>
        <v>#NAME?</v>
      </c>
      <c r="FJ63" s="109" t="e">
        <f ca="1">_xll.BDH($B63,FJ$3,FJ$2,FJ$2)</f>
        <v>#NAME?</v>
      </c>
      <c r="FK63" s="109" t="e">
        <f ca="1">_xll.BDH($B63,FK$3,FK$2,FK$2)</f>
        <v>#NAME?</v>
      </c>
      <c r="FL63" s="109" t="e">
        <f ca="1">_xll.BDH($B63,FL$3,FL$2,FL$2)</f>
        <v>#NAME?</v>
      </c>
      <c r="FM63" s="109" t="e">
        <f ca="1">_xll.BDH($B63,FM$3,FM$2,FM$2)</f>
        <v>#NAME?</v>
      </c>
      <c r="FN63" s="109" t="e">
        <f ca="1">_xll.BDH($B63,FN$3,FN$2,FN$2)</f>
        <v>#NAME?</v>
      </c>
      <c r="FO63" s="109" t="e">
        <f ca="1">_xll.BDH($B63,FO$3,FO$2,FO$2)</f>
        <v>#NAME?</v>
      </c>
      <c r="FP63" s="109" t="e">
        <f ca="1">_xll.BDH($B63,FP$3,FP$2,FP$2)</f>
        <v>#NAME?</v>
      </c>
      <c r="FQ63" s="109" t="e">
        <f ca="1">_xll.BDH($B63,FQ$3,FQ$2,FQ$2)</f>
        <v>#NAME?</v>
      </c>
      <c r="FR63" s="109" t="e">
        <f ca="1">_xll.BDH($B63,FR$3,FR$2,FR$2)</f>
        <v>#NAME?</v>
      </c>
      <c r="FS63" s="109" t="e">
        <f ca="1">_xll.BDH($B63,FS$3,FS$2,FS$2)</f>
        <v>#NAME?</v>
      </c>
      <c r="FT63" s="109" t="e">
        <f ca="1">_xll.BDH($B63,FT$3,FT$2,FT$2)</f>
        <v>#NAME?</v>
      </c>
      <c r="FU63" s="109" t="e">
        <f ca="1">_xll.BDH($B63,FU$3,FU$2,FU$2)</f>
        <v>#NAME?</v>
      </c>
      <c r="FV63" s="109" t="e">
        <f ca="1">_xll.BDH($B63,FV$3,FV$2,FV$2)</f>
        <v>#NAME?</v>
      </c>
      <c r="FW63" s="109" t="e">
        <f ca="1">_xll.BDH($B63,FW$3,FW$2,FW$2)</f>
        <v>#NAME?</v>
      </c>
      <c r="FX63" s="15"/>
      <c r="FY63" s="109" t="e">
        <f ca="1">_xll.BDH($B63,FY$3,FY$2,FY$2)</f>
        <v>#NAME?</v>
      </c>
      <c r="FZ63" s="109" t="e">
        <f ca="1">_xll.BDH($B63,FZ$3,FZ$2,FZ$2)</f>
        <v>#NAME?</v>
      </c>
      <c r="GA63" s="109" t="e">
        <f ca="1">_xll.BDH($B63,GA$3,GA$2,GA$2)</f>
        <v>#NAME?</v>
      </c>
      <c r="GB63" s="109" t="e">
        <f ca="1">_xll.BDH($B63,GB$3,GB$2,GB$2)</f>
        <v>#NAME?</v>
      </c>
      <c r="GC63" s="109" t="e">
        <f ca="1">_xll.BDH($B63,GC$3,GC$2,GC$2)</f>
        <v>#NAME?</v>
      </c>
      <c r="GD63" s="109" t="e">
        <f ca="1">_xll.BDH($B63,GD$3,GD$2,GD$2)</f>
        <v>#NAME?</v>
      </c>
      <c r="GE63" s="109" t="e">
        <f ca="1">_xll.BDH($B63,GE$3,GE$2,GE$2)</f>
        <v>#NAME?</v>
      </c>
      <c r="GF63" s="109" t="e">
        <f ca="1">_xll.BDH($B63,GF$3,GF$2,GF$2)</f>
        <v>#NAME?</v>
      </c>
      <c r="GG63" s="109" t="e">
        <f ca="1">_xll.BDH($B63,GG$3,GG$2,GG$2)</f>
        <v>#NAME?</v>
      </c>
      <c r="GH63" s="109" t="e">
        <f ca="1">_xll.BDH($B63,GH$3,GH$2,GH$2)</f>
        <v>#NAME?</v>
      </c>
      <c r="GI63" s="109" t="e">
        <f ca="1">_xll.BDH($B63,GI$3,GI$2,GI$2)</f>
        <v>#NAME?</v>
      </c>
      <c r="GJ63" s="109" t="e">
        <f ca="1">_xll.BDH($B63,GJ$3,GJ$2,GJ$2)</f>
        <v>#NAME?</v>
      </c>
      <c r="GK63" s="109" t="e">
        <f ca="1">_xll.BDH($B63,GK$3,GK$2,GK$2)</f>
        <v>#NAME?</v>
      </c>
      <c r="GL63" s="109" t="e">
        <f ca="1">_xll.BDH($B63,GL$3,GL$2,GL$2)</f>
        <v>#NAME?</v>
      </c>
      <c r="GM63" s="109" t="e">
        <f ca="1">_xll.BDH($B63,GM$3,GM$2,GM$2)</f>
        <v>#NAME?</v>
      </c>
      <c r="GN63" s="109" t="e">
        <f ca="1">_xll.BDH($B63,GN$3,GN$2,GN$2)</f>
        <v>#NAME?</v>
      </c>
      <c r="GO63" s="109" t="e">
        <f ca="1">_xll.BDH($B63,GO$3,GO$2,GO$2)</f>
        <v>#NAME?</v>
      </c>
      <c r="GP63" s="109" t="e">
        <f ca="1">_xll.BDH($B63,GP$3,GP$2,GP$2)</f>
        <v>#NAME?</v>
      </c>
      <c r="GQ63" s="109" t="e">
        <f ca="1">_xll.BDH($B63,GQ$3,GQ$2,GQ$2)</f>
        <v>#NAME?</v>
      </c>
      <c r="GR63" s="109" t="e">
        <f ca="1">_xll.BDH($B63,GR$3,GR$2,GR$2)</f>
        <v>#NAME?</v>
      </c>
      <c r="GS63" s="109" t="e">
        <f ca="1">_xll.BDH($B63,GS$3,GS$2,GS$2)</f>
        <v>#NAME?</v>
      </c>
      <c r="GT63" s="15"/>
      <c r="GU63" s="108" t="e">
        <f ca="1">_xll.BDH($B63,GU$3,GU$2,GU$2)</f>
        <v>#NAME?</v>
      </c>
      <c r="GV63" s="108" t="e">
        <f ca="1">_xll.BDH($B63,GV$3,GV$2,GV$2)</f>
        <v>#NAME?</v>
      </c>
      <c r="GW63" s="108" t="e">
        <f ca="1">_xll.BDH($B63,GW$3,GW$2,GW$2)</f>
        <v>#NAME?</v>
      </c>
      <c r="GX63" s="108" t="e">
        <f ca="1">_xll.BDH($B63,GX$3,GX$2,GX$2)</f>
        <v>#NAME?</v>
      </c>
      <c r="GY63" s="108" t="e">
        <f ca="1">_xll.BDH($B63,GY$3,GY$2,GY$2)</f>
        <v>#NAME?</v>
      </c>
      <c r="GZ63" s="108" t="e">
        <f ca="1">_xll.BDH($B63,GZ$3,GZ$2,GZ$2)</f>
        <v>#NAME?</v>
      </c>
      <c r="HA63" s="108" t="e">
        <f ca="1">_xll.BDH($B63,HA$3,HA$2,HA$2)</f>
        <v>#NAME?</v>
      </c>
      <c r="HB63" s="108" t="e">
        <f ca="1">_xll.BDH($B63,HB$3,HB$2,HB$2)</f>
        <v>#NAME?</v>
      </c>
      <c r="HC63" s="108" t="e">
        <f ca="1">_xll.BDH($B63,HC$3,HC$2,HC$2)</f>
        <v>#NAME?</v>
      </c>
      <c r="HD63" s="108" t="e">
        <f ca="1">_xll.BDH($B63,HD$3,HD$2,HD$2)</f>
        <v>#NAME?</v>
      </c>
      <c r="HE63" s="108" t="e">
        <f ca="1">_xll.BDH($B63,HE$3,HE$2,HE$2)</f>
        <v>#NAME?</v>
      </c>
      <c r="HF63" s="108" t="e">
        <f ca="1">_xll.BDH($B63,HF$3,HF$2,HF$2)</f>
        <v>#NAME?</v>
      </c>
      <c r="HG63" s="108" t="e">
        <f ca="1">_xll.BDH($B63,HG$3,HG$2,HG$2)</f>
        <v>#NAME?</v>
      </c>
      <c r="HH63" s="108" t="e">
        <f ca="1">_xll.BDH($B63,HH$3,HH$2,HH$2)</f>
        <v>#NAME?</v>
      </c>
      <c r="HI63" s="108" t="e">
        <f ca="1">_xll.BDH($B63,HI$3,HI$2,HI$2)</f>
        <v>#NAME?</v>
      </c>
      <c r="HJ63" s="108" t="e">
        <f ca="1">_xll.BDH($B63,HJ$3,HJ$2,HJ$2)</f>
        <v>#NAME?</v>
      </c>
      <c r="HK63" s="108" t="e">
        <f ca="1">_xll.BDH($B63,HK$3,HK$2,HK$2)</f>
        <v>#NAME?</v>
      </c>
      <c r="HL63" s="108" t="e">
        <f ca="1">_xll.BDH($B63,HL$3,HL$2,HL$2)</f>
        <v>#NAME?</v>
      </c>
      <c r="HM63" s="108" t="e">
        <f ca="1">_xll.BDH($B63,HM$3,HM$2,HM$2)</f>
        <v>#NAME?</v>
      </c>
      <c r="HN63" s="108" t="e">
        <f ca="1">_xll.BDH($B63,HN$3,HN$2,HN$2)</f>
        <v>#NAME?</v>
      </c>
      <c r="HO63" s="108" t="e">
        <f ca="1">_xll.BDH($B63,HO$3,HO$2,HO$2)</f>
        <v>#NAME?</v>
      </c>
      <c r="HP63" s="15"/>
      <c r="HQ63" s="108" t="e">
        <f ca="1">_xll.BDH($B63,HQ$3,HQ$2,HQ$2)</f>
        <v>#NAME?</v>
      </c>
      <c r="HR63" s="108" t="e">
        <f ca="1">_xll.BDH($B63,HR$3,HR$2,HR$2)</f>
        <v>#NAME?</v>
      </c>
      <c r="HS63" s="108" t="e">
        <f ca="1">_xll.BDH($B63,HS$3,HS$2,HS$2)</f>
        <v>#NAME?</v>
      </c>
      <c r="HT63" s="108" t="e">
        <f ca="1">_xll.BDH($B63,HT$3,HT$2,HT$2)</f>
        <v>#NAME?</v>
      </c>
      <c r="HU63" s="108" t="e">
        <f ca="1">_xll.BDH($B63,HU$3,HU$2,HU$2)</f>
        <v>#NAME?</v>
      </c>
      <c r="HV63" s="108" t="e">
        <f ca="1">_xll.BDH($B63,HV$3,HV$2,HV$2)</f>
        <v>#NAME?</v>
      </c>
      <c r="HW63" s="108" t="e">
        <f ca="1">_xll.BDH($B63,HW$3,HW$2,HW$2)</f>
        <v>#NAME?</v>
      </c>
      <c r="HX63" s="108" t="e">
        <f ca="1">_xll.BDH($B63,HX$3,HX$2,HX$2)</f>
        <v>#NAME?</v>
      </c>
      <c r="HY63" s="108" t="e">
        <f ca="1">_xll.BDH($B63,HY$3,HY$2,HY$2)</f>
        <v>#NAME?</v>
      </c>
      <c r="HZ63" s="108" t="e">
        <f ca="1">_xll.BDH($B63,HZ$3,HZ$2,HZ$2)</f>
        <v>#NAME?</v>
      </c>
      <c r="IA63" s="108" t="e">
        <f ca="1">_xll.BDH($B63,IA$3,IA$2,IA$2)</f>
        <v>#NAME?</v>
      </c>
      <c r="IB63" s="108" t="e">
        <f ca="1">_xll.BDH($B63,IB$3,IB$2,IB$2)</f>
        <v>#NAME?</v>
      </c>
      <c r="IC63" s="108" t="e">
        <f ca="1">_xll.BDH($B63,IC$3,IC$2,IC$2)</f>
        <v>#NAME?</v>
      </c>
      <c r="ID63" s="108" t="e">
        <f ca="1">_xll.BDH($B63,ID$3,ID$2,ID$2)</f>
        <v>#NAME?</v>
      </c>
      <c r="IE63" s="108" t="e">
        <f ca="1">_xll.BDH($B63,IE$3,IE$2,IE$2)</f>
        <v>#NAME?</v>
      </c>
      <c r="IF63" s="108" t="e">
        <f ca="1">_xll.BDH($B63,IF$3,IF$2,IF$2)</f>
        <v>#NAME?</v>
      </c>
      <c r="IG63" s="108" t="e">
        <f ca="1">_xll.BDH($B63,IG$3,IG$2,IG$2)</f>
        <v>#NAME?</v>
      </c>
      <c r="IH63" s="108" t="e">
        <f ca="1">_xll.BDH($B63,IH$3,IH$2,IH$2)</f>
        <v>#NAME?</v>
      </c>
      <c r="II63" s="108" t="e">
        <f ca="1">_xll.BDH($B63,II$3,II$2,II$2)</f>
        <v>#NAME?</v>
      </c>
      <c r="IJ63" s="108" t="e">
        <f ca="1">_xll.BDH($B63,IJ$3,IJ$2,IJ$2)</f>
        <v>#NAME?</v>
      </c>
      <c r="IK63" s="108" t="e">
        <f ca="1">_xll.BDH($B63,IK$3,IK$2,IK$2)</f>
        <v>#NAME?</v>
      </c>
      <c r="IL63" s="15"/>
      <c r="IM63" s="108" t="e">
        <f ca="1">_xll.BDH($B63,IM$3,IM$2,IM$2)</f>
        <v>#NAME?</v>
      </c>
      <c r="IN63" s="108" t="e">
        <f ca="1">_xll.BDH($B63,IN$3,IN$2,IN$2)</f>
        <v>#NAME?</v>
      </c>
      <c r="IO63" s="108" t="e">
        <f ca="1">_xll.BDH($B63,IO$3,IO$2,IO$2)</f>
        <v>#NAME?</v>
      </c>
      <c r="IP63" s="108" t="e">
        <f ca="1">_xll.BDH($B63,IP$3,IP$2,IP$2)</f>
        <v>#NAME?</v>
      </c>
      <c r="IQ63" s="108" t="e">
        <f ca="1">_xll.BDH($B63,IQ$3,IQ$2,IQ$2)</f>
        <v>#NAME?</v>
      </c>
      <c r="IR63" s="108" t="e">
        <f ca="1">_xll.BDH($B63,IR$3,IR$2,IR$2)</f>
        <v>#NAME?</v>
      </c>
      <c r="IS63" s="108" t="e">
        <f ca="1">_xll.BDH($B63,IS$3,IS$2,IS$2)</f>
        <v>#NAME?</v>
      </c>
      <c r="IT63" s="108" t="e">
        <f ca="1">_xll.BDH($B63,IT$3,IT$2,IT$2)</f>
        <v>#NAME?</v>
      </c>
      <c r="IU63" s="108" t="e">
        <f ca="1">_xll.BDH($B63,IU$3,IU$2,IU$2)</f>
        <v>#NAME?</v>
      </c>
      <c r="IV63" s="108" t="e">
        <f ca="1">_xll.BDH($B63,IV$3,IV$2,IV$2)</f>
        <v>#NAME?</v>
      </c>
      <c r="IW63" s="108" t="e">
        <f ca="1">_xll.BDH($B63,IW$3,IW$2,IW$2)</f>
        <v>#NAME?</v>
      </c>
      <c r="IX63" s="108" t="e">
        <f ca="1">_xll.BDH($B63,IX$3,IX$2,IX$2)</f>
        <v>#NAME?</v>
      </c>
      <c r="IY63" s="108" t="e">
        <f ca="1">_xll.BDH($B63,IY$3,IY$2,IY$2)</f>
        <v>#NAME?</v>
      </c>
      <c r="IZ63" s="108" t="e">
        <f ca="1">_xll.BDH($B63,IZ$3,IZ$2,IZ$2)</f>
        <v>#NAME?</v>
      </c>
      <c r="JA63" s="108" t="e">
        <f ca="1">_xll.BDH($B63,JA$3,JA$2,JA$2)</f>
        <v>#NAME?</v>
      </c>
      <c r="JB63" s="108" t="e">
        <f ca="1">_xll.BDH($B63,JB$3,JB$2,JB$2)</f>
        <v>#NAME?</v>
      </c>
      <c r="JC63" s="108" t="e">
        <f ca="1">_xll.BDH($B63,JC$3,JC$2,JC$2)</f>
        <v>#NAME?</v>
      </c>
      <c r="JD63" s="108" t="e">
        <f ca="1">_xll.BDH($B63,JD$3,JD$2,JD$2)</f>
        <v>#NAME?</v>
      </c>
      <c r="JE63" s="108" t="e">
        <f ca="1">_xll.BDH($B63,JE$3,JE$2,JE$2)</f>
        <v>#NAME?</v>
      </c>
      <c r="JF63" s="108" t="e">
        <f ca="1">_xll.BDH($B63,JF$3,JF$2,JF$2)</f>
        <v>#NAME?</v>
      </c>
      <c r="JG63" s="108" t="e">
        <f ca="1">_xll.BDH($B63,JG$3,JG$2,JG$2)</f>
        <v>#NAME?</v>
      </c>
      <c r="JH63" s="15"/>
      <c r="JI63" s="109" t="e">
        <f ca="1">_xll.BDH($B63,JI$3,JI$2,JI$2)</f>
        <v>#NAME?</v>
      </c>
      <c r="JJ63" s="109" t="e">
        <f ca="1">_xll.BDH($B63,JJ$3,JJ$2,JJ$2)</f>
        <v>#NAME?</v>
      </c>
      <c r="JK63" s="109" t="e">
        <f ca="1">_xll.BDH($B63,JK$3,JK$2,JK$2)</f>
        <v>#NAME?</v>
      </c>
      <c r="JL63" s="109" t="e">
        <f ca="1">_xll.BDH($B63,JL$3,JL$2,JL$2)</f>
        <v>#NAME?</v>
      </c>
      <c r="JM63" s="109" t="e">
        <f ca="1">_xll.BDH($B63,JM$3,JM$2,JM$2)</f>
        <v>#NAME?</v>
      </c>
      <c r="JN63" s="109" t="e">
        <f ca="1">_xll.BDH($B63,JN$3,JN$2,JN$2)</f>
        <v>#NAME?</v>
      </c>
      <c r="JO63" s="109" t="e">
        <f ca="1">_xll.BDH($B63,JO$3,JO$2,JO$2)</f>
        <v>#NAME?</v>
      </c>
      <c r="JP63" s="109" t="e">
        <f ca="1">_xll.BDH($B63,JP$3,JP$2,JP$2)</f>
        <v>#NAME?</v>
      </c>
      <c r="JQ63" s="109" t="e">
        <f ca="1">_xll.BDH($B63,JQ$3,JQ$2,JQ$2)</f>
        <v>#NAME?</v>
      </c>
      <c r="JR63" s="109" t="e">
        <f ca="1">_xll.BDH($B63,JR$3,JR$2,JR$2)</f>
        <v>#NAME?</v>
      </c>
      <c r="JS63" s="109" t="e">
        <f ca="1">_xll.BDH($B63,JS$3,JS$2,JS$2)</f>
        <v>#NAME?</v>
      </c>
      <c r="JT63" s="109" t="e">
        <f ca="1">_xll.BDH($B63,JT$3,JT$2,JT$2)</f>
        <v>#NAME?</v>
      </c>
      <c r="JU63" s="109" t="e">
        <f ca="1">_xll.BDH($B63,JU$3,JU$2,JU$2)</f>
        <v>#NAME?</v>
      </c>
      <c r="JV63" s="109" t="e">
        <f ca="1">_xll.BDH($B63,JV$3,JV$2,JV$2)</f>
        <v>#NAME?</v>
      </c>
      <c r="JW63" s="109" t="e">
        <f ca="1">_xll.BDH($B63,JW$3,JW$2,JW$2)</f>
        <v>#NAME?</v>
      </c>
      <c r="JX63" s="109" t="e">
        <f ca="1">_xll.BDH($B63,JX$3,JX$2,JX$2)</f>
        <v>#NAME?</v>
      </c>
      <c r="JY63" s="109" t="e">
        <f ca="1">_xll.BDH($B63,JY$3,JY$2,JY$2)</f>
        <v>#NAME?</v>
      </c>
      <c r="JZ63" s="109" t="e">
        <f ca="1">_xll.BDH($B63,JZ$3,JZ$2,JZ$2)</f>
        <v>#NAME?</v>
      </c>
      <c r="KA63" s="109" t="e">
        <f ca="1">_xll.BDH($B63,KA$3,KA$2,KA$2)</f>
        <v>#NAME?</v>
      </c>
      <c r="KB63" s="109" t="e">
        <f ca="1">_xll.BDH($B63,KB$3,KB$2,KB$2)</f>
        <v>#NAME?</v>
      </c>
      <c r="KC63" s="109" t="e">
        <f ca="1">_xll.BDH($B63,KC$3,KC$2,KC$2)</f>
        <v>#NAME?</v>
      </c>
      <c r="KD63" s="15"/>
    </row>
    <row r="64" spans="1:290" s="27" customFormat="1">
      <c r="A64" s="15" t="s">
        <v>68</v>
      </c>
      <c r="B64" s="15" t="s">
        <v>112</v>
      </c>
      <c r="C64" s="15"/>
      <c r="D64" s="15" t="s">
        <v>110</v>
      </c>
      <c r="E64" s="108" t="e">
        <f ca="1">_xll.BDH($B64,E$3,E$2,E$2)</f>
        <v>#NAME?</v>
      </c>
      <c r="F64" s="108" t="e">
        <f ca="1">_xll.BDH($B64,F$3,F$2,F$2)</f>
        <v>#NAME?</v>
      </c>
      <c r="G64" s="108" t="e">
        <f ca="1">_xll.BDH($B64,G$3,G$2,G$2)</f>
        <v>#NAME?</v>
      </c>
      <c r="H64" s="108" t="e">
        <f ca="1">_xll.BDH($B64,H$3,H$2,H$2)</f>
        <v>#NAME?</v>
      </c>
      <c r="I64" s="108" t="e">
        <f ca="1">_xll.BDH($B64,I$3,I$2,I$2)</f>
        <v>#NAME?</v>
      </c>
      <c r="J64" s="108" t="e">
        <f ca="1">_xll.BDH($B64,J$3,J$2,J$2)</f>
        <v>#NAME?</v>
      </c>
      <c r="K64" s="108" t="e">
        <f ca="1">_xll.BDH($B64,K$3,K$2,K$2)</f>
        <v>#NAME?</v>
      </c>
      <c r="L64" s="108" t="e">
        <f ca="1">_xll.BDH($B64,L$3,L$2,L$2)</f>
        <v>#NAME?</v>
      </c>
      <c r="M64" s="108" t="e">
        <f ca="1">_xll.BDH($B64,M$3,M$2,M$2)</f>
        <v>#NAME?</v>
      </c>
      <c r="N64" s="108" t="e">
        <f ca="1">_xll.BDH($B64,N$3,N$2,N$2)</f>
        <v>#NAME?</v>
      </c>
      <c r="O64" s="108" t="e">
        <f ca="1">_xll.BDH($B64,O$3,O$2,O$2)</f>
        <v>#NAME?</v>
      </c>
      <c r="P64" s="108" t="e">
        <f ca="1">_xll.BDH($B64,P$3,P$2,P$2)</f>
        <v>#NAME?</v>
      </c>
      <c r="Q64" s="108" t="e">
        <f ca="1">_xll.BDH($B64,Q$3,Q$2,Q$2)</f>
        <v>#NAME?</v>
      </c>
      <c r="R64" s="108" t="e">
        <f ca="1">_xll.BDH($B64,R$3,R$2,R$2)</f>
        <v>#NAME?</v>
      </c>
      <c r="S64" s="108" t="e">
        <f ca="1">_xll.BDH($B64,S$3,S$2,S$2)</f>
        <v>#NAME?</v>
      </c>
      <c r="T64" s="108" t="e">
        <f ca="1">_xll.BDH($B64,T$3,T$2,T$2)</f>
        <v>#NAME?</v>
      </c>
      <c r="U64" s="108" t="e">
        <f ca="1">_xll.BDH($B64,U$3,U$2,U$2)</f>
        <v>#NAME?</v>
      </c>
      <c r="V64" s="108" t="e">
        <f ca="1">_xll.BDH($B64,V$3,V$2,V$2)</f>
        <v>#NAME?</v>
      </c>
      <c r="W64" s="108" t="e">
        <f ca="1">_xll.BDH($B64,W$3,W$2,W$2)</f>
        <v>#NAME?</v>
      </c>
      <c r="X64" s="108" t="e">
        <f ca="1">_xll.BDH($B64,X$3,X$2,X$2)</f>
        <v>#NAME?</v>
      </c>
      <c r="Y64" s="108" t="e">
        <f ca="1">_xll.BDH($B64,Y$3,Y$2,Y$2)</f>
        <v>#NAME?</v>
      </c>
      <c r="Z64" s="15"/>
      <c r="AA64" s="108" t="e">
        <f ca="1">_xll.BDH($B64,AA$3,AA$2,AA$2)</f>
        <v>#NAME?</v>
      </c>
      <c r="AB64" s="108" t="e">
        <f ca="1">_xll.BDH($B64,AB$3,AB$2,AB$2)</f>
        <v>#NAME?</v>
      </c>
      <c r="AC64" s="108" t="e">
        <f ca="1">_xll.BDH($B64,AC$3,AC$2,AC$2)</f>
        <v>#NAME?</v>
      </c>
      <c r="AD64" s="108" t="e">
        <f ca="1">_xll.BDH($B64,AD$3,AD$2,AD$2)</f>
        <v>#NAME?</v>
      </c>
      <c r="AE64" s="108" t="e">
        <f ca="1">_xll.BDH($B64,AE$3,AE$2,AE$2)</f>
        <v>#NAME?</v>
      </c>
      <c r="AF64" s="108" t="e">
        <f ca="1">_xll.BDH($B64,AF$3,AF$2,AF$2)</f>
        <v>#NAME?</v>
      </c>
      <c r="AG64" s="108" t="e">
        <f ca="1">_xll.BDH($B64,AG$3,AG$2,AG$2)</f>
        <v>#NAME?</v>
      </c>
      <c r="AH64" s="108" t="e">
        <f ca="1">_xll.BDH($B64,AH$3,AH$2,AH$2)</f>
        <v>#NAME?</v>
      </c>
      <c r="AI64" s="108" t="e">
        <f ca="1">_xll.BDH($B64,AI$3,AI$2,AI$2)</f>
        <v>#NAME?</v>
      </c>
      <c r="AJ64" s="108" t="e">
        <f ca="1">_xll.BDH($B64,AJ$3,AJ$2,AJ$2)</f>
        <v>#NAME?</v>
      </c>
      <c r="AK64" s="108" t="e">
        <f ca="1">_xll.BDH($B64,AK$3,AK$2,AK$2)</f>
        <v>#NAME?</v>
      </c>
      <c r="AL64" s="108" t="e">
        <f ca="1">_xll.BDH($B64,AL$3,AL$2,AL$2)</f>
        <v>#NAME?</v>
      </c>
      <c r="AM64" s="108" t="e">
        <f ca="1">_xll.BDH($B64,AM$3,AM$2,AM$2)</f>
        <v>#NAME?</v>
      </c>
      <c r="AN64" s="108" t="e">
        <f ca="1">_xll.BDH($B64,AN$3,AN$2,AN$2)</f>
        <v>#NAME?</v>
      </c>
      <c r="AO64" s="108" t="e">
        <f ca="1">_xll.BDH($B64,AO$3,AO$2,AO$2)</f>
        <v>#NAME?</v>
      </c>
      <c r="AP64" s="108" t="e">
        <f ca="1">_xll.BDH($B64,AP$3,AP$2,AP$2)</f>
        <v>#NAME?</v>
      </c>
      <c r="AQ64" s="108" t="e">
        <f ca="1">_xll.BDH($B64,AQ$3,AQ$2,AQ$2)</f>
        <v>#NAME?</v>
      </c>
      <c r="AR64" s="108" t="e">
        <f ca="1">_xll.BDH($B64,AR$3,AR$2,AR$2)</f>
        <v>#NAME?</v>
      </c>
      <c r="AS64" s="108" t="e">
        <f ca="1">_xll.BDH($B64,AS$3,AS$2,AS$2)</f>
        <v>#NAME?</v>
      </c>
      <c r="AT64" s="108" t="e">
        <f ca="1">_xll.BDH($B64,AT$3,AT$2,AT$2)</f>
        <v>#NAME?</v>
      </c>
      <c r="AU64" s="108" t="e">
        <f ca="1">_xll.BDH($B64,AU$3,AU$2,AU$2)</f>
        <v>#NAME?</v>
      </c>
      <c r="AV64" s="15"/>
      <c r="AW64" s="108" t="e">
        <f ca="1">_xll.BDH($B64,AW$3,AW$2,AW$2)</f>
        <v>#NAME?</v>
      </c>
      <c r="AX64" s="108" t="e">
        <f ca="1">_xll.BDH($B64,AX$3,AX$2,AX$2)</f>
        <v>#NAME?</v>
      </c>
      <c r="AY64" s="108" t="e">
        <f ca="1">_xll.BDH($B64,AY$3,AY$2,AY$2)</f>
        <v>#NAME?</v>
      </c>
      <c r="AZ64" s="108" t="e">
        <f ca="1">_xll.BDH($B64,AZ$3,AZ$2,AZ$2)</f>
        <v>#NAME?</v>
      </c>
      <c r="BA64" s="108" t="e">
        <f ca="1">_xll.BDH($B64,BA$3,BA$2,BA$2)</f>
        <v>#NAME?</v>
      </c>
      <c r="BB64" s="108" t="e">
        <f ca="1">_xll.BDH($B64,BB$3,BB$2,BB$2)</f>
        <v>#NAME?</v>
      </c>
      <c r="BC64" s="108" t="e">
        <f ca="1">_xll.BDH($B64,BC$3,BC$2,BC$2)</f>
        <v>#NAME?</v>
      </c>
      <c r="BD64" s="108" t="e">
        <f ca="1">_xll.BDH($B64,BD$3,BD$2,BD$2)</f>
        <v>#NAME?</v>
      </c>
      <c r="BE64" s="108" t="e">
        <f ca="1">_xll.BDH($B64,BE$3,BE$2,BE$2)</f>
        <v>#NAME?</v>
      </c>
      <c r="BF64" s="108" t="e">
        <f ca="1">_xll.BDH($B64,BF$3,BF$2,BF$2)</f>
        <v>#NAME?</v>
      </c>
      <c r="BG64" s="108" t="e">
        <f ca="1">_xll.BDH($B64,BG$3,BG$2,BG$2)</f>
        <v>#NAME?</v>
      </c>
      <c r="BH64" s="108" t="e">
        <f ca="1">_xll.BDH($B64,BH$3,BH$2,BH$2)</f>
        <v>#NAME?</v>
      </c>
      <c r="BI64" s="108" t="e">
        <f ca="1">_xll.BDH($B64,BI$3,BI$2,BI$2)</f>
        <v>#NAME?</v>
      </c>
      <c r="BJ64" s="108" t="e">
        <f ca="1">_xll.BDH($B64,BJ$3,BJ$2,BJ$2)</f>
        <v>#NAME?</v>
      </c>
      <c r="BK64" s="108" t="e">
        <f ca="1">_xll.BDH($B64,BK$3,BK$2,BK$2)</f>
        <v>#NAME?</v>
      </c>
      <c r="BL64" s="108" t="e">
        <f ca="1">_xll.BDH($B64,BL$3,BL$2,BL$2)</f>
        <v>#NAME?</v>
      </c>
      <c r="BM64" s="108" t="e">
        <f ca="1">_xll.BDH($B64,BM$3,BM$2,BM$2)</f>
        <v>#NAME?</v>
      </c>
      <c r="BN64" s="108" t="e">
        <f ca="1">_xll.BDH($B64,BN$3,BN$2,BN$2)</f>
        <v>#NAME?</v>
      </c>
      <c r="BO64" s="108" t="e">
        <f ca="1">_xll.BDH($B64,BO$3,BO$2,BO$2)</f>
        <v>#NAME?</v>
      </c>
      <c r="BP64" s="108" t="e">
        <f ca="1">_xll.BDH($B64,BP$3,BP$2,BP$2)</f>
        <v>#NAME?</v>
      </c>
      <c r="BQ64" s="108" t="e">
        <f ca="1">_xll.BDH($B64,BQ$3,BQ$2,BQ$2)</f>
        <v>#NAME?</v>
      </c>
      <c r="BR64" s="15"/>
      <c r="BS64" s="109" t="e">
        <f ca="1">_xll.BDH($B64,BS$3,BS$2,BS$2)</f>
        <v>#NAME?</v>
      </c>
      <c r="BT64" s="109" t="e">
        <f ca="1">_xll.BDH($B64,BT$3,BT$2,BT$2)</f>
        <v>#NAME?</v>
      </c>
      <c r="BU64" s="109" t="e">
        <f ca="1">_xll.BDH($B64,BU$3,BU$2,BU$2)</f>
        <v>#NAME?</v>
      </c>
      <c r="BV64" s="109" t="e">
        <f ca="1">_xll.BDH($B64,BV$3,BV$2,BV$2)</f>
        <v>#NAME?</v>
      </c>
      <c r="BW64" s="109" t="e">
        <f ca="1">_xll.BDH($B64,BW$3,BW$2,BW$2)</f>
        <v>#NAME?</v>
      </c>
      <c r="BX64" s="109" t="e">
        <f ca="1">_xll.BDH($B64,BX$3,BX$2,BX$2)</f>
        <v>#NAME?</v>
      </c>
      <c r="BY64" s="109" t="e">
        <f ca="1">_xll.BDH($B64,BY$3,BY$2,BY$2)</f>
        <v>#NAME?</v>
      </c>
      <c r="BZ64" s="109" t="e">
        <f ca="1">_xll.BDH($B64,BZ$3,BZ$2,BZ$2)</f>
        <v>#NAME?</v>
      </c>
      <c r="CA64" s="109" t="e">
        <f ca="1">_xll.BDH($B64,CA$3,CA$2,CA$2)</f>
        <v>#NAME?</v>
      </c>
      <c r="CB64" s="109" t="e">
        <f ca="1">_xll.BDH($B64,CB$3,CB$2,CB$2)</f>
        <v>#NAME?</v>
      </c>
      <c r="CC64" s="109" t="e">
        <f ca="1">_xll.BDH($B64,CC$3,CC$2,CC$2)</f>
        <v>#NAME?</v>
      </c>
      <c r="CD64" s="109" t="e">
        <f ca="1">_xll.BDH($B64,CD$3,CD$2,CD$2)</f>
        <v>#NAME?</v>
      </c>
      <c r="CE64" s="109" t="e">
        <f ca="1">_xll.BDH($B64,CE$3,CE$2,CE$2)</f>
        <v>#NAME?</v>
      </c>
      <c r="CF64" s="109" t="e">
        <f ca="1">_xll.BDH($B64,CF$3,CF$2,CF$2)</f>
        <v>#NAME?</v>
      </c>
      <c r="CG64" s="109" t="e">
        <f ca="1">_xll.BDH($B64,CG$3,CG$2,CG$2)</f>
        <v>#NAME?</v>
      </c>
      <c r="CH64" s="109" t="e">
        <f ca="1">_xll.BDH($B64,CH$3,CH$2,CH$2)</f>
        <v>#NAME?</v>
      </c>
      <c r="CI64" s="109" t="e">
        <f ca="1">_xll.BDH($B64,CI$3,CI$2,CI$2)</f>
        <v>#NAME?</v>
      </c>
      <c r="CJ64" s="109" t="e">
        <f ca="1">_xll.BDH($B64,CJ$3,CJ$2,CJ$2)</f>
        <v>#NAME?</v>
      </c>
      <c r="CK64" s="109" t="e">
        <f ca="1">_xll.BDH($B64,CK$3,CK$2,CK$2)</f>
        <v>#NAME?</v>
      </c>
      <c r="CL64" s="109" t="e">
        <f ca="1">_xll.BDH($B64,CL$3,CL$2,CL$2)</f>
        <v>#NAME?</v>
      </c>
      <c r="CM64" s="109" t="e">
        <f ca="1">_xll.BDH($B64,CM$3,CM$2,CM$2)</f>
        <v>#NAME?</v>
      </c>
      <c r="CN64" s="26"/>
      <c r="CO64" s="108" t="e">
        <f ca="1">_xll.BDH($B64,CO$3,CO$2,CO$2)</f>
        <v>#NAME?</v>
      </c>
      <c r="CP64" s="108" t="e">
        <f ca="1">_xll.BDH($B64,CP$3,CP$2,CP$2)</f>
        <v>#NAME?</v>
      </c>
      <c r="CQ64" s="108" t="e">
        <f ca="1">_xll.BDH($B64,CQ$3,CQ$2,CQ$2)</f>
        <v>#NAME?</v>
      </c>
      <c r="CR64" s="108" t="e">
        <f ca="1">_xll.BDH($B64,CR$3,CR$2,CR$2)</f>
        <v>#NAME?</v>
      </c>
      <c r="CS64" s="108" t="e">
        <f ca="1">_xll.BDH($B64,CS$3,CS$2,CS$2)</f>
        <v>#NAME?</v>
      </c>
      <c r="CT64" s="108" t="e">
        <f ca="1">_xll.BDH($B64,CT$3,CT$2,CT$2)</f>
        <v>#NAME?</v>
      </c>
      <c r="CU64" s="108" t="e">
        <f ca="1">_xll.BDH($B64,CU$3,CU$2,CU$2)</f>
        <v>#NAME?</v>
      </c>
      <c r="CV64" s="108" t="e">
        <f ca="1">_xll.BDH($B64,CV$3,CV$2,CV$2)</f>
        <v>#NAME?</v>
      </c>
      <c r="CW64" s="108" t="e">
        <f ca="1">_xll.BDH($B64,CW$3,CW$2,CW$2)</f>
        <v>#NAME?</v>
      </c>
      <c r="CX64" s="108" t="e">
        <f ca="1">_xll.BDH($B64,CX$3,CX$2,CX$2)</f>
        <v>#NAME?</v>
      </c>
      <c r="CY64" s="108" t="e">
        <f ca="1">_xll.BDH($B64,CY$3,CY$2,CY$2)</f>
        <v>#NAME?</v>
      </c>
      <c r="CZ64" s="108" t="e">
        <f ca="1">_xll.BDH($B64,CZ$3,CZ$2,CZ$2)</f>
        <v>#NAME?</v>
      </c>
      <c r="DA64" s="108" t="e">
        <f ca="1">_xll.BDH($B64,DA$3,DA$2,DA$2)</f>
        <v>#NAME?</v>
      </c>
      <c r="DB64" s="108" t="e">
        <f ca="1">_xll.BDH($B64,DB$3,DB$2,DB$2)</f>
        <v>#NAME?</v>
      </c>
      <c r="DC64" s="108" t="e">
        <f ca="1">_xll.BDH($B64,DC$3,DC$2,DC$2)</f>
        <v>#NAME?</v>
      </c>
      <c r="DD64" s="108" t="e">
        <f ca="1">_xll.BDH($B64,DD$3,DD$2,DD$2)</f>
        <v>#NAME?</v>
      </c>
      <c r="DE64" s="108" t="e">
        <f ca="1">_xll.BDH($B64,DE$3,DE$2,DE$2)</f>
        <v>#NAME?</v>
      </c>
      <c r="DF64" s="108" t="e">
        <f ca="1">_xll.BDH($B64,DF$3,DF$2,DF$2)</f>
        <v>#NAME?</v>
      </c>
      <c r="DG64" s="108" t="e">
        <f ca="1">_xll.BDH($B64,DG$3,DG$2,DG$2)</f>
        <v>#NAME?</v>
      </c>
      <c r="DH64" s="108" t="e">
        <f ca="1">_xll.BDH($B64,DH$3,DH$2,DH$2)</f>
        <v>#NAME?</v>
      </c>
      <c r="DI64" s="108" t="e">
        <f ca="1">_xll.BDH($B64,DI$3,DI$2,DI$2)</f>
        <v>#NAME?</v>
      </c>
      <c r="DJ64" s="15"/>
      <c r="DK64" s="109" t="e">
        <f ca="1">_xll.BDH($B64,DK$3,DK$2,DK$2)</f>
        <v>#NAME?</v>
      </c>
      <c r="DL64" s="109" t="e">
        <f ca="1">_xll.BDH($B64,DL$3,DL$2,DL$2)</f>
        <v>#NAME?</v>
      </c>
      <c r="DM64" s="109" t="e">
        <f ca="1">_xll.BDH($B64,DM$3,DM$2,DM$2)</f>
        <v>#NAME?</v>
      </c>
      <c r="DN64" s="109" t="e">
        <f ca="1">_xll.BDH($B64,DN$3,DN$2,DN$2)</f>
        <v>#NAME?</v>
      </c>
      <c r="DO64" s="109" t="e">
        <f ca="1">_xll.BDH($B64,DO$3,DO$2,DO$2)</f>
        <v>#NAME?</v>
      </c>
      <c r="DP64" s="109" t="e">
        <f ca="1">_xll.BDH($B64,DP$3,DP$2,DP$2)</f>
        <v>#NAME?</v>
      </c>
      <c r="DQ64" s="109" t="e">
        <f ca="1">_xll.BDH($B64,DQ$3,DQ$2,DQ$2)</f>
        <v>#NAME?</v>
      </c>
      <c r="DR64" s="109" t="e">
        <f ca="1">_xll.BDH($B64,DR$3,DR$2,DR$2)</f>
        <v>#NAME?</v>
      </c>
      <c r="DS64" s="109" t="e">
        <f ca="1">_xll.BDH($B64,DS$3,DS$2,DS$2)</f>
        <v>#NAME?</v>
      </c>
      <c r="DT64" s="109" t="e">
        <f ca="1">_xll.BDH($B64,DT$3,DT$2,DT$2)</f>
        <v>#NAME?</v>
      </c>
      <c r="DU64" s="109" t="e">
        <f ca="1">_xll.BDH($B64,DU$3,DU$2,DU$2)</f>
        <v>#NAME?</v>
      </c>
      <c r="DV64" s="109" t="e">
        <f ca="1">_xll.BDH($B64,DV$3,DV$2,DV$2)</f>
        <v>#NAME?</v>
      </c>
      <c r="DW64" s="109" t="e">
        <f ca="1">_xll.BDH($B64,DW$3,DW$2,DW$2)</f>
        <v>#NAME?</v>
      </c>
      <c r="DX64" s="109" t="e">
        <f ca="1">_xll.BDH($B64,DX$3,DX$2,DX$2)</f>
        <v>#NAME?</v>
      </c>
      <c r="DY64" s="109" t="e">
        <f ca="1">_xll.BDH($B64,DY$3,DY$2,DY$2)</f>
        <v>#NAME?</v>
      </c>
      <c r="DZ64" s="109" t="e">
        <f ca="1">_xll.BDH($B64,DZ$3,DZ$2,DZ$2)</f>
        <v>#NAME?</v>
      </c>
      <c r="EA64" s="109" t="e">
        <f ca="1">_xll.BDH($B64,EA$3,EA$2,EA$2)</f>
        <v>#NAME?</v>
      </c>
      <c r="EB64" s="109" t="e">
        <f ca="1">_xll.BDH($B64,EB$3,EB$2,EB$2)</f>
        <v>#NAME?</v>
      </c>
      <c r="EC64" s="109" t="e">
        <f ca="1">_xll.BDH($B64,EC$3,EC$2,EC$2)</f>
        <v>#NAME?</v>
      </c>
      <c r="ED64" s="109" t="e">
        <f ca="1">_xll.BDH($B64,ED$3,ED$2,ED$2)</f>
        <v>#NAME?</v>
      </c>
      <c r="EE64" s="109" t="e">
        <f ca="1">_xll.BDH($B64,EE$3,EE$2,EE$2)</f>
        <v>#NAME?</v>
      </c>
      <c r="EF64" s="15"/>
      <c r="EG64" s="109" t="e">
        <f ca="1">_xll.BDH($B64,EG$3,EG$2,EG$2)</f>
        <v>#NAME?</v>
      </c>
      <c r="EH64" s="109" t="e">
        <f ca="1">_xll.BDH($B64,EH$3,EH$2,EH$2)</f>
        <v>#NAME?</v>
      </c>
      <c r="EI64" s="109" t="e">
        <f ca="1">_xll.BDH($B64,EI$3,EI$2,EI$2)</f>
        <v>#NAME?</v>
      </c>
      <c r="EJ64" s="109" t="e">
        <f ca="1">_xll.BDH($B64,EJ$3,EJ$2,EJ$2)</f>
        <v>#NAME?</v>
      </c>
      <c r="EK64" s="109" t="e">
        <f ca="1">_xll.BDH($B64,EK$3,EK$2,EK$2)</f>
        <v>#NAME?</v>
      </c>
      <c r="EL64" s="109" t="e">
        <f ca="1">_xll.BDH($B64,EL$3,EL$2,EL$2)</f>
        <v>#NAME?</v>
      </c>
      <c r="EM64" s="109" t="e">
        <f ca="1">_xll.BDH($B64,EM$3,EM$2,EM$2)</f>
        <v>#NAME?</v>
      </c>
      <c r="EN64" s="109" t="e">
        <f ca="1">_xll.BDH($B64,EN$3,EN$2,EN$2)</f>
        <v>#NAME?</v>
      </c>
      <c r="EO64" s="109" t="e">
        <f ca="1">_xll.BDH($B64,EO$3,EO$2,EO$2)</f>
        <v>#NAME?</v>
      </c>
      <c r="EP64" s="109" t="e">
        <f ca="1">_xll.BDH($B64,EP$3,EP$2,EP$2)</f>
        <v>#NAME?</v>
      </c>
      <c r="EQ64" s="109" t="e">
        <f ca="1">_xll.BDH($B64,EQ$3,EQ$2,EQ$2)</f>
        <v>#NAME?</v>
      </c>
      <c r="ER64" s="109" t="e">
        <f ca="1">_xll.BDH($B64,ER$3,ER$2,ER$2)</f>
        <v>#NAME?</v>
      </c>
      <c r="ES64" s="109" t="e">
        <f ca="1">_xll.BDH($B64,ES$3,ES$2,ES$2)</f>
        <v>#NAME?</v>
      </c>
      <c r="ET64" s="109" t="e">
        <f ca="1">_xll.BDH($B64,ET$3,ET$2,ET$2)</f>
        <v>#NAME?</v>
      </c>
      <c r="EU64" s="109" t="e">
        <f ca="1">_xll.BDH($B64,EU$3,EU$2,EU$2)</f>
        <v>#NAME?</v>
      </c>
      <c r="EV64" s="109" t="e">
        <f ca="1">_xll.BDH($B64,EV$3,EV$2,EV$2)</f>
        <v>#NAME?</v>
      </c>
      <c r="EW64" s="109" t="e">
        <f ca="1">_xll.BDH($B64,EW$3,EW$2,EW$2)</f>
        <v>#NAME?</v>
      </c>
      <c r="EX64" s="109" t="e">
        <f ca="1">_xll.BDH($B64,EX$3,EX$2,EX$2)</f>
        <v>#NAME?</v>
      </c>
      <c r="EY64" s="109" t="e">
        <f ca="1">_xll.BDH($B64,EY$3,EY$2,EY$2)</f>
        <v>#NAME?</v>
      </c>
      <c r="EZ64" s="109" t="e">
        <f ca="1">_xll.BDH($B64,EZ$3,EZ$2,EZ$2)</f>
        <v>#NAME?</v>
      </c>
      <c r="FA64" s="109" t="e">
        <f ca="1">_xll.BDH($B64,FA$3,FA$2,FA$2)</f>
        <v>#NAME?</v>
      </c>
      <c r="FB64" s="15"/>
      <c r="FC64" s="109" t="e">
        <f ca="1">_xll.BDH($B64,FC$3,FC$2,FC$2)</f>
        <v>#NAME?</v>
      </c>
      <c r="FD64" s="109" t="e">
        <f ca="1">_xll.BDH($B64,FD$3,FD$2,FD$2)</f>
        <v>#NAME?</v>
      </c>
      <c r="FE64" s="109" t="e">
        <f ca="1">_xll.BDH($B64,FE$3,FE$2,FE$2)</f>
        <v>#NAME?</v>
      </c>
      <c r="FF64" s="109" t="e">
        <f ca="1">_xll.BDH($B64,FF$3,FF$2,FF$2)</f>
        <v>#NAME?</v>
      </c>
      <c r="FG64" s="109" t="e">
        <f ca="1">_xll.BDH($B64,FG$3,FG$2,FG$2)</f>
        <v>#NAME?</v>
      </c>
      <c r="FH64" s="109" t="e">
        <f ca="1">_xll.BDH($B64,FH$3,FH$2,FH$2)</f>
        <v>#NAME?</v>
      </c>
      <c r="FI64" s="109" t="e">
        <f ca="1">_xll.BDH($B64,FI$3,FI$2,FI$2)</f>
        <v>#NAME?</v>
      </c>
      <c r="FJ64" s="109" t="e">
        <f ca="1">_xll.BDH($B64,FJ$3,FJ$2,FJ$2)</f>
        <v>#NAME?</v>
      </c>
      <c r="FK64" s="109" t="e">
        <f ca="1">_xll.BDH($B64,FK$3,FK$2,FK$2)</f>
        <v>#NAME?</v>
      </c>
      <c r="FL64" s="109" t="e">
        <f ca="1">_xll.BDH($B64,FL$3,FL$2,FL$2)</f>
        <v>#NAME?</v>
      </c>
      <c r="FM64" s="109" t="e">
        <f ca="1">_xll.BDH($B64,FM$3,FM$2,FM$2)</f>
        <v>#NAME?</v>
      </c>
      <c r="FN64" s="109" t="e">
        <f ca="1">_xll.BDH($B64,FN$3,FN$2,FN$2)</f>
        <v>#NAME?</v>
      </c>
      <c r="FO64" s="109" t="e">
        <f ca="1">_xll.BDH($B64,FO$3,FO$2,FO$2)</f>
        <v>#NAME?</v>
      </c>
      <c r="FP64" s="109" t="e">
        <f ca="1">_xll.BDH($B64,FP$3,FP$2,FP$2)</f>
        <v>#NAME?</v>
      </c>
      <c r="FQ64" s="109" t="e">
        <f ca="1">_xll.BDH($B64,FQ$3,FQ$2,FQ$2)</f>
        <v>#NAME?</v>
      </c>
      <c r="FR64" s="109" t="e">
        <f ca="1">_xll.BDH($B64,FR$3,FR$2,FR$2)</f>
        <v>#NAME?</v>
      </c>
      <c r="FS64" s="109" t="e">
        <f ca="1">_xll.BDH($B64,FS$3,FS$2,FS$2)</f>
        <v>#NAME?</v>
      </c>
      <c r="FT64" s="109" t="e">
        <f ca="1">_xll.BDH($B64,FT$3,FT$2,FT$2)</f>
        <v>#NAME?</v>
      </c>
      <c r="FU64" s="109" t="e">
        <f ca="1">_xll.BDH($B64,FU$3,FU$2,FU$2)</f>
        <v>#NAME?</v>
      </c>
      <c r="FV64" s="109" t="e">
        <f ca="1">_xll.BDH($B64,FV$3,FV$2,FV$2)</f>
        <v>#NAME?</v>
      </c>
      <c r="FW64" s="109" t="e">
        <f ca="1">_xll.BDH($B64,FW$3,FW$2,FW$2)</f>
        <v>#NAME?</v>
      </c>
      <c r="FX64" s="15"/>
      <c r="FY64" s="109" t="e">
        <f ca="1">_xll.BDH($B64,FY$3,FY$2,FY$2)</f>
        <v>#NAME?</v>
      </c>
      <c r="FZ64" s="109" t="e">
        <f ca="1">_xll.BDH($B64,FZ$3,FZ$2,FZ$2)</f>
        <v>#NAME?</v>
      </c>
      <c r="GA64" s="109" t="e">
        <f ca="1">_xll.BDH($B64,GA$3,GA$2,GA$2)</f>
        <v>#NAME?</v>
      </c>
      <c r="GB64" s="109" t="e">
        <f ca="1">_xll.BDH($B64,GB$3,GB$2,GB$2)</f>
        <v>#NAME?</v>
      </c>
      <c r="GC64" s="109" t="e">
        <f ca="1">_xll.BDH($B64,GC$3,GC$2,GC$2)</f>
        <v>#NAME?</v>
      </c>
      <c r="GD64" s="109" t="e">
        <f ca="1">_xll.BDH($B64,GD$3,GD$2,GD$2)</f>
        <v>#NAME?</v>
      </c>
      <c r="GE64" s="109" t="e">
        <f ca="1">_xll.BDH($B64,GE$3,GE$2,GE$2)</f>
        <v>#NAME?</v>
      </c>
      <c r="GF64" s="109" t="e">
        <f ca="1">_xll.BDH($B64,GF$3,GF$2,GF$2)</f>
        <v>#NAME?</v>
      </c>
      <c r="GG64" s="109" t="e">
        <f ca="1">_xll.BDH($B64,GG$3,GG$2,GG$2)</f>
        <v>#NAME?</v>
      </c>
      <c r="GH64" s="109" t="e">
        <f ca="1">_xll.BDH($B64,GH$3,GH$2,GH$2)</f>
        <v>#NAME?</v>
      </c>
      <c r="GI64" s="109" t="e">
        <f ca="1">_xll.BDH($B64,GI$3,GI$2,GI$2)</f>
        <v>#NAME?</v>
      </c>
      <c r="GJ64" s="109" t="e">
        <f ca="1">_xll.BDH($B64,GJ$3,GJ$2,GJ$2)</f>
        <v>#NAME?</v>
      </c>
      <c r="GK64" s="109" t="e">
        <f ca="1">_xll.BDH($B64,GK$3,GK$2,GK$2)</f>
        <v>#NAME?</v>
      </c>
      <c r="GL64" s="109" t="e">
        <f ca="1">_xll.BDH($B64,GL$3,GL$2,GL$2)</f>
        <v>#NAME?</v>
      </c>
      <c r="GM64" s="109" t="e">
        <f ca="1">_xll.BDH($B64,GM$3,GM$2,GM$2)</f>
        <v>#NAME?</v>
      </c>
      <c r="GN64" s="109" t="e">
        <f ca="1">_xll.BDH($B64,GN$3,GN$2,GN$2)</f>
        <v>#NAME?</v>
      </c>
      <c r="GO64" s="109" t="e">
        <f ca="1">_xll.BDH($B64,GO$3,GO$2,GO$2)</f>
        <v>#NAME?</v>
      </c>
      <c r="GP64" s="109" t="e">
        <f ca="1">_xll.BDH($B64,GP$3,GP$2,GP$2)</f>
        <v>#NAME?</v>
      </c>
      <c r="GQ64" s="109" t="e">
        <f ca="1">_xll.BDH($B64,GQ$3,GQ$2,GQ$2)</f>
        <v>#NAME?</v>
      </c>
      <c r="GR64" s="109" t="e">
        <f ca="1">_xll.BDH($B64,GR$3,GR$2,GR$2)</f>
        <v>#NAME?</v>
      </c>
      <c r="GS64" s="109" t="e">
        <f ca="1">_xll.BDH($B64,GS$3,GS$2,GS$2)</f>
        <v>#NAME?</v>
      </c>
      <c r="GT64" s="15"/>
      <c r="GU64" s="108" t="e">
        <f ca="1">_xll.BDH($B64,GU$3,GU$2,GU$2)</f>
        <v>#NAME?</v>
      </c>
      <c r="GV64" s="108" t="e">
        <f ca="1">_xll.BDH($B64,GV$3,GV$2,GV$2)</f>
        <v>#NAME?</v>
      </c>
      <c r="GW64" s="108" t="e">
        <f ca="1">_xll.BDH($B64,GW$3,GW$2,GW$2)</f>
        <v>#NAME?</v>
      </c>
      <c r="GX64" s="108" t="e">
        <f ca="1">_xll.BDH($B64,GX$3,GX$2,GX$2)</f>
        <v>#NAME?</v>
      </c>
      <c r="GY64" s="108" t="e">
        <f ca="1">_xll.BDH($B64,GY$3,GY$2,GY$2)</f>
        <v>#NAME?</v>
      </c>
      <c r="GZ64" s="108" t="e">
        <f ca="1">_xll.BDH($B64,GZ$3,GZ$2,GZ$2)</f>
        <v>#NAME?</v>
      </c>
      <c r="HA64" s="108" t="e">
        <f ca="1">_xll.BDH($B64,HA$3,HA$2,HA$2)</f>
        <v>#NAME?</v>
      </c>
      <c r="HB64" s="108" t="e">
        <f ca="1">_xll.BDH($B64,HB$3,HB$2,HB$2)</f>
        <v>#NAME?</v>
      </c>
      <c r="HC64" s="108" t="e">
        <f ca="1">_xll.BDH($B64,HC$3,HC$2,HC$2)</f>
        <v>#NAME?</v>
      </c>
      <c r="HD64" s="108" t="e">
        <f ca="1">_xll.BDH($B64,HD$3,HD$2,HD$2)</f>
        <v>#NAME?</v>
      </c>
      <c r="HE64" s="108" t="e">
        <f ca="1">_xll.BDH($B64,HE$3,HE$2,HE$2)</f>
        <v>#NAME?</v>
      </c>
      <c r="HF64" s="108" t="e">
        <f ca="1">_xll.BDH($B64,HF$3,HF$2,HF$2)</f>
        <v>#NAME?</v>
      </c>
      <c r="HG64" s="108" t="e">
        <f ca="1">_xll.BDH($B64,HG$3,HG$2,HG$2)</f>
        <v>#NAME?</v>
      </c>
      <c r="HH64" s="108" t="e">
        <f ca="1">_xll.BDH($B64,HH$3,HH$2,HH$2)</f>
        <v>#NAME?</v>
      </c>
      <c r="HI64" s="108" t="e">
        <f ca="1">_xll.BDH($B64,HI$3,HI$2,HI$2)</f>
        <v>#NAME?</v>
      </c>
      <c r="HJ64" s="108" t="e">
        <f ca="1">_xll.BDH($B64,HJ$3,HJ$2,HJ$2)</f>
        <v>#NAME?</v>
      </c>
      <c r="HK64" s="108" t="e">
        <f ca="1">_xll.BDH($B64,HK$3,HK$2,HK$2)</f>
        <v>#NAME?</v>
      </c>
      <c r="HL64" s="108" t="e">
        <f ca="1">_xll.BDH($B64,HL$3,HL$2,HL$2)</f>
        <v>#NAME?</v>
      </c>
      <c r="HM64" s="108" t="e">
        <f ca="1">_xll.BDH($B64,HM$3,HM$2,HM$2)</f>
        <v>#NAME?</v>
      </c>
      <c r="HN64" s="108" t="e">
        <f ca="1">_xll.BDH($B64,HN$3,HN$2,HN$2)</f>
        <v>#NAME?</v>
      </c>
      <c r="HO64" s="108" t="e">
        <f ca="1">_xll.BDH($B64,HO$3,HO$2,HO$2)</f>
        <v>#NAME?</v>
      </c>
      <c r="HP64" s="15"/>
      <c r="HQ64" s="108" t="e">
        <f ca="1">_xll.BDH($B64,HQ$3,HQ$2,HQ$2)</f>
        <v>#NAME?</v>
      </c>
      <c r="HR64" s="108" t="e">
        <f ca="1">_xll.BDH($B64,HR$3,HR$2,HR$2)</f>
        <v>#NAME?</v>
      </c>
      <c r="HS64" s="108" t="e">
        <f ca="1">_xll.BDH($B64,HS$3,HS$2,HS$2)</f>
        <v>#NAME?</v>
      </c>
      <c r="HT64" s="108" t="e">
        <f ca="1">_xll.BDH($B64,HT$3,HT$2,HT$2)</f>
        <v>#NAME?</v>
      </c>
      <c r="HU64" s="108" t="e">
        <f ca="1">_xll.BDH($B64,HU$3,HU$2,HU$2)</f>
        <v>#NAME?</v>
      </c>
      <c r="HV64" s="108" t="e">
        <f ca="1">_xll.BDH($B64,HV$3,HV$2,HV$2)</f>
        <v>#NAME?</v>
      </c>
      <c r="HW64" s="108" t="e">
        <f ca="1">_xll.BDH($B64,HW$3,HW$2,HW$2)</f>
        <v>#NAME?</v>
      </c>
      <c r="HX64" s="108" t="e">
        <f ca="1">_xll.BDH($B64,HX$3,HX$2,HX$2)</f>
        <v>#NAME?</v>
      </c>
      <c r="HY64" s="108" t="e">
        <f ca="1">_xll.BDH($B64,HY$3,HY$2,HY$2)</f>
        <v>#NAME?</v>
      </c>
      <c r="HZ64" s="108" t="e">
        <f ca="1">_xll.BDH($B64,HZ$3,HZ$2,HZ$2)</f>
        <v>#NAME?</v>
      </c>
      <c r="IA64" s="108" t="e">
        <f ca="1">_xll.BDH($B64,IA$3,IA$2,IA$2)</f>
        <v>#NAME?</v>
      </c>
      <c r="IB64" s="108" t="e">
        <f ca="1">_xll.BDH($B64,IB$3,IB$2,IB$2)</f>
        <v>#NAME?</v>
      </c>
      <c r="IC64" s="108" t="e">
        <f ca="1">_xll.BDH($B64,IC$3,IC$2,IC$2)</f>
        <v>#NAME?</v>
      </c>
      <c r="ID64" s="108" t="e">
        <f ca="1">_xll.BDH($B64,ID$3,ID$2,ID$2)</f>
        <v>#NAME?</v>
      </c>
      <c r="IE64" s="108" t="e">
        <f ca="1">_xll.BDH($B64,IE$3,IE$2,IE$2)</f>
        <v>#NAME?</v>
      </c>
      <c r="IF64" s="108" t="e">
        <f ca="1">_xll.BDH($B64,IF$3,IF$2,IF$2)</f>
        <v>#NAME?</v>
      </c>
      <c r="IG64" s="108" t="e">
        <f ca="1">_xll.BDH($B64,IG$3,IG$2,IG$2)</f>
        <v>#NAME?</v>
      </c>
      <c r="IH64" s="108" t="e">
        <f ca="1">_xll.BDH($B64,IH$3,IH$2,IH$2)</f>
        <v>#NAME?</v>
      </c>
      <c r="II64" s="108" t="e">
        <f ca="1">_xll.BDH($B64,II$3,II$2,II$2)</f>
        <v>#NAME?</v>
      </c>
      <c r="IJ64" s="108" t="e">
        <f ca="1">_xll.BDH($B64,IJ$3,IJ$2,IJ$2)</f>
        <v>#NAME?</v>
      </c>
      <c r="IK64" s="108" t="e">
        <f ca="1">_xll.BDH($B64,IK$3,IK$2,IK$2)</f>
        <v>#NAME?</v>
      </c>
      <c r="IL64" s="15"/>
      <c r="IM64" s="108" t="e">
        <f ca="1">_xll.BDH($B64,IM$3,IM$2,IM$2)</f>
        <v>#NAME?</v>
      </c>
      <c r="IN64" s="108" t="e">
        <f ca="1">_xll.BDH($B64,IN$3,IN$2,IN$2)</f>
        <v>#NAME?</v>
      </c>
      <c r="IO64" s="108" t="e">
        <f ca="1">_xll.BDH($B64,IO$3,IO$2,IO$2)</f>
        <v>#NAME?</v>
      </c>
      <c r="IP64" s="108" t="e">
        <f ca="1">_xll.BDH($B64,IP$3,IP$2,IP$2)</f>
        <v>#NAME?</v>
      </c>
      <c r="IQ64" s="108" t="e">
        <f ca="1">_xll.BDH($B64,IQ$3,IQ$2,IQ$2)</f>
        <v>#NAME?</v>
      </c>
      <c r="IR64" s="108" t="e">
        <f ca="1">_xll.BDH($B64,IR$3,IR$2,IR$2)</f>
        <v>#NAME?</v>
      </c>
      <c r="IS64" s="108" t="e">
        <f ca="1">_xll.BDH($B64,IS$3,IS$2,IS$2)</f>
        <v>#NAME?</v>
      </c>
      <c r="IT64" s="108" t="e">
        <f ca="1">_xll.BDH($B64,IT$3,IT$2,IT$2)</f>
        <v>#NAME?</v>
      </c>
      <c r="IU64" s="108" t="e">
        <f ca="1">_xll.BDH($B64,IU$3,IU$2,IU$2)</f>
        <v>#NAME?</v>
      </c>
      <c r="IV64" s="108" t="e">
        <f ca="1">_xll.BDH($B64,IV$3,IV$2,IV$2)</f>
        <v>#NAME?</v>
      </c>
      <c r="IW64" s="108" t="e">
        <f ca="1">_xll.BDH($B64,IW$3,IW$2,IW$2)</f>
        <v>#NAME?</v>
      </c>
      <c r="IX64" s="108" t="e">
        <f ca="1">_xll.BDH($B64,IX$3,IX$2,IX$2)</f>
        <v>#NAME?</v>
      </c>
      <c r="IY64" s="108" t="e">
        <f ca="1">_xll.BDH($B64,IY$3,IY$2,IY$2)</f>
        <v>#NAME?</v>
      </c>
      <c r="IZ64" s="108" t="e">
        <f ca="1">_xll.BDH($B64,IZ$3,IZ$2,IZ$2)</f>
        <v>#NAME?</v>
      </c>
      <c r="JA64" s="108" t="e">
        <f ca="1">_xll.BDH($B64,JA$3,JA$2,JA$2)</f>
        <v>#NAME?</v>
      </c>
      <c r="JB64" s="108" t="e">
        <f ca="1">_xll.BDH($B64,JB$3,JB$2,JB$2)</f>
        <v>#NAME?</v>
      </c>
      <c r="JC64" s="108" t="e">
        <f ca="1">_xll.BDH($B64,JC$3,JC$2,JC$2)</f>
        <v>#NAME?</v>
      </c>
      <c r="JD64" s="108" t="e">
        <f ca="1">_xll.BDH($B64,JD$3,JD$2,JD$2)</f>
        <v>#NAME?</v>
      </c>
      <c r="JE64" s="108" t="e">
        <f ca="1">_xll.BDH($B64,JE$3,JE$2,JE$2)</f>
        <v>#NAME?</v>
      </c>
      <c r="JF64" s="108" t="e">
        <f ca="1">_xll.BDH($B64,JF$3,JF$2,JF$2)</f>
        <v>#NAME?</v>
      </c>
      <c r="JG64" s="108" t="e">
        <f ca="1">_xll.BDH($B64,JG$3,JG$2,JG$2)</f>
        <v>#NAME?</v>
      </c>
      <c r="JH64" s="15"/>
      <c r="JI64" s="109" t="e">
        <f ca="1">_xll.BDH($B64,JI$3,JI$2,JI$2)</f>
        <v>#NAME?</v>
      </c>
      <c r="JJ64" s="109" t="e">
        <f ca="1">_xll.BDH($B64,JJ$3,JJ$2,JJ$2)</f>
        <v>#NAME?</v>
      </c>
      <c r="JK64" s="109" t="e">
        <f ca="1">_xll.BDH($B64,JK$3,JK$2,JK$2)</f>
        <v>#NAME?</v>
      </c>
      <c r="JL64" s="109" t="e">
        <f ca="1">_xll.BDH($B64,JL$3,JL$2,JL$2)</f>
        <v>#NAME?</v>
      </c>
      <c r="JM64" s="109" t="e">
        <f ca="1">_xll.BDH($B64,JM$3,JM$2,JM$2)</f>
        <v>#NAME?</v>
      </c>
      <c r="JN64" s="109" t="e">
        <f ca="1">_xll.BDH($B64,JN$3,JN$2,JN$2)</f>
        <v>#NAME?</v>
      </c>
      <c r="JO64" s="109" t="e">
        <f ca="1">_xll.BDH($B64,JO$3,JO$2,JO$2)</f>
        <v>#NAME?</v>
      </c>
      <c r="JP64" s="109" t="e">
        <f ca="1">_xll.BDH($B64,JP$3,JP$2,JP$2)</f>
        <v>#NAME?</v>
      </c>
      <c r="JQ64" s="109" t="e">
        <f ca="1">_xll.BDH($B64,JQ$3,JQ$2,JQ$2)</f>
        <v>#NAME?</v>
      </c>
      <c r="JR64" s="109" t="e">
        <f ca="1">_xll.BDH($B64,JR$3,JR$2,JR$2)</f>
        <v>#NAME?</v>
      </c>
      <c r="JS64" s="109" t="e">
        <f ca="1">_xll.BDH($B64,JS$3,JS$2,JS$2)</f>
        <v>#NAME?</v>
      </c>
      <c r="JT64" s="109" t="e">
        <f ca="1">_xll.BDH($B64,JT$3,JT$2,JT$2)</f>
        <v>#NAME?</v>
      </c>
      <c r="JU64" s="109" t="e">
        <f ca="1">_xll.BDH($B64,JU$3,JU$2,JU$2)</f>
        <v>#NAME?</v>
      </c>
      <c r="JV64" s="109" t="e">
        <f ca="1">_xll.BDH($B64,JV$3,JV$2,JV$2)</f>
        <v>#NAME?</v>
      </c>
      <c r="JW64" s="109" t="e">
        <f ca="1">_xll.BDH($B64,JW$3,JW$2,JW$2)</f>
        <v>#NAME?</v>
      </c>
      <c r="JX64" s="109" t="e">
        <f ca="1">_xll.BDH($B64,JX$3,JX$2,JX$2)</f>
        <v>#NAME?</v>
      </c>
      <c r="JY64" s="109" t="e">
        <f ca="1">_xll.BDH($B64,JY$3,JY$2,JY$2)</f>
        <v>#NAME?</v>
      </c>
      <c r="JZ64" s="109" t="e">
        <f ca="1">_xll.BDH($B64,JZ$3,JZ$2,JZ$2)</f>
        <v>#NAME?</v>
      </c>
      <c r="KA64" s="109" t="e">
        <f ca="1">_xll.BDH($B64,KA$3,KA$2,KA$2)</f>
        <v>#NAME?</v>
      </c>
      <c r="KB64" s="109" t="e">
        <f ca="1">_xll.BDH($B64,KB$3,KB$2,KB$2)</f>
        <v>#NAME?</v>
      </c>
      <c r="KC64" s="109" t="e">
        <f ca="1">_xll.BDH($B64,KC$3,KC$2,KC$2)</f>
        <v>#NAME?</v>
      </c>
      <c r="KD64" s="15"/>
    </row>
    <row r="65" spans="1:290" s="27" customFormat="1">
      <c r="A65" s="15" t="s">
        <v>68</v>
      </c>
      <c r="B65" s="15" t="s">
        <v>109</v>
      </c>
      <c r="C65" s="15"/>
      <c r="D65" s="15" t="s">
        <v>108</v>
      </c>
      <c r="E65" s="108" t="e">
        <f ca="1">_xll.BDH($B65,E$3,E$2,E$2)</f>
        <v>#NAME?</v>
      </c>
      <c r="F65" s="108" t="e">
        <f ca="1">_xll.BDH($B65,F$3,F$2,F$2)</f>
        <v>#NAME?</v>
      </c>
      <c r="G65" s="108" t="e">
        <f ca="1">_xll.BDH($B65,G$3,G$2,G$2)</f>
        <v>#NAME?</v>
      </c>
      <c r="H65" s="108" t="e">
        <f ca="1">_xll.BDH($B65,H$3,H$2,H$2)</f>
        <v>#NAME?</v>
      </c>
      <c r="I65" s="108" t="e">
        <f ca="1">_xll.BDH($B65,I$3,I$2,I$2)</f>
        <v>#NAME?</v>
      </c>
      <c r="J65" s="108" t="e">
        <f ca="1">_xll.BDH($B65,J$3,J$2,J$2)</f>
        <v>#NAME?</v>
      </c>
      <c r="K65" s="108" t="e">
        <f ca="1">_xll.BDH($B65,K$3,K$2,K$2)</f>
        <v>#NAME?</v>
      </c>
      <c r="L65" s="108" t="e">
        <f ca="1">_xll.BDH($B65,L$3,L$2,L$2)</f>
        <v>#NAME?</v>
      </c>
      <c r="M65" s="108" t="e">
        <f ca="1">_xll.BDH($B65,M$3,M$2,M$2)</f>
        <v>#NAME?</v>
      </c>
      <c r="N65" s="108" t="e">
        <f ca="1">_xll.BDH($B65,N$3,N$2,N$2)</f>
        <v>#NAME?</v>
      </c>
      <c r="O65" s="108" t="e">
        <f ca="1">_xll.BDH($B65,O$3,O$2,O$2)</f>
        <v>#NAME?</v>
      </c>
      <c r="P65" s="108" t="e">
        <f ca="1">_xll.BDH($B65,P$3,P$2,P$2)</f>
        <v>#NAME?</v>
      </c>
      <c r="Q65" s="108" t="e">
        <f ca="1">_xll.BDH($B65,Q$3,Q$2,Q$2)</f>
        <v>#NAME?</v>
      </c>
      <c r="R65" s="108" t="e">
        <f ca="1">_xll.BDH($B65,R$3,R$2,R$2)</f>
        <v>#NAME?</v>
      </c>
      <c r="S65" s="108" t="e">
        <f ca="1">_xll.BDH($B65,S$3,S$2,S$2)</f>
        <v>#NAME?</v>
      </c>
      <c r="T65" s="108" t="e">
        <f ca="1">_xll.BDH($B65,T$3,T$2,T$2)</f>
        <v>#NAME?</v>
      </c>
      <c r="U65" s="108" t="e">
        <f ca="1">_xll.BDH($B65,U$3,U$2,U$2)</f>
        <v>#NAME?</v>
      </c>
      <c r="V65" s="108" t="e">
        <f ca="1">_xll.BDH($B65,V$3,V$2,V$2)</f>
        <v>#NAME?</v>
      </c>
      <c r="W65" s="108" t="e">
        <f ca="1">_xll.BDH($B65,W$3,W$2,W$2)</f>
        <v>#NAME?</v>
      </c>
      <c r="X65" s="108" t="e">
        <f ca="1">_xll.BDH($B65,X$3,X$2,X$2)</f>
        <v>#NAME?</v>
      </c>
      <c r="Y65" s="108" t="e">
        <f ca="1">_xll.BDH($B65,Y$3,Y$2,Y$2)</f>
        <v>#NAME?</v>
      </c>
      <c r="Z65" s="15"/>
      <c r="AA65" s="108" t="e">
        <f ca="1">_xll.BDH($B65,AA$3,AA$2,AA$2)</f>
        <v>#NAME?</v>
      </c>
      <c r="AB65" s="108" t="e">
        <f ca="1">_xll.BDH($B65,AB$3,AB$2,AB$2)</f>
        <v>#NAME?</v>
      </c>
      <c r="AC65" s="108" t="e">
        <f ca="1">_xll.BDH($B65,AC$3,AC$2,AC$2)</f>
        <v>#NAME?</v>
      </c>
      <c r="AD65" s="108" t="e">
        <f ca="1">_xll.BDH($B65,AD$3,AD$2,AD$2)</f>
        <v>#NAME?</v>
      </c>
      <c r="AE65" s="108" t="e">
        <f ca="1">_xll.BDH($B65,AE$3,AE$2,AE$2)</f>
        <v>#NAME?</v>
      </c>
      <c r="AF65" s="108" t="e">
        <f ca="1">_xll.BDH($B65,AF$3,AF$2,AF$2)</f>
        <v>#NAME?</v>
      </c>
      <c r="AG65" s="108" t="e">
        <f ca="1">_xll.BDH($B65,AG$3,AG$2,AG$2)</f>
        <v>#NAME?</v>
      </c>
      <c r="AH65" s="108" t="e">
        <f ca="1">_xll.BDH($B65,AH$3,AH$2,AH$2)</f>
        <v>#NAME?</v>
      </c>
      <c r="AI65" s="108" t="e">
        <f ca="1">_xll.BDH($B65,AI$3,AI$2,AI$2)</f>
        <v>#NAME?</v>
      </c>
      <c r="AJ65" s="108" t="e">
        <f ca="1">_xll.BDH($B65,AJ$3,AJ$2,AJ$2)</f>
        <v>#NAME?</v>
      </c>
      <c r="AK65" s="108" t="e">
        <f ca="1">_xll.BDH($B65,AK$3,AK$2,AK$2)</f>
        <v>#NAME?</v>
      </c>
      <c r="AL65" s="108" t="e">
        <f ca="1">_xll.BDH($B65,AL$3,AL$2,AL$2)</f>
        <v>#NAME?</v>
      </c>
      <c r="AM65" s="108" t="e">
        <f ca="1">_xll.BDH($B65,AM$3,AM$2,AM$2)</f>
        <v>#NAME?</v>
      </c>
      <c r="AN65" s="108" t="e">
        <f ca="1">_xll.BDH($B65,AN$3,AN$2,AN$2)</f>
        <v>#NAME?</v>
      </c>
      <c r="AO65" s="108" t="e">
        <f ca="1">_xll.BDH($B65,AO$3,AO$2,AO$2)</f>
        <v>#NAME?</v>
      </c>
      <c r="AP65" s="108" t="e">
        <f ca="1">_xll.BDH($B65,AP$3,AP$2,AP$2)</f>
        <v>#NAME?</v>
      </c>
      <c r="AQ65" s="108" t="e">
        <f ca="1">_xll.BDH($B65,AQ$3,AQ$2,AQ$2)</f>
        <v>#NAME?</v>
      </c>
      <c r="AR65" s="108" t="e">
        <f ca="1">_xll.BDH($B65,AR$3,AR$2,AR$2)</f>
        <v>#NAME?</v>
      </c>
      <c r="AS65" s="108" t="e">
        <f ca="1">_xll.BDH($B65,AS$3,AS$2,AS$2)</f>
        <v>#NAME?</v>
      </c>
      <c r="AT65" s="108" t="e">
        <f ca="1">_xll.BDH($B65,AT$3,AT$2,AT$2)</f>
        <v>#NAME?</v>
      </c>
      <c r="AU65" s="108" t="e">
        <f ca="1">_xll.BDH($B65,AU$3,AU$2,AU$2)</f>
        <v>#NAME?</v>
      </c>
      <c r="AV65" s="15"/>
      <c r="AW65" s="108" t="e">
        <f ca="1">_xll.BDH($B65,AW$3,AW$2,AW$2)</f>
        <v>#NAME?</v>
      </c>
      <c r="AX65" s="108" t="e">
        <f ca="1">_xll.BDH($B65,AX$3,AX$2,AX$2)</f>
        <v>#NAME?</v>
      </c>
      <c r="AY65" s="108" t="e">
        <f ca="1">_xll.BDH($B65,AY$3,AY$2,AY$2)</f>
        <v>#NAME?</v>
      </c>
      <c r="AZ65" s="108" t="e">
        <f ca="1">_xll.BDH($B65,AZ$3,AZ$2,AZ$2)</f>
        <v>#NAME?</v>
      </c>
      <c r="BA65" s="108" t="e">
        <f ca="1">_xll.BDH($B65,BA$3,BA$2,BA$2)</f>
        <v>#NAME?</v>
      </c>
      <c r="BB65" s="108" t="e">
        <f ca="1">_xll.BDH($B65,BB$3,BB$2,BB$2)</f>
        <v>#NAME?</v>
      </c>
      <c r="BC65" s="108" t="e">
        <f ca="1">_xll.BDH($B65,BC$3,BC$2,BC$2)</f>
        <v>#NAME?</v>
      </c>
      <c r="BD65" s="108" t="e">
        <f ca="1">_xll.BDH($B65,BD$3,BD$2,BD$2)</f>
        <v>#NAME?</v>
      </c>
      <c r="BE65" s="108" t="e">
        <f ca="1">_xll.BDH($B65,BE$3,BE$2,BE$2)</f>
        <v>#NAME?</v>
      </c>
      <c r="BF65" s="108" t="e">
        <f ca="1">_xll.BDH($B65,BF$3,BF$2,BF$2)</f>
        <v>#NAME?</v>
      </c>
      <c r="BG65" s="108" t="e">
        <f ca="1">_xll.BDH($B65,BG$3,BG$2,BG$2)</f>
        <v>#NAME?</v>
      </c>
      <c r="BH65" s="108" t="e">
        <f ca="1">_xll.BDH($B65,BH$3,BH$2,BH$2)</f>
        <v>#NAME?</v>
      </c>
      <c r="BI65" s="108" t="e">
        <f ca="1">_xll.BDH($B65,BI$3,BI$2,BI$2)</f>
        <v>#NAME?</v>
      </c>
      <c r="BJ65" s="108" t="e">
        <f ca="1">_xll.BDH($B65,BJ$3,BJ$2,BJ$2)</f>
        <v>#NAME?</v>
      </c>
      <c r="BK65" s="108" t="e">
        <f ca="1">_xll.BDH($B65,BK$3,BK$2,BK$2)</f>
        <v>#NAME?</v>
      </c>
      <c r="BL65" s="108" t="e">
        <f ca="1">_xll.BDH($B65,BL$3,BL$2,BL$2)</f>
        <v>#NAME?</v>
      </c>
      <c r="BM65" s="108" t="e">
        <f ca="1">_xll.BDH($B65,BM$3,BM$2,BM$2)</f>
        <v>#NAME?</v>
      </c>
      <c r="BN65" s="108" t="e">
        <f ca="1">_xll.BDH($B65,BN$3,BN$2,BN$2)</f>
        <v>#NAME?</v>
      </c>
      <c r="BO65" s="108" t="e">
        <f ca="1">_xll.BDH($B65,BO$3,BO$2,BO$2)</f>
        <v>#NAME?</v>
      </c>
      <c r="BP65" s="108" t="e">
        <f ca="1">_xll.BDH($B65,BP$3,BP$2,BP$2)</f>
        <v>#NAME?</v>
      </c>
      <c r="BQ65" s="108" t="e">
        <f ca="1">_xll.BDH($B65,BQ$3,BQ$2,BQ$2)</f>
        <v>#NAME?</v>
      </c>
      <c r="BR65" s="15"/>
      <c r="BS65" s="109" t="e">
        <f ca="1">_xll.BDH($B65,BS$3,BS$2,BS$2)</f>
        <v>#NAME?</v>
      </c>
      <c r="BT65" s="109" t="e">
        <f ca="1">_xll.BDH($B65,BT$3,BT$2,BT$2)</f>
        <v>#NAME?</v>
      </c>
      <c r="BU65" s="109" t="e">
        <f ca="1">_xll.BDH($B65,BU$3,BU$2,BU$2)</f>
        <v>#NAME?</v>
      </c>
      <c r="BV65" s="109" t="e">
        <f ca="1">_xll.BDH($B65,BV$3,BV$2,BV$2)</f>
        <v>#NAME?</v>
      </c>
      <c r="BW65" s="109" t="e">
        <f ca="1">_xll.BDH($B65,BW$3,BW$2,BW$2)</f>
        <v>#NAME?</v>
      </c>
      <c r="BX65" s="109" t="e">
        <f ca="1">_xll.BDH($B65,BX$3,BX$2,BX$2)</f>
        <v>#NAME?</v>
      </c>
      <c r="BY65" s="109" t="e">
        <f ca="1">_xll.BDH($B65,BY$3,BY$2,BY$2)</f>
        <v>#NAME?</v>
      </c>
      <c r="BZ65" s="109" t="e">
        <f ca="1">_xll.BDH($B65,BZ$3,BZ$2,BZ$2)</f>
        <v>#NAME?</v>
      </c>
      <c r="CA65" s="109" t="e">
        <f ca="1">_xll.BDH($B65,CA$3,CA$2,CA$2)</f>
        <v>#NAME?</v>
      </c>
      <c r="CB65" s="109" t="e">
        <f ca="1">_xll.BDH($B65,CB$3,CB$2,CB$2)</f>
        <v>#NAME?</v>
      </c>
      <c r="CC65" s="109" t="e">
        <f ca="1">_xll.BDH($B65,CC$3,CC$2,CC$2)</f>
        <v>#NAME?</v>
      </c>
      <c r="CD65" s="109" t="e">
        <f ca="1">_xll.BDH($B65,CD$3,CD$2,CD$2)</f>
        <v>#NAME?</v>
      </c>
      <c r="CE65" s="109" t="e">
        <f ca="1">_xll.BDH($B65,CE$3,CE$2,CE$2)</f>
        <v>#NAME?</v>
      </c>
      <c r="CF65" s="109" t="e">
        <f ca="1">_xll.BDH($B65,CF$3,CF$2,CF$2)</f>
        <v>#NAME?</v>
      </c>
      <c r="CG65" s="109" t="e">
        <f ca="1">_xll.BDH($B65,CG$3,CG$2,CG$2)</f>
        <v>#NAME?</v>
      </c>
      <c r="CH65" s="109" t="e">
        <f ca="1">_xll.BDH($B65,CH$3,CH$2,CH$2)</f>
        <v>#NAME?</v>
      </c>
      <c r="CI65" s="109" t="e">
        <f ca="1">_xll.BDH($B65,CI$3,CI$2,CI$2)</f>
        <v>#NAME?</v>
      </c>
      <c r="CJ65" s="109" t="e">
        <f ca="1">_xll.BDH($B65,CJ$3,CJ$2,CJ$2)</f>
        <v>#NAME?</v>
      </c>
      <c r="CK65" s="109" t="e">
        <f ca="1">_xll.BDH($B65,CK$3,CK$2,CK$2)</f>
        <v>#NAME?</v>
      </c>
      <c r="CL65" s="109" t="e">
        <f ca="1">_xll.BDH($B65,CL$3,CL$2,CL$2)</f>
        <v>#NAME?</v>
      </c>
      <c r="CM65" s="109" t="e">
        <f ca="1">_xll.BDH($B65,CM$3,CM$2,CM$2)</f>
        <v>#NAME?</v>
      </c>
      <c r="CN65" s="26"/>
      <c r="CO65" s="108" t="e">
        <f ca="1">_xll.BDH($B65,CO$3,CO$2,CO$2)</f>
        <v>#NAME?</v>
      </c>
      <c r="CP65" s="108" t="e">
        <f ca="1">_xll.BDH($B65,CP$3,CP$2,CP$2)</f>
        <v>#NAME?</v>
      </c>
      <c r="CQ65" s="108" t="e">
        <f ca="1">_xll.BDH($B65,CQ$3,CQ$2,CQ$2)</f>
        <v>#NAME?</v>
      </c>
      <c r="CR65" s="108" t="e">
        <f ca="1">_xll.BDH($B65,CR$3,CR$2,CR$2)</f>
        <v>#NAME?</v>
      </c>
      <c r="CS65" s="108" t="e">
        <f ca="1">_xll.BDH($B65,CS$3,CS$2,CS$2)</f>
        <v>#NAME?</v>
      </c>
      <c r="CT65" s="108" t="e">
        <f ca="1">_xll.BDH($B65,CT$3,CT$2,CT$2)</f>
        <v>#NAME?</v>
      </c>
      <c r="CU65" s="108" t="e">
        <f ca="1">_xll.BDH($B65,CU$3,CU$2,CU$2)</f>
        <v>#NAME?</v>
      </c>
      <c r="CV65" s="108" t="e">
        <f ca="1">_xll.BDH($B65,CV$3,CV$2,CV$2)</f>
        <v>#NAME?</v>
      </c>
      <c r="CW65" s="108" t="e">
        <f ca="1">_xll.BDH($B65,CW$3,CW$2,CW$2)</f>
        <v>#NAME?</v>
      </c>
      <c r="CX65" s="108" t="e">
        <f ca="1">_xll.BDH($B65,CX$3,CX$2,CX$2)</f>
        <v>#NAME?</v>
      </c>
      <c r="CY65" s="108" t="e">
        <f ca="1">_xll.BDH($B65,CY$3,CY$2,CY$2)</f>
        <v>#NAME?</v>
      </c>
      <c r="CZ65" s="108" t="e">
        <f ca="1">_xll.BDH($B65,CZ$3,CZ$2,CZ$2)</f>
        <v>#NAME?</v>
      </c>
      <c r="DA65" s="108" t="e">
        <f ca="1">_xll.BDH($B65,DA$3,DA$2,DA$2)</f>
        <v>#NAME?</v>
      </c>
      <c r="DB65" s="108" t="e">
        <f ca="1">_xll.BDH($B65,DB$3,DB$2,DB$2)</f>
        <v>#NAME?</v>
      </c>
      <c r="DC65" s="108" t="e">
        <f ca="1">_xll.BDH($B65,DC$3,DC$2,DC$2)</f>
        <v>#NAME?</v>
      </c>
      <c r="DD65" s="108" t="e">
        <f ca="1">_xll.BDH($B65,DD$3,DD$2,DD$2)</f>
        <v>#NAME?</v>
      </c>
      <c r="DE65" s="108" t="e">
        <f ca="1">_xll.BDH($B65,DE$3,DE$2,DE$2)</f>
        <v>#NAME?</v>
      </c>
      <c r="DF65" s="108" t="e">
        <f ca="1">_xll.BDH($B65,DF$3,DF$2,DF$2)</f>
        <v>#NAME?</v>
      </c>
      <c r="DG65" s="108" t="e">
        <f ca="1">_xll.BDH($B65,DG$3,DG$2,DG$2)</f>
        <v>#NAME?</v>
      </c>
      <c r="DH65" s="108" t="e">
        <f ca="1">_xll.BDH($B65,DH$3,DH$2,DH$2)</f>
        <v>#NAME?</v>
      </c>
      <c r="DI65" s="108" t="e">
        <f ca="1">_xll.BDH($B65,DI$3,DI$2,DI$2)</f>
        <v>#NAME?</v>
      </c>
      <c r="DJ65" s="15"/>
      <c r="DK65" s="109" t="e">
        <f ca="1">_xll.BDH($B65,DK$3,DK$2,DK$2)</f>
        <v>#NAME?</v>
      </c>
      <c r="DL65" s="109" t="e">
        <f ca="1">_xll.BDH($B65,DL$3,DL$2,DL$2)</f>
        <v>#NAME?</v>
      </c>
      <c r="DM65" s="109" t="e">
        <f ca="1">_xll.BDH($B65,DM$3,DM$2,DM$2)</f>
        <v>#NAME?</v>
      </c>
      <c r="DN65" s="109" t="e">
        <f ca="1">_xll.BDH($B65,DN$3,DN$2,DN$2)</f>
        <v>#NAME?</v>
      </c>
      <c r="DO65" s="109" t="e">
        <f ca="1">_xll.BDH($B65,DO$3,DO$2,DO$2)</f>
        <v>#NAME?</v>
      </c>
      <c r="DP65" s="109" t="e">
        <f ca="1">_xll.BDH($B65,DP$3,DP$2,DP$2)</f>
        <v>#NAME?</v>
      </c>
      <c r="DQ65" s="109" t="e">
        <f ca="1">_xll.BDH($B65,DQ$3,DQ$2,DQ$2)</f>
        <v>#NAME?</v>
      </c>
      <c r="DR65" s="109" t="e">
        <f ca="1">_xll.BDH($B65,DR$3,DR$2,DR$2)</f>
        <v>#NAME?</v>
      </c>
      <c r="DS65" s="109" t="e">
        <f ca="1">_xll.BDH($B65,DS$3,DS$2,DS$2)</f>
        <v>#NAME?</v>
      </c>
      <c r="DT65" s="109" t="e">
        <f ca="1">_xll.BDH($B65,DT$3,DT$2,DT$2)</f>
        <v>#NAME?</v>
      </c>
      <c r="DU65" s="109" t="e">
        <f ca="1">_xll.BDH($B65,DU$3,DU$2,DU$2)</f>
        <v>#NAME?</v>
      </c>
      <c r="DV65" s="109" t="e">
        <f ca="1">_xll.BDH($B65,DV$3,DV$2,DV$2)</f>
        <v>#NAME?</v>
      </c>
      <c r="DW65" s="109" t="e">
        <f ca="1">_xll.BDH($B65,DW$3,DW$2,DW$2)</f>
        <v>#NAME?</v>
      </c>
      <c r="DX65" s="109" t="e">
        <f ca="1">_xll.BDH($B65,DX$3,DX$2,DX$2)</f>
        <v>#NAME?</v>
      </c>
      <c r="DY65" s="109" t="e">
        <f ca="1">_xll.BDH($B65,DY$3,DY$2,DY$2)</f>
        <v>#NAME?</v>
      </c>
      <c r="DZ65" s="109" t="e">
        <f ca="1">_xll.BDH($B65,DZ$3,DZ$2,DZ$2)</f>
        <v>#NAME?</v>
      </c>
      <c r="EA65" s="109" t="e">
        <f ca="1">_xll.BDH($B65,EA$3,EA$2,EA$2)</f>
        <v>#NAME?</v>
      </c>
      <c r="EB65" s="109" t="e">
        <f ca="1">_xll.BDH($B65,EB$3,EB$2,EB$2)</f>
        <v>#NAME?</v>
      </c>
      <c r="EC65" s="109" t="e">
        <f ca="1">_xll.BDH($B65,EC$3,EC$2,EC$2)</f>
        <v>#NAME?</v>
      </c>
      <c r="ED65" s="109" t="e">
        <f ca="1">_xll.BDH($B65,ED$3,ED$2,ED$2)</f>
        <v>#NAME?</v>
      </c>
      <c r="EE65" s="109" t="e">
        <f ca="1">_xll.BDH($B65,EE$3,EE$2,EE$2)</f>
        <v>#NAME?</v>
      </c>
      <c r="EF65" s="15"/>
      <c r="EG65" s="109" t="e">
        <f ca="1">_xll.BDH($B65,EG$3,EG$2,EG$2)</f>
        <v>#NAME?</v>
      </c>
      <c r="EH65" s="109" t="e">
        <f ca="1">_xll.BDH($B65,EH$3,EH$2,EH$2)</f>
        <v>#NAME?</v>
      </c>
      <c r="EI65" s="109" t="e">
        <f ca="1">_xll.BDH($B65,EI$3,EI$2,EI$2)</f>
        <v>#NAME?</v>
      </c>
      <c r="EJ65" s="109" t="e">
        <f ca="1">_xll.BDH($B65,EJ$3,EJ$2,EJ$2)</f>
        <v>#NAME?</v>
      </c>
      <c r="EK65" s="109" t="e">
        <f ca="1">_xll.BDH($B65,EK$3,EK$2,EK$2)</f>
        <v>#NAME?</v>
      </c>
      <c r="EL65" s="109" t="e">
        <f ca="1">_xll.BDH($B65,EL$3,EL$2,EL$2)</f>
        <v>#NAME?</v>
      </c>
      <c r="EM65" s="109" t="e">
        <f ca="1">_xll.BDH($B65,EM$3,EM$2,EM$2)</f>
        <v>#NAME?</v>
      </c>
      <c r="EN65" s="109" t="e">
        <f ca="1">_xll.BDH($B65,EN$3,EN$2,EN$2)</f>
        <v>#NAME?</v>
      </c>
      <c r="EO65" s="109" t="e">
        <f ca="1">_xll.BDH($B65,EO$3,EO$2,EO$2)</f>
        <v>#NAME?</v>
      </c>
      <c r="EP65" s="109" t="e">
        <f ca="1">_xll.BDH($B65,EP$3,EP$2,EP$2)</f>
        <v>#NAME?</v>
      </c>
      <c r="EQ65" s="109" t="e">
        <f ca="1">_xll.BDH($B65,EQ$3,EQ$2,EQ$2)</f>
        <v>#NAME?</v>
      </c>
      <c r="ER65" s="109" t="e">
        <f ca="1">_xll.BDH($B65,ER$3,ER$2,ER$2)</f>
        <v>#NAME?</v>
      </c>
      <c r="ES65" s="109" t="e">
        <f ca="1">_xll.BDH($B65,ES$3,ES$2,ES$2)</f>
        <v>#NAME?</v>
      </c>
      <c r="ET65" s="109" t="e">
        <f ca="1">_xll.BDH($B65,ET$3,ET$2,ET$2)</f>
        <v>#NAME?</v>
      </c>
      <c r="EU65" s="109" t="e">
        <f ca="1">_xll.BDH($B65,EU$3,EU$2,EU$2)</f>
        <v>#NAME?</v>
      </c>
      <c r="EV65" s="109" t="e">
        <f ca="1">_xll.BDH($B65,EV$3,EV$2,EV$2)</f>
        <v>#NAME?</v>
      </c>
      <c r="EW65" s="109" t="e">
        <f ca="1">_xll.BDH($B65,EW$3,EW$2,EW$2)</f>
        <v>#NAME?</v>
      </c>
      <c r="EX65" s="109" t="e">
        <f ca="1">_xll.BDH($B65,EX$3,EX$2,EX$2)</f>
        <v>#NAME?</v>
      </c>
      <c r="EY65" s="109" t="e">
        <f ca="1">_xll.BDH($B65,EY$3,EY$2,EY$2)</f>
        <v>#NAME?</v>
      </c>
      <c r="EZ65" s="109" t="e">
        <f ca="1">_xll.BDH($B65,EZ$3,EZ$2,EZ$2)</f>
        <v>#NAME?</v>
      </c>
      <c r="FA65" s="109" t="e">
        <f ca="1">_xll.BDH($B65,FA$3,FA$2,FA$2)</f>
        <v>#NAME?</v>
      </c>
      <c r="FB65" s="15"/>
      <c r="FC65" s="109" t="e">
        <f ca="1">_xll.BDH($B65,FC$3,FC$2,FC$2)</f>
        <v>#NAME?</v>
      </c>
      <c r="FD65" s="109" t="e">
        <f ca="1">_xll.BDH($B65,FD$3,FD$2,FD$2)</f>
        <v>#NAME?</v>
      </c>
      <c r="FE65" s="109" t="e">
        <f ca="1">_xll.BDH($B65,FE$3,FE$2,FE$2)</f>
        <v>#NAME?</v>
      </c>
      <c r="FF65" s="109" t="e">
        <f ca="1">_xll.BDH($B65,FF$3,FF$2,FF$2)</f>
        <v>#NAME?</v>
      </c>
      <c r="FG65" s="109" t="e">
        <f ca="1">_xll.BDH($B65,FG$3,FG$2,FG$2)</f>
        <v>#NAME?</v>
      </c>
      <c r="FH65" s="109" t="e">
        <f ca="1">_xll.BDH($B65,FH$3,FH$2,FH$2)</f>
        <v>#NAME?</v>
      </c>
      <c r="FI65" s="109" t="e">
        <f ca="1">_xll.BDH($B65,FI$3,FI$2,FI$2)</f>
        <v>#NAME?</v>
      </c>
      <c r="FJ65" s="109" t="e">
        <f ca="1">_xll.BDH($B65,FJ$3,FJ$2,FJ$2)</f>
        <v>#NAME?</v>
      </c>
      <c r="FK65" s="109" t="e">
        <f ca="1">_xll.BDH($B65,FK$3,FK$2,FK$2)</f>
        <v>#NAME?</v>
      </c>
      <c r="FL65" s="109" t="e">
        <f ca="1">_xll.BDH($B65,FL$3,FL$2,FL$2)</f>
        <v>#NAME?</v>
      </c>
      <c r="FM65" s="109" t="e">
        <f ca="1">_xll.BDH($B65,FM$3,FM$2,FM$2)</f>
        <v>#NAME?</v>
      </c>
      <c r="FN65" s="109" t="e">
        <f ca="1">_xll.BDH($B65,FN$3,FN$2,FN$2)</f>
        <v>#NAME?</v>
      </c>
      <c r="FO65" s="109" t="e">
        <f ca="1">_xll.BDH($B65,FO$3,FO$2,FO$2)</f>
        <v>#NAME?</v>
      </c>
      <c r="FP65" s="109" t="e">
        <f ca="1">_xll.BDH($B65,FP$3,FP$2,FP$2)</f>
        <v>#NAME?</v>
      </c>
      <c r="FQ65" s="109" t="e">
        <f ca="1">_xll.BDH($B65,FQ$3,FQ$2,FQ$2)</f>
        <v>#NAME?</v>
      </c>
      <c r="FR65" s="109" t="e">
        <f ca="1">_xll.BDH($B65,FR$3,FR$2,FR$2)</f>
        <v>#NAME?</v>
      </c>
      <c r="FS65" s="109" t="e">
        <f ca="1">_xll.BDH($B65,FS$3,FS$2,FS$2)</f>
        <v>#NAME?</v>
      </c>
      <c r="FT65" s="109" t="e">
        <f ca="1">_xll.BDH($B65,FT$3,FT$2,FT$2)</f>
        <v>#NAME?</v>
      </c>
      <c r="FU65" s="109" t="e">
        <f ca="1">_xll.BDH($B65,FU$3,FU$2,FU$2)</f>
        <v>#NAME?</v>
      </c>
      <c r="FV65" s="109" t="e">
        <f ca="1">_xll.BDH($B65,FV$3,FV$2,FV$2)</f>
        <v>#NAME?</v>
      </c>
      <c r="FW65" s="109" t="e">
        <f ca="1">_xll.BDH($B65,FW$3,FW$2,FW$2)</f>
        <v>#NAME?</v>
      </c>
      <c r="FX65" s="15"/>
      <c r="FY65" s="109" t="e">
        <f ca="1">_xll.BDH($B65,FY$3,FY$2,FY$2)</f>
        <v>#NAME?</v>
      </c>
      <c r="FZ65" s="109" t="e">
        <f ca="1">_xll.BDH($B65,FZ$3,FZ$2,FZ$2)</f>
        <v>#NAME?</v>
      </c>
      <c r="GA65" s="109" t="e">
        <f ca="1">_xll.BDH($B65,GA$3,GA$2,GA$2)</f>
        <v>#NAME?</v>
      </c>
      <c r="GB65" s="109" t="e">
        <f ca="1">_xll.BDH($B65,GB$3,GB$2,GB$2)</f>
        <v>#NAME?</v>
      </c>
      <c r="GC65" s="109" t="e">
        <f ca="1">_xll.BDH($B65,GC$3,GC$2,GC$2)</f>
        <v>#NAME?</v>
      </c>
      <c r="GD65" s="109" t="e">
        <f ca="1">_xll.BDH($B65,GD$3,GD$2,GD$2)</f>
        <v>#NAME?</v>
      </c>
      <c r="GE65" s="109" t="e">
        <f ca="1">_xll.BDH($B65,GE$3,GE$2,GE$2)</f>
        <v>#NAME?</v>
      </c>
      <c r="GF65" s="109" t="e">
        <f ca="1">_xll.BDH($B65,GF$3,GF$2,GF$2)</f>
        <v>#NAME?</v>
      </c>
      <c r="GG65" s="109" t="e">
        <f ca="1">_xll.BDH($B65,GG$3,GG$2,GG$2)</f>
        <v>#NAME?</v>
      </c>
      <c r="GH65" s="109" t="e">
        <f ca="1">_xll.BDH($B65,GH$3,GH$2,GH$2)</f>
        <v>#NAME?</v>
      </c>
      <c r="GI65" s="109" t="e">
        <f ca="1">_xll.BDH($B65,GI$3,GI$2,GI$2)</f>
        <v>#NAME?</v>
      </c>
      <c r="GJ65" s="109" t="e">
        <f ca="1">_xll.BDH($B65,GJ$3,GJ$2,GJ$2)</f>
        <v>#NAME?</v>
      </c>
      <c r="GK65" s="109" t="e">
        <f ca="1">_xll.BDH($B65,GK$3,GK$2,GK$2)</f>
        <v>#NAME?</v>
      </c>
      <c r="GL65" s="109" t="e">
        <f ca="1">_xll.BDH($B65,GL$3,GL$2,GL$2)</f>
        <v>#NAME?</v>
      </c>
      <c r="GM65" s="109" t="e">
        <f ca="1">_xll.BDH($B65,GM$3,GM$2,GM$2)</f>
        <v>#NAME?</v>
      </c>
      <c r="GN65" s="109" t="e">
        <f ca="1">_xll.BDH($B65,GN$3,GN$2,GN$2)</f>
        <v>#NAME?</v>
      </c>
      <c r="GO65" s="109" t="e">
        <f ca="1">_xll.BDH($B65,GO$3,GO$2,GO$2)</f>
        <v>#NAME?</v>
      </c>
      <c r="GP65" s="109" t="e">
        <f ca="1">_xll.BDH($B65,GP$3,GP$2,GP$2)</f>
        <v>#NAME?</v>
      </c>
      <c r="GQ65" s="109" t="e">
        <f ca="1">_xll.BDH($B65,GQ$3,GQ$2,GQ$2)</f>
        <v>#NAME?</v>
      </c>
      <c r="GR65" s="109" t="e">
        <f ca="1">_xll.BDH($B65,GR$3,GR$2,GR$2)</f>
        <v>#NAME?</v>
      </c>
      <c r="GS65" s="109" t="e">
        <f ca="1">_xll.BDH($B65,GS$3,GS$2,GS$2)</f>
        <v>#NAME?</v>
      </c>
      <c r="GT65" s="15"/>
      <c r="GU65" s="108" t="e">
        <f ca="1">_xll.BDH($B65,GU$3,GU$2,GU$2)</f>
        <v>#NAME?</v>
      </c>
      <c r="GV65" s="108" t="e">
        <f ca="1">_xll.BDH($B65,GV$3,GV$2,GV$2)</f>
        <v>#NAME?</v>
      </c>
      <c r="GW65" s="108" t="e">
        <f ca="1">_xll.BDH($B65,GW$3,GW$2,GW$2)</f>
        <v>#NAME?</v>
      </c>
      <c r="GX65" s="108" t="e">
        <f ca="1">_xll.BDH($B65,GX$3,GX$2,GX$2)</f>
        <v>#NAME?</v>
      </c>
      <c r="GY65" s="108" t="e">
        <f ca="1">_xll.BDH($B65,GY$3,GY$2,GY$2)</f>
        <v>#NAME?</v>
      </c>
      <c r="GZ65" s="108" t="e">
        <f ca="1">_xll.BDH($B65,GZ$3,GZ$2,GZ$2)</f>
        <v>#NAME?</v>
      </c>
      <c r="HA65" s="108" t="e">
        <f ca="1">_xll.BDH($B65,HA$3,HA$2,HA$2)</f>
        <v>#NAME?</v>
      </c>
      <c r="HB65" s="108" t="e">
        <f ca="1">_xll.BDH($B65,HB$3,HB$2,HB$2)</f>
        <v>#NAME?</v>
      </c>
      <c r="HC65" s="108" t="e">
        <f ca="1">_xll.BDH($B65,HC$3,HC$2,HC$2)</f>
        <v>#NAME?</v>
      </c>
      <c r="HD65" s="108" t="e">
        <f ca="1">_xll.BDH($B65,HD$3,HD$2,HD$2)</f>
        <v>#NAME?</v>
      </c>
      <c r="HE65" s="108" t="e">
        <f ca="1">_xll.BDH($B65,HE$3,HE$2,HE$2)</f>
        <v>#NAME?</v>
      </c>
      <c r="HF65" s="108" t="e">
        <f ca="1">_xll.BDH($B65,HF$3,HF$2,HF$2)</f>
        <v>#NAME?</v>
      </c>
      <c r="HG65" s="108" t="e">
        <f ca="1">_xll.BDH($B65,HG$3,HG$2,HG$2)</f>
        <v>#NAME?</v>
      </c>
      <c r="HH65" s="108" t="e">
        <f ca="1">_xll.BDH($B65,HH$3,HH$2,HH$2)</f>
        <v>#NAME?</v>
      </c>
      <c r="HI65" s="108" t="e">
        <f ca="1">_xll.BDH($B65,HI$3,HI$2,HI$2)</f>
        <v>#NAME?</v>
      </c>
      <c r="HJ65" s="108" t="e">
        <f ca="1">_xll.BDH($B65,HJ$3,HJ$2,HJ$2)</f>
        <v>#NAME?</v>
      </c>
      <c r="HK65" s="108" t="e">
        <f ca="1">_xll.BDH($B65,HK$3,HK$2,HK$2)</f>
        <v>#NAME?</v>
      </c>
      <c r="HL65" s="108" t="e">
        <f ca="1">_xll.BDH($B65,HL$3,HL$2,HL$2)</f>
        <v>#NAME?</v>
      </c>
      <c r="HM65" s="108" t="e">
        <f ca="1">_xll.BDH($B65,HM$3,HM$2,HM$2)</f>
        <v>#NAME?</v>
      </c>
      <c r="HN65" s="108" t="e">
        <f ca="1">_xll.BDH($B65,HN$3,HN$2,HN$2)</f>
        <v>#NAME?</v>
      </c>
      <c r="HO65" s="108" t="e">
        <f ca="1">_xll.BDH($B65,HO$3,HO$2,HO$2)</f>
        <v>#NAME?</v>
      </c>
      <c r="HP65" s="15"/>
      <c r="HQ65" s="108" t="e">
        <f ca="1">_xll.BDH($B65,HQ$3,HQ$2,HQ$2)</f>
        <v>#NAME?</v>
      </c>
      <c r="HR65" s="108" t="e">
        <f ca="1">_xll.BDH($B65,HR$3,HR$2,HR$2)</f>
        <v>#NAME?</v>
      </c>
      <c r="HS65" s="108" t="e">
        <f ca="1">_xll.BDH($B65,HS$3,HS$2,HS$2)</f>
        <v>#NAME?</v>
      </c>
      <c r="HT65" s="108" t="e">
        <f ca="1">_xll.BDH($B65,HT$3,HT$2,HT$2)</f>
        <v>#NAME?</v>
      </c>
      <c r="HU65" s="108" t="e">
        <f ca="1">_xll.BDH($B65,HU$3,HU$2,HU$2)</f>
        <v>#NAME?</v>
      </c>
      <c r="HV65" s="108" t="e">
        <f ca="1">_xll.BDH($B65,HV$3,HV$2,HV$2)</f>
        <v>#NAME?</v>
      </c>
      <c r="HW65" s="108" t="e">
        <f ca="1">_xll.BDH($B65,HW$3,HW$2,HW$2)</f>
        <v>#NAME?</v>
      </c>
      <c r="HX65" s="108" t="e">
        <f ca="1">_xll.BDH($B65,HX$3,HX$2,HX$2)</f>
        <v>#NAME?</v>
      </c>
      <c r="HY65" s="108" t="e">
        <f ca="1">_xll.BDH($B65,HY$3,HY$2,HY$2)</f>
        <v>#NAME?</v>
      </c>
      <c r="HZ65" s="108" t="e">
        <f ca="1">_xll.BDH($B65,HZ$3,HZ$2,HZ$2)</f>
        <v>#NAME?</v>
      </c>
      <c r="IA65" s="108" t="e">
        <f ca="1">_xll.BDH($B65,IA$3,IA$2,IA$2)</f>
        <v>#NAME?</v>
      </c>
      <c r="IB65" s="108" t="e">
        <f ca="1">_xll.BDH($B65,IB$3,IB$2,IB$2)</f>
        <v>#NAME?</v>
      </c>
      <c r="IC65" s="108" t="e">
        <f ca="1">_xll.BDH($B65,IC$3,IC$2,IC$2)</f>
        <v>#NAME?</v>
      </c>
      <c r="ID65" s="108" t="e">
        <f ca="1">_xll.BDH($B65,ID$3,ID$2,ID$2)</f>
        <v>#NAME?</v>
      </c>
      <c r="IE65" s="108" t="e">
        <f ca="1">_xll.BDH($B65,IE$3,IE$2,IE$2)</f>
        <v>#NAME?</v>
      </c>
      <c r="IF65" s="108" t="e">
        <f ca="1">_xll.BDH($B65,IF$3,IF$2,IF$2)</f>
        <v>#NAME?</v>
      </c>
      <c r="IG65" s="108" t="e">
        <f ca="1">_xll.BDH($B65,IG$3,IG$2,IG$2)</f>
        <v>#NAME?</v>
      </c>
      <c r="IH65" s="108" t="e">
        <f ca="1">_xll.BDH($B65,IH$3,IH$2,IH$2)</f>
        <v>#NAME?</v>
      </c>
      <c r="II65" s="108" t="e">
        <f ca="1">_xll.BDH($B65,II$3,II$2,II$2)</f>
        <v>#NAME?</v>
      </c>
      <c r="IJ65" s="108" t="e">
        <f ca="1">_xll.BDH($B65,IJ$3,IJ$2,IJ$2)</f>
        <v>#NAME?</v>
      </c>
      <c r="IK65" s="108" t="e">
        <f ca="1">_xll.BDH($B65,IK$3,IK$2,IK$2)</f>
        <v>#NAME?</v>
      </c>
      <c r="IL65" s="15"/>
      <c r="IM65" s="108" t="e">
        <f ca="1">_xll.BDH($B65,IM$3,IM$2,IM$2)</f>
        <v>#NAME?</v>
      </c>
      <c r="IN65" s="108" t="e">
        <f ca="1">_xll.BDH($B65,IN$3,IN$2,IN$2)</f>
        <v>#NAME?</v>
      </c>
      <c r="IO65" s="108" t="e">
        <f ca="1">_xll.BDH($B65,IO$3,IO$2,IO$2)</f>
        <v>#NAME?</v>
      </c>
      <c r="IP65" s="108" t="e">
        <f ca="1">_xll.BDH($B65,IP$3,IP$2,IP$2)</f>
        <v>#NAME?</v>
      </c>
      <c r="IQ65" s="108" t="e">
        <f ca="1">_xll.BDH($B65,IQ$3,IQ$2,IQ$2)</f>
        <v>#NAME?</v>
      </c>
      <c r="IR65" s="108" t="e">
        <f ca="1">_xll.BDH($B65,IR$3,IR$2,IR$2)</f>
        <v>#NAME?</v>
      </c>
      <c r="IS65" s="108" t="e">
        <f ca="1">_xll.BDH($B65,IS$3,IS$2,IS$2)</f>
        <v>#NAME?</v>
      </c>
      <c r="IT65" s="108" t="e">
        <f ca="1">_xll.BDH($B65,IT$3,IT$2,IT$2)</f>
        <v>#NAME?</v>
      </c>
      <c r="IU65" s="108" t="e">
        <f ca="1">_xll.BDH($B65,IU$3,IU$2,IU$2)</f>
        <v>#NAME?</v>
      </c>
      <c r="IV65" s="108" t="e">
        <f ca="1">_xll.BDH($B65,IV$3,IV$2,IV$2)</f>
        <v>#NAME?</v>
      </c>
      <c r="IW65" s="108" t="e">
        <f ca="1">_xll.BDH($B65,IW$3,IW$2,IW$2)</f>
        <v>#NAME?</v>
      </c>
      <c r="IX65" s="108" t="e">
        <f ca="1">_xll.BDH($B65,IX$3,IX$2,IX$2)</f>
        <v>#NAME?</v>
      </c>
      <c r="IY65" s="108" t="e">
        <f ca="1">_xll.BDH($B65,IY$3,IY$2,IY$2)</f>
        <v>#NAME?</v>
      </c>
      <c r="IZ65" s="108" t="e">
        <f ca="1">_xll.BDH($B65,IZ$3,IZ$2,IZ$2)</f>
        <v>#NAME?</v>
      </c>
      <c r="JA65" s="108" t="e">
        <f ca="1">_xll.BDH($B65,JA$3,JA$2,JA$2)</f>
        <v>#NAME?</v>
      </c>
      <c r="JB65" s="108" t="e">
        <f ca="1">_xll.BDH($B65,JB$3,JB$2,JB$2)</f>
        <v>#NAME?</v>
      </c>
      <c r="JC65" s="108" t="e">
        <f ca="1">_xll.BDH($B65,JC$3,JC$2,JC$2)</f>
        <v>#NAME?</v>
      </c>
      <c r="JD65" s="108" t="e">
        <f ca="1">_xll.BDH($B65,JD$3,JD$2,JD$2)</f>
        <v>#NAME?</v>
      </c>
      <c r="JE65" s="108" t="e">
        <f ca="1">_xll.BDH($B65,JE$3,JE$2,JE$2)</f>
        <v>#NAME?</v>
      </c>
      <c r="JF65" s="108" t="e">
        <f ca="1">_xll.BDH($B65,JF$3,JF$2,JF$2)</f>
        <v>#NAME?</v>
      </c>
      <c r="JG65" s="108" t="e">
        <f ca="1">_xll.BDH($B65,JG$3,JG$2,JG$2)</f>
        <v>#NAME?</v>
      </c>
      <c r="JH65" s="15"/>
      <c r="JI65" s="109" t="e">
        <f ca="1">_xll.BDH($B65,JI$3,JI$2,JI$2)</f>
        <v>#NAME?</v>
      </c>
      <c r="JJ65" s="109" t="e">
        <f ca="1">_xll.BDH($B65,JJ$3,JJ$2,JJ$2)</f>
        <v>#NAME?</v>
      </c>
      <c r="JK65" s="109" t="e">
        <f ca="1">_xll.BDH($B65,JK$3,JK$2,JK$2)</f>
        <v>#NAME?</v>
      </c>
      <c r="JL65" s="109" t="e">
        <f ca="1">_xll.BDH($B65,JL$3,JL$2,JL$2)</f>
        <v>#NAME?</v>
      </c>
      <c r="JM65" s="109" t="e">
        <f ca="1">_xll.BDH($B65,JM$3,JM$2,JM$2)</f>
        <v>#NAME?</v>
      </c>
      <c r="JN65" s="109" t="e">
        <f ca="1">_xll.BDH($B65,JN$3,JN$2,JN$2)</f>
        <v>#NAME?</v>
      </c>
      <c r="JO65" s="109" t="e">
        <f ca="1">_xll.BDH($B65,JO$3,JO$2,JO$2)</f>
        <v>#NAME?</v>
      </c>
      <c r="JP65" s="109" t="e">
        <f ca="1">_xll.BDH($B65,JP$3,JP$2,JP$2)</f>
        <v>#NAME?</v>
      </c>
      <c r="JQ65" s="109" t="e">
        <f ca="1">_xll.BDH($B65,JQ$3,JQ$2,JQ$2)</f>
        <v>#NAME?</v>
      </c>
      <c r="JR65" s="109" t="e">
        <f ca="1">_xll.BDH($B65,JR$3,JR$2,JR$2)</f>
        <v>#NAME?</v>
      </c>
      <c r="JS65" s="109" t="e">
        <f ca="1">_xll.BDH($B65,JS$3,JS$2,JS$2)</f>
        <v>#NAME?</v>
      </c>
      <c r="JT65" s="109" t="e">
        <f ca="1">_xll.BDH($B65,JT$3,JT$2,JT$2)</f>
        <v>#NAME?</v>
      </c>
      <c r="JU65" s="109" t="e">
        <f ca="1">_xll.BDH($B65,JU$3,JU$2,JU$2)</f>
        <v>#NAME?</v>
      </c>
      <c r="JV65" s="109" t="e">
        <f ca="1">_xll.BDH($B65,JV$3,JV$2,JV$2)</f>
        <v>#NAME?</v>
      </c>
      <c r="JW65" s="109" t="e">
        <f ca="1">_xll.BDH($B65,JW$3,JW$2,JW$2)</f>
        <v>#NAME?</v>
      </c>
      <c r="JX65" s="109" t="e">
        <f ca="1">_xll.BDH($B65,JX$3,JX$2,JX$2)</f>
        <v>#NAME?</v>
      </c>
      <c r="JY65" s="109" t="e">
        <f ca="1">_xll.BDH($B65,JY$3,JY$2,JY$2)</f>
        <v>#NAME?</v>
      </c>
      <c r="JZ65" s="109" t="e">
        <f ca="1">_xll.BDH($B65,JZ$3,JZ$2,JZ$2)</f>
        <v>#NAME?</v>
      </c>
      <c r="KA65" s="109" t="e">
        <f ca="1">_xll.BDH($B65,KA$3,KA$2,KA$2)</f>
        <v>#NAME?</v>
      </c>
      <c r="KB65" s="109" t="e">
        <f ca="1">_xll.BDH($B65,KB$3,KB$2,KB$2)</f>
        <v>#NAME?</v>
      </c>
      <c r="KC65" s="109" t="e">
        <f ca="1">_xll.BDH($B65,KC$3,KC$2,KC$2)</f>
        <v>#NAME?</v>
      </c>
      <c r="KD65" s="15"/>
    </row>
    <row r="66" spans="1:290" s="27" customFormat="1">
      <c r="A66" s="15" t="s">
        <v>30</v>
      </c>
      <c r="B66" s="15" t="s">
        <v>105</v>
      </c>
      <c r="C66" s="15"/>
      <c r="D66" s="15" t="s">
        <v>111</v>
      </c>
      <c r="E66" s="108" t="e">
        <f ca="1">_xll.BDH($B66,E$3,E$2,E$2)</f>
        <v>#NAME?</v>
      </c>
      <c r="F66" s="108" t="e">
        <f ca="1">_xll.BDH($B66,F$3,F$2,F$2)</f>
        <v>#NAME?</v>
      </c>
      <c r="G66" s="108" t="e">
        <f ca="1">_xll.BDH($B66,G$3,G$2,G$2)</f>
        <v>#NAME?</v>
      </c>
      <c r="H66" s="108" t="e">
        <f ca="1">_xll.BDH($B66,H$3,H$2,H$2)</f>
        <v>#NAME?</v>
      </c>
      <c r="I66" s="108" t="e">
        <f ca="1">_xll.BDH($B66,I$3,I$2,I$2)</f>
        <v>#NAME?</v>
      </c>
      <c r="J66" s="108" t="e">
        <f ca="1">_xll.BDH($B66,J$3,J$2,J$2)</f>
        <v>#NAME?</v>
      </c>
      <c r="K66" s="108" t="e">
        <f ca="1">_xll.BDH($B66,K$3,K$2,K$2)</f>
        <v>#NAME?</v>
      </c>
      <c r="L66" s="108" t="e">
        <f ca="1">_xll.BDH($B66,L$3,L$2,L$2)</f>
        <v>#NAME?</v>
      </c>
      <c r="M66" s="108" t="e">
        <f ca="1">_xll.BDH($B66,M$3,M$2,M$2)</f>
        <v>#NAME?</v>
      </c>
      <c r="N66" s="108" t="e">
        <f ca="1">_xll.BDH($B66,N$3,N$2,N$2)</f>
        <v>#NAME?</v>
      </c>
      <c r="O66" s="108" t="e">
        <f ca="1">_xll.BDH($B66,O$3,O$2,O$2)</f>
        <v>#NAME?</v>
      </c>
      <c r="P66" s="108" t="e">
        <f ca="1">_xll.BDH($B66,P$3,P$2,P$2)</f>
        <v>#NAME?</v>
      </c>
      <c r="Q66" s="108" t="e">
        <f ca="1">_xll.BDH($B66,Q$3,Q$2,Q$2)</f>
        <v>#NAME?</v>
      </c>
      <c r="R66" s="108" t="e">
        <f ca="1">_xll.BDH($B66,R$3,R$2,R$2)</f>
        <v>#NAME?</v>
      </c>
      <c r="S66" s="108" t="e">
        <f ca="1">_xll.BDH($B66,S$3,S$2,S$2)</f>
        <v>#NAME?</v>
      </c>
      <c r="T66" s="108" t="e">
        <f ca="1">_xll.BDH($B66,T$3,T$2,T$2)</f>
        <v>#NAME?</v>
      </c>
      <c r="U66" s="108" t="e">
        <f ca="1">_xll.BDH($B66,U$3,U$2,U$2)</f>
        <v>#NAME?</v>
      </c>
      <c r="V66" s="108" t="e">
        <f ca="1">_xll.BDH($B66,V$3,V$2,V$2)</f>
        <v>#NAME?</v>
      </c>
      <c r="W66" s="108" t="e">
        <f ca="1">_xll.BDH($B66,W$3,W$2,W$2)</f>
        <v>#NAME?</v>
      </c>
      <c r="X66" s="108" t="e">
        <f ca="1">_xll.BDH($B66,X$3,X$2,X$2)</f>
        <v>#NAME?</v>
      </c>
      <c r="Y66" s="108" t="e">
        <f ca="1">_xll.BDH($B66,Y$3,Y$2,Y$2)</f>
        <v>#NAME?</v>
      </c>
      <c r="Z66" s="15"/>
      <c r="AA66" s="108" t="e">
        <f ca="1">_xll.BDH($B66,AA$3,AA$2,AA$2)</f>
        <v>#NAME?</v>
      </c>
      <c r="AB66" s="108" t="e">
        <f ca="1">_xll.BDH($B66,AB$3,AB$2,AB$2)</f>
        <v>#NAME?</v>
      </c>
      <c r="AC66" s="108" t="e">
        <f ca="1">_xll.BDH($B66,AC$3,AC$2,AC$2)</f>
        <v>#NAME?</v>
      </c>
      <c r="AD66" s="108" t="e">
        <f ca="1">_xll.BDH($B66,AD$3,AD$2,AD$2)</f>
        <v>#NAME?</v>
      </c>
      <c r="AE66" s="108" t="e">
        <f ca="1">_xll.BDH($B66,AE$3,AE$2,AE$2)</f>
        <v>#NAME?</v>
      </c>
      <c r="AF66" s="108" t="e">
        <f ca="1">_xll.BDH($B66,AF$3,AF$2,AF$2)</f>
        <v>#NAME?</v>
      </c>
      <c r="AG66" s="108" t="e">
        <f ca="1">_xll.BDH($B66,AG$3,AG$2,AG$2)</f>
        <v>#NAME?</v>
      </c>
      <c r="AH66" s="108" t="e">
        <f ca="1">_xll.BDH($B66,AH$3,AH$2,AH$2)</f>
        <v>#NAME?</v>
      </c>
      <c r="AI66" s="108" t="e">
        <f ca="1">_xll.BDH($B66,AI$3,AI$2,AI$2)</f>
        <v>#NAME?</v>
      </c>
      <c r="AJ66" s="108" t="e">
        <f ca="1">_xll.BDH($B66,AJ$3,AJ$2,AJ$2)</f>
        <v>#NAME?</v>
      </c>
      <c r="AK66" s="108" t="e">
        <f ca="1">_xll.BDH($B66,AK$3,AK$2,AK$2)</f>
        <v>#NAME?</v>
      </c>
      <c r="AL66" s="108" t="e">
        <f ca="1">_xll.BDH($B66,AL$3,AL$2,AL$2)</f>
        <v>#NAME?</v>
      </c>
      <c r="AM66" s="108" t="e">
        <f ca="1">_xll.BDH($B66,AM$3,AM$2,AM$2)</f>
        <v>#NAME?</v>
      </c>
      <c r="AN66" s="108" t="e">
        <f ca="1">_xll.BDH($B66,AN$3,AN$2,AN$2)</f>
        <v>#NAME?</v>
      </c>
      <c r="AO66" s="108" t="e">
        <f ca="1">_xll.BDH($B66,AO$3,AO$2,AO$2)</f>
        <v>#NAME?</v>
      </c>
      <c r="AP66" s="108" t="e">
        <f ca="1">_xll.BDH($B66,AP$3,AP$2,AP$2)</f>
        <v>#NAME?</v>
      </c>
      <c r="AQ66" s="108" t="e">
        <f ca="1">_xll.BDH($B66,AQ$3,AQ$2,AQ$2)</f>
        <v>#NAME?</v>
      </c>
      <c r="AR66" s="108" t="e">
        <f ca="1">_xll.BDH($B66,AR$3,AR$2,AR$2)</f>
        <v>#NAME?</v>
      </c>
      <c r="AS66" s="108" t="e">
        <f ca="1">_xll.BDH($B66,AS$3,AS$2,AS$2)</f>
        <v>#NAME?</v>
      </c>
      <c r="AT66" s="108" t="e">
        <f ca="1">_xll.BDH($B66,AT$3,AT$2,AT$2)</f>
        <v>#NAME?</v>
      </c>
      <c r="AU66" s="108" t="e">
        <f ca="1">_xll.BDH($B66,AU$3,AU$2,AU$2)</f>
        <v>#NAME?</v>
      </c>
      <c r="AV66" s="15"/>
      <c r="AW66" s="108" t="e">
        <f ca="1">_xll.BDH($B66,AW$3,AW$2,AW$2)</f>
        <v>#NAME?</v>
      </c>
      <c r="AX66" s="108" t="e">
        <f ca="1">_xll.BDH($B66,AX$3,AX$2,AX$2)</f>
        <v>#NAME?</v>
      </c>
      <c r="AY66" s="108" t="e">
        <f ca="1">_xll.BDH($B66,AY$3,AY$2,AY$2)</f>
        <v>#NAME?</v>
      </c>
      <c r="AZ66" s="108" t="e">
        <f ca="1">_xll.BDH($B66,AZ$3,AZ$2,AZ$2)</f>
        <v>#NAME?</v>
      </c>
      <c r="BA66" s="108" t="e">
        <f ca="1">_xll.BDH($B66,BA$3,BA$2,BA$2)</f>
        <v>#NAME?</v>
      </c>
      <c r="BB66" s="108" t="e">
        <f ca="1">_xll.BDH($B66,BB$3,BB$2,BB$2)</f>
        <v>#NAME?</v>
      </c>
      <c r="BC66" s="108" t="e">
        <f ca="1">_xll.BDH($B66,BC$3,BC$2,BC$2)</f>
        <v>#NAME?</v>
      </c>
      <c r="BD66" s="108" t="e">
        <f ca="1">_xll.BDH($B66,BD$3,BD$2,BD$2)</f>
        <v>#NAME?</v>
      </c>
      <c r="BE66" s="108" t="e">
        <f ca="1">_xll.BDH($B66,BE$3,BE$2,BE$2)</f>
        <v>#NAME?</v>
      </c>
      <c r="BF66" s="108" t="e">
        <f ca="1">_xll.BDH($B66,BF$3,BF$2,BF$2)</f>
        <v>#NAME?</v>
      </c>
      <c r="BG66" s="108" t="e">
        <f ca="1">_xll.BDH($B66,BG$3,BG$2,BG$2)</f>
        <v>#NAME?</v>
      </c>
      <c r="BH66" s="108" t="e">
        <f ca="1">_xll.BDH($B66,BH$3,BH$2,BH$2)</f>
        <v>#NAME?</v>
      </c>
      <c r="BI66" s="108" t="e">
        <f ca="1">_xll.BDH($B66,BI$3,BI$2,BI$2)</f>
        <v>#NAME?</v>
      </c>
      <c r="BJ66" s="108" t="e">
        <f ca="1">_xll.BDH($B66,BJ$3,BJ$2,BJ$2)</f>
        <v>#NAME?</v>
      </c>
      <c r="BK66" s="108" t="e">
        <f ca="1">_xll.BDH($B66,BK$3,BK$2,BK$2)</f>
        <v>#NAME?</v>
      </c>
      <c r="BL66" s="108" t="e">
        <f ca="1">_xll.BDH($B66,BL$3,BL$2,BL$2)</f>
        <v>#NAME?</v>
      </c>
      <c r="BM66" s="108" t="e">
        <f ca="1">_xll.BDH($B66,BM$3,BM$2,BM$2)</f>
        <v>#NAME?</v>
      </c>
      <c r="BN66" s="108" t="e">
        <f ca="1">_xll.BDH($B66,BN$3,BN$2,BN$2)</f>
        <v>#NAME?</v>
      </c>
      <c r="BO66" s="108" t="e">
        <f ca="1">_xll.BDH($B66,BO$3,BO$2,BO$2)</f>
        <v>#NAME?</v>
      </c>
      <c r="BP66" s="108" t="e">
        <f ca="1">_xll.BDH($B66,BP$3,BP$2,BP$2)</f>
        <v>#NAME?</v>
      </c>
      <c r="BQ66" s="108" t="e">
        <f ca="1">_xll.BDH($B66,BQ$3,BQ$2,BQ$2)</f>
        <v>#NAME?</v>
      </c>
      <c r="BR66" s="15"/>
      <c r="BS66" s="109" t="e">
        <f ca="1">_xll.BDH($B66,BS$3,BS$2,BS$2)</f>
        <v>#NAME?</v>
      </c>
      <c r="BT66" s="109" t="e">
        <f ca="1">_xll.BDH($B66,BT$3,BT$2,BT$2)</f>
        <v>#NAME?</v>
      </c>
      <c r="BU66" s="109" t="e">
        <f ca="1">_xll.BDH($B66,BU$3,BU$2,BU$2)</f>
        <v>#NAME?</v>
      </c>
      <c r="BV66" s="109" t="e">
        <f ca="1">_xll.BDH($B66,BV$3,BV$2,BV$2)</f>
        <v>#NAME?</v>
      </c>
      <c r="BW66" s="109" t="e">
        <f ca="1">_xll.BDH($B66,BW$3,BW$2,BW$2)</f>
        <v>#NAME?</v>
      </c>
      <c r="BX66" s="109" t="e">
        <f ca="1">_xll.BDH($B66,BX$3,BX$2,BX$2)</f>
        <v>#NAME?</v>
      </c>
      <c r="BY66" s="109" t="e">
        <f ca="1">_xll.BDH($B66,BY$3,BY$2,BY$2)</f>
        <v>#NAME?</v>
      </c>
      <c r="BZ66" s="109" t="e">
        <f ca="1">_xll.BDH($B66,BZ$3,BZ$2,BZ$2)</f>
        <v>#NAME?</v>
      </c>
      <c r="CA66" s="109" t="e">
        <f ca="1">_xll.BDH($B66,CA$3,CA$2,CA$2)</f>
        <v>#NAME?</v>
      </c>
      <c r="CB66" s="109" t="e">
        <f ca="1">_xll.BDH($B66,CB$3,CB$2,CB$2)</f>
        <v>#NAME?</v>
      </c>
      <c r="CC66" s="109" t="e">
        <f ca="1">_xll.BDH($B66,CC$3,CC$2,CC$2)</f>
        <v>#NAME?</v>
      </c>
      <c r="CD66" s="109" t="e">
        <f ca="1">_xll.BDH($B66,CD$3,CD$2,CD$2)</f>
        <v>#NAME?</v>
      </c>
      <c r="CE66" s="109" t="e">
        <f ca="1">_xll.BDH($B66,CE$3,CE$2,CE$2)</f>
        <v>#NAME?</v>
      </c>
      <c r="CF66" s="109" t="e">
        <f ca="1">_xll.BDH($B66,CF$3,CF$2,CF$2)</f>
        <v>#NAME?</v>
      </c>
      <c r="CG66" s="109" t="e">
        <f ca="1">_xll.BDH($B66,CG$3,CG$2,CG$2)</f>
        <v>#NAME?</v>
      </c>
      <c r="CH66" s="109" t="e">
        <f ca="1">_xll.BDH($B66,CH$3,CH$2,CH$2)</f>
        <v>#NAME?</v>
      </c>
      <c r="CI66" s="109" t="e">
        <f ca="1">_xll.BDH($B66,CI$3,CI$2,CI$2)</f>
        <v>#NAME?</v>
      </c>
      <c r="CJ66" s="109" t="e">
        <f ca="1">_xll.BDH($B66,CJ$3,CJ$2,CJ$2)</f>
        <v>#NAME?</v>
      </c>
      <c r="CK66" s="109" t="e">
        <f ca="1">_xll.BDH($B66,CK$3,CK$2,CK$2)</f>
        <v>#NAME?</v>
      </c>
      <c r="CL66" s="109" t="e">
        <f ca="1">_xll.BDH($B66,CL$3,CL$2,CL$2)</f>
        <v>#NAME?</v>
      </c>
      <c r="CM66" s="109" t="e">
        <f ca="1">_xll.BDH($B66,CM$3,CM$2,CM$2)</f>
        <v>#NAME?</v>
      </c>
      <c r="CN66" s="26"/>
      <c r="CO66" s="108" t="e">
        <f ca="1">_xll.BDH($B66,CO$3,CO$2,CO$2)</f>
        <v>#NAME?</v>
      </c>
      <c r="CP66" s="108" t="e">
        <f ca="1">_xll.BDH($B66,CP$3,CP$2,CP$2)</f>
        <v>#NAME?</v>
      </c>
      <c r="CQ66" s="108" t="e">
        <f ca="1">_xll.BDH($B66,CQ$3,CQ$2,CQ$2)</f>
        <v>#NAME?</v>
      </c>
      <c r="CR66" s="108" t="e">
        <f ca="1">_xll.BDH($B66,CR$3,CR$2,CR$2)</f>
        <v>#NAME?</v>
      </c>
      <c r="CS66" s="108" t="e">
        <f ca="1">_xll.BDH($B66,CS$3,CS$2,CS$2)</f>
        <v>#NAME?</v>
      </c>
      <c r="CT66" s="108" t="e">
        <f ca="1">_xll.BDH($B66,CT$3,CT$2,CT$2)</f>
        <v>#NAME?</v>
      </c>
      <c r="CU66" s="108" t="e">
        <f ca="1">_xll.BDH($B66,CU$3,CU$2,CU$2)</f>
        <v>#NAME?</v>
      </c>
      <c r="CV66" s="108" t="e">
        <f ca="1">_xll.BDH($B66,CV$3,CV$2,CV$2)</f>
        <v>#NAME?</v>
      </c>
      <c r="CW66" s="108" t="e">
        <f ca="1">_xll.BDH($B66,CW$3,CW$2,CW$2)</f>
        <v>#NAME?</v>
      </c>
      <c r="CX66" s="108" t="e">
        <f ca="1">_xll.BDH($B66,CX$3,CX$2,CX$2)</f>
        <v>#NAME?</v>
      </c>
      <c r="CY66" s="108" t="e">
        <f ca="1">_xll.BDH($B66,CY$3,CY$2,CY$2)</f>
        <v>#NAME?</v>
      </c>
      <c r="CZ66" s="108" t="e">
        <f ca="1">_xll.BDH($B66,CZ$3,CZ$2,CZ$2)</f>
        <v>#NAME?</v>
      </c>
      <c r="DA66" s="108" t="e">
        <f ca="1">_xll.BDH($B66,DA$3,DA$2,DA$2)</f>
        <v>#NAME?</v>
      </c>
      <c r="DB66" s="108" t="e">
        <f ca="1">_xll.BDH($B66,DB$3,DB$2,DB$2)</f>
        <v>#NAME?</v>
      </c>
      <c r="DC66" s="108" t="e">
        <f ca="1">_xll.BDH($B66,DC$3,DC$2,DC$2)</f>
        <v>#NAME?</v>
      </c>
      <c r="DD66" s="108" t="e">
        <f ca="1">_xll.BDH($B66,DD$3,DD$2,DD$2)</f>
        <v>#NAME?</v>
      </c>
      <c r="DE66" s="108" t="e">
        <f ca="1">_xll.BDH($B66,DE$3,DE$2,DE$2)</f>
        <v>#NAME?</v>
      </c>
      <c r="DF66" s="108" t="e">
        <f ca="1">_xll.BDH($B66,DF$3,DF$2,DF$2)</f>
        <v>#NAME?</v>
      </c>
      <c r="DG66" s="108" t="e">
        <f ca="1">_xll.BDH($B66,DG$3,DG$2,DG$2)</f>
        <v>#NAME?</v>
      </c>
      <c r="DH66" s="108" t="e">
        <f ca="1">_xll.BDH($B66,DH$3,DH$2,DH$2)</f>
        <v>#NAME?</v>
      </c>
      <c r="DI66" s="108" t="e">
        <f ca="1">_xll.BDH($B66,DI$3,DI$2,DI$2)</f>
        <v>#NAME?</v>
      </c>
      <c r="DJ66" s="15"/>
      <c r="DK66" s="109" t="e">
        <f ca="1">_xll.BDH($B66,DK$3,DK$2,DK$2)</f>
        <v>#NAME?</v>
      </c>
      <c r="DL66" s="109" t="e">
        <f ca="1">_xll.BDH($B66,DL$3,DL$2,DL$2)</f>
        <v>#NAME?</v>
      </c>
      <c r="DM66" s="109" t="e">
        <f ca="1">_xll.BDH($B66,DM$3,DM$2,DM$2)</f>
        <v>#NAME?</v>
      </c>
      <c r="DN66" s="109" t="e">
        <f ca="1">_xll.BDH($B66,DN$3,DN$2,DN$2)</f>
        <v>#NAME?</v>
      </c>
      <c r="DO66" s="109" t="e">
        <f ca="1">_xll.BDH($B66,DO$3,DO$2,DO$2)</f>
        <v>#NAME?</v>
      </c>
      <c r="DP66" s="109" t="e">
        <f ca="1">_xll.BDH($B66,DP$3,DP$2,DP$2)</f>
        <v>#NAME?</v>
      </c>
      <c r="DQ66" s="109" t="e">
        <f ca="1">_xll.BDH($B66,DQ$3,DQ$2,DQ$2)</f>
        <v>#NAME?</v>
      </c>
      <c r="DR66" s="109" t="e">
        <f ca="1">_xll.BDH($B66,DR$3,DR$2,DR$2)</f>
        <v>#NAME?</v>
      </c>
      <c r="DS66" s="109" t="e">
        <f ca="1">_xll.BDH($B66,DS$3,DS$2,DS$2)</f>
        <v>#NAME?</v>
      </c>
      <c r="DT66" s="109" t="e">
        <f ca="1">_xll.BDH($B66,DT$3,DT$2,DT$2)</f>
        <v>#NAME?</v>
      </c>
      <c r="DU66" s="109" t="e">
        <f ca="1">_xll.BDH($B66,DU$3,DU$2,DU$2)</f>
        <v>#NAME?</v>
      </c>
      <c r="DV66" s="109" t="e">
        <f ca="1">_xll.BDH($B66,DV$3,DV$2,DV$2)</f>
        <v>#NAME?</v>
      </c>
      <c r="DW66" s="109" t="e">
        <f ca="1">_xll.BDH($B66,DW$3,DW$2,DW$2)</f>
        <v>#NAME?</v>
      </c>
      <c r="DX66" s="109" t="e">
        <f ca="1">_xll.BDH($B66,DX$3,DX$2,DX$2)</f>
        <v>#NAME?</v>
      </c>
      <c r="DY66" s="109" t="e">
        <f ca="1">_xll.BDH($B66,DY$3,DY$2,DY$2)</f>
        <v>#NAME?</v>
      </c>
      <c r="DZ66" s="109" t="e">
        <f ca="1">_xll.BDH($B66,DZ$3,DZ$2,DZ$2)</f>
        <v>#NAME?</v>
      </c>
      <c r="EA66" s="109" t="e">
        <f ca="1">_xll.BDH($B66,EA$3,EA$2,EA$2)</f>
        <v>#NAME?</v>
      </c>
      <c r="EB66" s="109" t="e">
        <f ca="1">_xll.BDH($B66,EB$3,EB$2,EB$2)</f>
        <v>#NAME?</v>
      </c>
      <c r="EC66" s="109" t="e">
        <f ca="1">_xll.BDH($B66,EC$3,EC$2,EC$2)</f>
        <v>#NAME?</v>
      </c>
      <c r="ED66" s="109" t="e">
        <f ca="1">_xll.BDH($B66,ED$3,ED$2,ED$2)</f>
        <v>#NAME?</v>
      </c>
      <c r="EE66" s="109" t="e">
        <f ca="1">_xll.BDH($B66,EE$3,EE$2,EE$2)</f>
        <v>#NAME?</v>
      </c>
      <c r="EF66" s="15"/>
      <c r="EG66" s="109" t="e">
        <f ca="1">_xll.BDH($B66,EG$3,EG$2,EG$2)</f>
        <v>#NAME?</v>
      </c>
      <c r="EH66" s="109" t="e">
        <f ca="1">_xll.BDH($B66,EH$3,EH$2,EH$2)</f>
        <v>#NAME?</v>
      </c>
      <c r="EI66" s="109" t="e">
        <f ca="1">_xll.BDH($B66,EI$3,EI$2,EI$2)</f>
        <v>#NAME?</v>
      </c>
      <c r="EJ66" s="109" t="e">
        <f ca="1">_xll.BDH($B66,EJ$3,EJ$2,EJ$2)</f>
        <v>#NAME?</v>
      </c>
      <c r="EK66" s="109" t="e">
        <f ca="1">_xll.BDH($B66,EK$3,EK$2,EK$2)</f>
        <v>#NAME?</v>
      </c>
      <c r="EL66" s="109" t="e">
        <f ca="1">_xll.BDH($B66,EL$3,EL$2,EL$2)</f>
        <v>#NAME?</v>
      </c>
      <c r="EM66" s="109" t="e">
        <f ca="1">_xll.BDH($B66,EM$3,EM$2,EM$2)</f>
        <v>#NAME?</v>
      </c>
      <c r="EN66" s="109" t="e">
        <f ca="1">_xll.BDH($B66,EN$3,EN$2,EN$2)</f>
        <v>#NAME?</v>
      </c>
      <c r="EO66" s="109" t="e">
        <f ca="1">_xll.BDH($B66,EO$3,EO$2,EO$2)</f>
        <v>#NAME?</v>
      </c>
      <c r="EP66" s="109" t="e">
        <f ca="1">_xll.BDH($B66,EP$3,EP$2,EP$2)</f>
        <v>#NAME?</v>
      </c>
      <c r="EQ66" s="109" t="e">
        <f ca="1">_xll.BDH($B66,EQ$3,EQ$2,EQ$2)</f>
        <v>#NAME?</v>
      </c>
      <c r="ER66" s="109" t="e">
        <f ca="1">_xll.BDH($B66,ER$3,ER$2,ER$2)</f>
        <v>#NAME?</v>
      </c>
      <c r="ES66" s="109" t="e">
        <f ca="1">_xll.BDH($B66,ES$3,ES$2,ES$2)</f>
        <v>#NAME?</v>
      </c>
      <c r="ET66" s="109" t="e">
        <f ca="1">_xll.BDH($B66,ET$3,ET$2,ET$2)</f>
        <v>#NAME?</v>
      </c>
      <c r="EU66" s="109" t="e">
        <f ca="1">_xll.BDH($B66,EU$3,EU$2,EU$2)</f>
        <v>#NAME?</v>
      </c>
      <c r="EV66" s="109" t="e">
        <f ca="1">_xll.BDH($B66,EV$3,EV$2,EV$2)</f>
        <v>#NAME?</v>
      </c>
      <c r="EW66" s="109" t="e">
        <f ca="1">_xll.BDH($B66,EW$3,EW$2,EW$2)</f>
        <v>#NAME?</v>
      </c>
      <c r="EX66" s="109" t="e">
        <f ca="1">_xll.BDH($B66,EX$3,EX$2,EX$2)</f>
        <v>#NAME?</v>
      </c>
      <c r="EY66" s="109" t="e">
        <f ca="1">_xll.BDH($B66,EY$3,EY$2,EY$2)</f>
        <v>#NAME?</v>
      </c>
      <c r="EZ66" s="109" t="e">
        <f ca="1">_xll.BDH($B66,EZ$3,EZ$2,EZ$2)</f>
        <v>#NAME?</v>
      </c>
      <c r="FA66" s="109" t="e">
        <f ca="1">_xll.BDH($B66,FA$3,FA$2,FA$2)</f>
        <v>#NAME?</v>
      </c>
      <c r="FB66" s="15"/>
      <c r="FC66" s="109" t="e">
        <f ca="1">_xll.BDH($B66,FC$3,FC$2,FC$2)</f>
        <v>#NAME?</v>
      </c>
      <c r="FD66" s="109" t="e">
        <f ca="1">_xll.BDH($B66,FD$3,FD$2,FD$2)</f>
        <v>#NAME?</v>
      </c>
      <c r="FE66" s="109" t="e">
        <f ca="1">_xll.BDH($B66,FE$3,FE$2,FE$2)</f>
        <v>#NAME?</v>
      </c>
      <c r="FF66" s="109" t="e">
        <f ca="1">_xll.BDH($B66,FF$3,FF$2,FF$2)</f>
        <v>#NAME?</v>
      </c>
      <c r="FG66" s="109" t="e">
        <f ca="1">_xll.BDH($B66,FG$3,FG$2,FG$2)</f>
        <v>#NAME?</v>
      </c>
      <c r="FH66" s="109" t="e">
        <f ca="1">_xll.BDH($B66,FH$3,FH$2,FH$2)</f>
        <v>#NAME?</v>
      </c>
      <c r="FI66" s="109" t="e">
        <f ca="1">_xll.BDH($B66,FI$3,FI$2,FI$2)</f>
        <v>#NAME?</v>
      </c>
      <c r="FJ66" s="109" t="e">
        <f ca="1">_xll.BDH($B66,FJ$3,FJ$2,FJ$2)</f>
        <v>#NAME?</v>
      </c>
      <c r="FK66" s="109" t="e">
        <f ca="1">_xll.BDH($B66,FK$3,FK$2,FK$2)</f>
        <v>#NAME?</v>
      </c>
      <c r="FL66" s="109" t="e">
        <f ca="1">_xll.BDH($B66,FL$3,FL$2,FL$2)</f>
        <v>#NAME?</v>
      </c>
      <c r="FM66" s="109" t="e">
        <f ca="1">_xll.BDH($B66,FM$3,FM$2,FM$2)</f>
        <v>#NAME?</v>
      </c>
      <c r="FN66" s="109" t="e">
        <f ca="1">_xll.BDH($B66,FN$3,FN$2,FN$2)</f>
        <v>#NAME?</v>
      </c>
      <c r="FO66" s="109" t="e">
        <f ca="1">_xll.BDH($B66,FO$3,FO$2,FO$2)</f>
        <v>#NAME?</v>
      </c>
      <c r="FP66" s="109" t="e">
        <f ca="1">_xll.BDH($B66,FP$3,FP$2,FP$2)</f>
        <v>#NAME?</v>
      </c>
      <c r="FQ66" s="109" t="e">
        <f ca="1">_xll.BDH($B66,FQ$3,FQ$2,FQ$2)</f>
        <v>#NAME?</v>
      </c>
      <c r="FR66" s="109" t="e">
        <f ca="1">_xll.BDH($B66,FR$3,FR$2,FR$2)</f>
        <v>#NAME?</v>
      </c>
      <c r="FS66" s="109" t="e">
        <f ca="1">_xll.BDH($B66,FS$3,FS$2,FS$2)</f>
        <v>#NAME?</v>
      </c>
      <c r="FT66" s="109" t="e">
        <f ca="1">_xll.BDH($B66,FT$3,FT$2,FT$2)</f>
        <v>#NAME?</v>
      </c>
      <c r="FU66" s="109" t="e">
        <f ca="1">_xll.BDH($B66,FU$3,FU$2,FU$2)</f>
        <v>#NAME?</v>
      </c>
      <c r="FV66" s="109" t="e">
        <f ca="1">_xll.BDH($B66,FV$3,FV$2,FV$2)</f>
        <v>#NAME?</v>
      </c>
      <c r="FW66" s="109" t="e">
        <f ca="1">_xll.BDH($B66,FW$3,FW$2,FW$2)</f>
        <v>#NAME?</v>
      </c>
      <c r="FX66" s="15"/>
      <c r="FY66" s="109" t="e">
        <f ca="1">_xll.BDH($B66,FY$3,FY$2,FY$2)</f>
        <v>#NAME?</v>
      </c>
      <c r="FZ66" s="109" t="e">
        <f ca="1">_xll.BDH($B66,FZ$3,FZ$2,FZ$2)</f>
        <v>#NAME?</v>
      </c>
      <c r="GA66" s="109" t="e">
        <f ca="1">_xll.BDH($B66,GA$3,GA$2,GA$2)</f>
        <v>#NAME?</v>
      </c>
      <c r="GB66" s="109" t="e">
        <f ca="1">_xll.BDH($B66,GB$3,GB$2,GB$2)</f>
        <v>#NAME?</v>
      </c>
      <c r="GC66" s="109" t="e">
        <f ca="1">_xll.BDH($B66,GC$3,GC$2,GC$2)</f>
        <v>#NAME?</v>
      </c>
      <c r="GD66" s="109" t="e">
        <f ca="1">_xll.BDH($B66,GD$3,GD$2,GD$2)</f>
        <v>#NAME?</v>
      </c>
      <c r="GE66" s="109" t="e">
        <f ca="1">_xll.BDH($B66,GE$3,GE$2,GE$2)</f>
        <v>#NAME?</v>
      </c>
      <c r="GF66" s="109" t="e">
        <f ca="1">_xll.BDH($B66,GF$3,GF$2,GF$2)</f>
        <v>#NAME?</v>
      </c>
      <c r="GG66" s="109" t="e">
        <f ca="1">_xll.BDH($B66,GG$3,GG$2,GG$2)</f>
        <v>#NAME?</v>
      </c>
      <c r="GH66" s="109" t="e">
        <f ca="1">_xll.BDH($B66,GH$3,GH$2,GH$2)</f>
        <v>#NAME?</v>
      </c>
      <c r="GI66" s="109" t="e">
        <f ca="1">_xll.BDH($B66,GI$3,GI$2,GI$2)</f>
        <v>#NAME?</v>
      </c>
      <c r="GJ66" s="109" t="e">
        <f ca="1">_xll.BDH($B66,GJ$3,GJ$2,GJ$2)</f>
        <v>#NAME?</v>
      </c>
      <c r="GK66" s="109" t="e">
        <f ca="1">_xll.BDH($B66,GK$3,GK$2,GK$2)</f>
        <v>#NAME?</v>
      </c>
      <c r="GL66" s="109" t="e">
        <f ca="1">_xll.BDH($B66,GL$3,GL$2,GL$2)</f>
        <v>#NAME?</v>
      </c>
      <c r="GM66" s="109" t="e">
        <f ca="1">_xll.BDH($B66,GM$3,GM$2,GM$2)</f>
        <v>#NAME?</v>
      </c>
      <c r="GN66" s="109" t="e">
        <f ca="1">_xll.BDH($B66,GN$3,GN$2,GN$2)</f>
        <v>#NAME?</v>
      </c>
      <c r="GO66" s="109" t="e">
        <f ca="1">_xll.BDH($B66,GO$3,GO$2,GO$2)</f>
        <v>#NAME?</v>
      </c>
      <c r="GP66" s="109" t="e">
        <f ca="1">_xll.BDH($B66,GP$3,GP$2,GP$2)</f>
        <v>#NAME?</v>
      </c>
      <c r="GQ66" s="109" t="e">
        <f ca="1">_xll.BDH($B66,GQ$3,GQ$2,GQ$2)</f>
        <v>#NAME?</v>
      </c>
      <c r="GR66" s="109" t="e">
        <f ca="1">_xll.BDH($B66,GR$3,GR$2,GR$2)</f>
        <v>#NAME?</v>
      </c>
      <c r="GS66" s="109" t="e">
        <f ca="1">_xll.BDH($B66,GS$3,GS$2,GS$2)</f>
        <v>#NAME?</v>
      </c>
      <c r="GT66" s="15"/>
      <c r="GU66" s="108" t="e">
        <f ca="1">_xll.BDH($B66,GU$3,GU$2,GU$2)</f>
        <v>#NAME?</v>
      </c>
      <c r="GV66" s="108" t="e">
        <f ca="1">_xll.BDH($B66,GV$3,GV$2,GV$2)</f>
        <v>#NAME?</v>
      </c>
      <c r="GW66" s="108" t="e">
        <f ca="1">_xll.BDH($B66,GW$3,GW$2,GW$2)</f>
        <v>#NAME?</v>
      </c>
      <c r="GX66" s="108" t="e">
        <f ca="1">_xll.BDH($B66,GX$3,GX$2,GX$2)</f>
        <v>#NAME?</v>
      </c>
      <c r="GY66" s="108" t="e">
        <f ca="1">_xll.BDH($B66,GY$3,GY$2,GY$2)</f>
        <v>#NAME?</v>
      </c>
      <c r="GZ66" s="108" t="e">
        <f ca="1">_xll.BDH($B66,GZ$3,GZ$2,GZ$2)</f>
        <v>#NAME?</v>
      </c>
      <c r="HA66" s="108" t="e">
        <f ca="1">_xll.BDH($B66,HA$3,HA$2,HA$2)</f>
        <v>#NAME?</v>
      </c>
      <c r="HB66" s="108" t="e">
        <f ca="1">_xll.BDH($B66,HB$3,HB$2,HB$2)</f>
        <v>#NAME?</v>
      </c>
      <c r="HC66" s="108" t="e">
        <f ca="1">_xll.BDH($B66,HC$3,HC$2,HC$2)</f>
        <v>#NAME?</v>
      </c>
      <c r="HD66" s="108" t="e">
        <f ca="1">_xll.BDH($B66,HD$3,HD$2,HD$2)</f>
        <v>#NAME?</v>
      </c>
      <c r="HE66" s="108" t="e">
        <f ca="1">_xll.BDH($B66,HE$3,HE$2,HE$2)</f>
        <v>#NAME?</v>
      </c>
      <c r="HF66" s="108" t="e">
        <f ca="1">_xll.BDH($B66,HF$3,HF$2,HF$2)</f>
        <v>#NAME?</v>
      </c>
      <c r="HG66" s="108" t="e">
        <f ca="1">_xll.BDH($B66,HG$3,HG$2,HG$2)</f>
        <v>#NAME?</v>
      </c>
      <c r="HH66" s="108" t="e">
        <f ca="1">_xll.BDH($B66,HH$3,HH$2,HH$2)</f>
        <v>#NAME?</v>
      </c>
      <c r="HI66" s="108" t="e">
        <f ca="1">_xll.BDH($B66,HI$3,HI$2,HI$2)</f>
        <v>#NAME?</v>
      </c>
      <c r="HJ66" s="108" t="e">
        <f ca="1">_xll.BDH($B66,HJ$3,HJ$2,HJ$2)</f>
        <v>#NAME?</v>
      </c>
      <c r="HK66" s="108" t="e">
        <f ca="1">_xll.BDH($B66,HK$3,HK$2,HK$2)</f>
        <v>#NAME?</v>
      </c>
      <c r="HL66" s="108" t="e">
        <f ca="1">_xll.BDH($B66,HL$3,HL$2,HL$2)</f>
        <v>#NAME?</v>
      </c>
      <c r="HM66" s="108" t="e">
        <f ca="1">_xll.BDH($B66,HM$3,HM$2,HM$2)</f>
        <v>#NAME?</v>
      </c>
      <c r="HN66" s="108" t="e">
        <f ca="1">_xll.BDH($B66,HN$3,HN$2,HN$2)</f>
        <v>#NAME?</v>
      </c>
      <c r="HO66" s="108" t="e">
        <f ca="1">_xll.BDH($B66,HO$3,HO$2,HO$2)</f>
        <v>#NAME?</v>
      </c>
      <c r="HP66" s="15"/>
      <c r="HQ66" s="108" t="e">
        <f ca="1">_xll.BDH($B66,HQ$3,HQ$2,HQ$2)</f>
        <v>#NAME?</v>
      </c>
      <c r="HR66" s="108" t="e">
        <f ca="1">_xll.BDH($B66,HR$3,HR$2,HR$2)</f>
        <v>#NAME?</v>
      </c>
      <c r="HS66" s="108" t="e">
        <f ca="1">_xll.BDH($B66,HS$3,HS$2,HS$2)</f>
        <v>#NAME?</v>
      </c>
      <c r="HT66" s="108" t="e">
        <f ca="1">_xll.BDH($B66,HT$3,HT$2,HT$2)</f>
        <v>#NAME?</v>
      </c>
      <c r="HU66" s="108" t="e">
        <f ca="1">_xll.BDH($B66,HU$3,HU$2,HU$2)</f>
        <v>#NAME?</v>
      </c>
      <c r="HV66" s="108" t="e">
        <f ca="1">_xll.BDH($B66,HV$3,HV$2,HV$2)</f>
        <v>#NAME?</v>
      </c>
      <c r="HW66" s="108" t="e">
        <f ca="1">_xll.BDH($B66,HW$3,HW$2,HW$2)</f>
        <v>#NAME?</v>
      </c>
      <c r="HX66" s="108" t="e">
        <f ca="1">_xll.BDH($B66,HX$3,HX$2,HX$2)</f>
        <v>#NAME?</v>
      </c>
      <c r="HY66" s="108" t="e">
        <f ca="1">_xll.BDH($B66,HY$3,HY$2,HY$2)</f>
        <v>#NAME?</v>
      </c>
      <c r="HZ66" s="108" t="e">
        <f ca="1">_xll.BDH($B66,HZ$3,HZ$2,HZ$2)</f>
        <v>#NAME?</v>
      </c>
      <c r="IA66" s="108" t="e">
        <f ca="1">_xll.BDH($B66,IA$3,IA$2,IA$2)</f>
        <v>#NAME?</v>
      </c>
      <c r="IB66" s="108" t="e">
        <f ca="1">_xll.BDH($B66,IB$3,IB$2,IB$2)</f>
        <v>#NAME?</v>
      </c>
      <c r="IC66" s="108" t="e">
        <f ca="1">_xll.BDH($B66,IC$3,IC$2,IC$2)</f>
        <v>#NAME?</v>
      </c>
      <c r="ID66" s="108" t="e">
        <f ca="1">_xll.BDH($B66,ID$3,ID$2,ID$2)</f>
        <v>#NAME?</v>
      </c>
      <c r="IE66" s="108" t="e">
        <f ca="1">_xll.BDH($B66,IE$3,IE$2,IE$2)</f>
        <v>#NAME?</v>
      </c>
      <c r="IF66" s="108" t="e">
        <f ca="1">_xll.BDH($B66,IF$3,IF$2,IF$2)</f>
        <v>#NAME?</v>
      </c>
      <c r="IG66" s="108" t="e">
        <f ca="1">_xll.BDH($B66,IG$3,IG$2,IG$2)</f>
        <v>#NAME?</v>
      </c>
      <c r="IH66" s="108" t="e">
        <f ca="1">_xll.BDH($B66,IH$3,IH$2,IH$2)</f>
        <v>#NAME?</v>
      </c>
      <c r="II66" s="108" t="e">
        <f ca="1">_xll.BDH($B66,II$3,II$2,II$2)</f>
        <v>#NAME?</v>
      </c>
      <c r="IJ66" s="108" t="e">
        <f ca="1">_xll.BDH($B66,IJ$3,IJ$2,IJ$2)</f>
        <v>#NAME?</v>
      </c>
      <c r="IK66" s="108" t="e">
        <f ca="1">_xll.BDH($B66,IK$3,IK$2,IK$2)</f>
        <v>#NAME?</v>
      </c>
      <c r="IL66" s="15"/>
      <c r="IM66" s="108" t="e">
        <f ca="1">_xll.BDH($B66,IM$3,IM$2,IM$2)</f>
        <v>#NAME?</v>
      </c>
      <c r="IN66" s="108" t="e">
        <f ca="1">_xll.BDH($B66,IN$3,IN$2,IN$2)</f>
        <v>#NAME?</v>
      </c>
      <c r="IO66" s="108" t="e">
        <f ca="1">_xll.BDH($B66,IO$3,IO$2,IO$2)</f>
        <v>#NAME?</v>
      </c>
      <c r="IP66" s="108" t="e">
        <f ca="1">_xll.BDH($B66,IP$3,IP$2,IP$2)</f>
        <v>#NAME?</v>
      </c>
      <c r="IQ66" s="108" t="e">
        <f ca="1">_xll.BDH($B66,IQ$3,IQ$2,IQ$2)</f>
        <v>#NAME?</v>
      </c>
      <c r="IR66" s="108" t="e">
        <f ca="1">_xll.BDH($B66,IR$3,IR$2,IR$2)</f>
        <v>#NAME?</v>
      </c>
      <c r="IS66" s="108" t="e">
        <f ca="1">_xll.BDH($B66,IS$3,IS$2,IS$2)</f>
        <v>#NAME?</v>
      </c>
      <c r="IT66" s="108" t="e">
        <f ca="1">_xll.BDH($B66,IT$3,IT$2,IT$2)</f>
        <v>#NAME?</v>
      </c>
      <c r="IU66" s="108" t="e">
        <f ca="1">_xll.BDH($B66,IU$3,IU$2,IU$2)</f>
        <v>#NAME?</v>
      </c>
      <c r="IV66" s="108" t="e">
        <f ca="1">_xll.BDH($B66,IV$3,IV$2,IV$2)</f>
        <v>#NAME?</v>
      </c>
      <c r="IW66" s="108" t="e">
        <f ca="1">_xll.BDH($B66,IW$3,IW$2,IW$2)</f>
        <v>#NAME?</v>
      </c>
      <c r="IX66" s="108" t="e">
        <f ca="1">_xll.BDH($B66,IX$3,IX$2,IX$2)</f>
        <v>#NAME?</v>
      </c>
      <c r="IY66" s="108" t="e">
        <f ca="1">_xll.BDH($B66,IY$3,IY$2,IY$2)</f>
        <v>#NAME?</v>
      </c>
      <c r="IZ66" s="108" t="e">
        <f ca="1">_xll.BDH($B66,IZ$3,IZ$2,IZ$2)</f>
        <v>#NAME?</v>
      </c>
      <c r="JA66" s="108" t="e">
        <f ca="1">_xll.BDH($B66,JA$3,JA$2,JA$2)</f>
        <v>#NAME?</v>
      </c>
      <c r="JB66" s="108" t="e">
        <f ca="1">_xll.BDH($B66,JB$3,JB$2,JB$2)</f>
        <v>#NAME?</v>
      </c>
      <c r="JC66" s="108" t="e">
        <f ca="1">_xll.BDH($B66,JC$3,JC$2,JC$2)</f>
        <v>#NAME?</v>
      </c>
      <c r="JD66" s="108" t="e">
        <f ca="1">_xll.BDH($B66,JD$3,JD$2,JD$2)</f>
        <v>#NAME?</v>
      </c>
      <c r="JE66" s="108" t="e">
        <f ca="1">_xll.BDH($B66,JE$3,JE$2,JE$2)</f>
        <v>#NAME?</v>
      </c>
      <c r="JF66" s="108" t="e">
        <f ca="1">_xll.BDH($B66,JF$3,JF$2,JF$2)</f>
        <v>#NAME?</v>
      </c>
      <c r="JG66" s="108" t="e">
        <f ca="1">_xll.BDH($B66,JG$3,JG$2,JG$2)</f>
        <v>#NAME?</v>
      </c>
      <c r="JH66" s="15"/>
      <c r="JI66" s="109" t="e">
        <f ca="1">_xll.BDH($B66,JI$3,JI$2,JI$2)</f>
        <v>#NAME?</v>
      </c>
      <c r="JJ66" s="109" t="e">
        <f ca="1">_xll.BDH($B66,JJ$3,JJ$2,JJ$2)</f>
        <v>#NAME?</v>
      </c>
      <c r="JK66" s="109" t="e">
        <f ca="1">_xll.BDH($B66,JK$3,JK$2,JK$2)</f>
        <v>#NAME?</v>
      </c>
      <c r="JL66" s="109" t="e">
        <f ca="1">_xll.BDH($B66,JL$3,JL$2,JL$2)</f>
        <v>#NAME?</v>
      </c>
      <c r="JM66" s="109" t="e">
        <f ca="1">_xll.BDH($B66,JM$3,JM$2,JM$2)</f>
        <v>#NAME?</v>
      </c>
      <c r="JN66" s="109" t="e">
        <f ca="1">_xll.BDH($B66,JN$3,JN$2,JN$2)</f>
        <v>#NAME?</v>
      </c>
      <c r="JO66" s="109" t="e">
        <f ca="1">_xll.BDH($B66,JO$3,JO$2,JO$2)</f>
        <v>#NAME?</v>
      </c>
      <c r="JP66" s="109" t="e">
        <f ca="1">_xll.BDH($B66,JP$3,JP$2,JP$2)</f>
        <v>#NAME?</v>
      </c>
      <c r="JQ66" s="109" t="e">
        <f ca="1">_xll.BDH($B66,JQ$3,JQ$2,JQ$2)</f>
        <v>#NAME?</v>
      </c>
      <c r="JR66" s="109" t="e">
        <f ca="1">_xll.BDH($B66,JR$3,JR$2,JR$2)</f>
        <v>#NAME?</v>
      </c>
      <c r="JS66" s="109" t="e">
        <f ca="1">_xll.BDH($B66,JS$3,JS$2,JS$2)</f>
        <v>#NAME?</v>
      </c>
      <c r="JT66" s="109" t="e">
        <f ca="1">_xll.BDH($B66,JT$3,JT$2,JT$2)</f>
        <v>#NAME?</v>
      </c>
      <c r="JU66" s="109" t="e">
        <f ca="1">_xll.BDH($B66,JU$3,JU$2,JU$2)</f>
        <v>#NAME?</v>
      </c>
      <c r="JV66" s="109" t="e">
        <f ca="1">_xll.BDH($B66,JV$3,JV$2,JV$2)</f>
        <v>#NAME?</v>
      </c>
      <c r="JW66" s="109" t="e">
        <f ca="1">_xll.BDH($B66,JW$3,JW$2,JW$2)</f>
        <v>#NAME?</v>
      </c>
      <c r="JX66" s="109" t="e">
        <f ca="1">_xll.BDH($B66,JX$3,JX$2,JX$2)</f>
        <v>#NAME?</v>
      </c>
      <c r="JY66" s="109" t="e">
        <f ca="1">_xll.BDH($B66,JY$3,JY$2,JY$2)</f>
        <v>#NAME?</v>
      </c>
      <c r="JZ66" s="109" t="e">
        <f ca="1">_xll.BDH($B66,JZ$3,JZ$2,JZ$2)</f>
        <v>#NAME?</v>
      </c>
      <c r="KA66" s="109" t="e">
        <f ca="1">_xll.BDH($B66,KA$3,KA$2,KA$2)</f>
        <v>#NAME?</v>
      </c>
      <c r="KB66" s="109" t="e">
        <f ca="1">_xll.BDH($B66,KB$3,KB$2,KB$2)</f>
        <v>#NAME?</v>
      </c>
      <c r="KC66" s="109" t="e">
        <f ca="1">_xll.BDH($B66,KC$3,KC$2,KC$2)</f>
        <v>#NAME?</v>
      </c>
      <c r="KD66" s="15"/>
    </row>
    <row r="67" spans="1:290" s="27" customFormat="1">
      <c r="A67" s="15" t="s">
        <v>30</v>
      </c>
      <c r="B67" s="15" t="s">
        <v>107</v>
      </c>
      <c r="C67" s="15"/>
      <c r="D67" s="15" t="s">
        <v>106</v>
      </c>
      <c r="E67" s="108" t="e">
        <f ca="1">_xll.BDH($B67,E$3,E$2,E$2)</f>
        <v>#NAME?</v>
      </c>
      <c r="F67" s="108" t="e">
        <f ca="1">_xll.BDH($B67,F$3,F$2,F$2)</f>
        <v>#NAME?</v>
      </c>
      <c r="G67" s="108" t="e">
        <f ca="1">_xll.BDH($B67,G$3,G$2,G$2)</f>
        <v>#NAME?</v>
      </c>
      <c r="H67" s="108" t="e">
        <f ca="1">_xll.BDH($B67,H$3,H$2,H$2)</f>
        <v>#NAME?</v>
      </c>
      <c r="I67" s="108" t="e">
        <f ca="1">_xll.BDH($B67,I$3,I$2,I$2)</f>
        <v>#NAME?</v>
      </c>
      <c r="J67" s="108" t="e">
        <f ca="1">_xll.BDH($B67,J$3,J$2,J$2)</f>
        <v>#NAME?</v>
      </c>
      <c r="K67" s="108" t="e">
        <f ca="1">_xll.BDH($B67,K$3,K$2,K$2)</f>
        <v>#NAME?</v>
      </c>
      <c r="L67" s="108" t="e">
        <f ca="1">_xll.BDH($B67,L$3,L$2,L$2)</f>
        <v>#NAME?</v>
      </c>
      <c r="M67" s="108" t="e">
        <f ca="1">_xll.BDH($B67,M$3,M$2,M$2)</f>
        <v>#NAME?</v>
      </c>
      <c r="N67" s="108" t="e">
        <f ca="1">_xll.BDH($B67,N$3,N$2,N$2)</f>
        <v>#NAME?</v>
      </c>
      <c r="O67" s="108" t="e">
        <f ca="1">_xll.BDH($B67,O$3,O$2,O$2)</f>
        <v>#NAME?</v>
      </c>
      <c r="P67" s="108" t="e">
        <f ca="1">_xll.BDH($B67,P$3,P$2,P$2)</f>
        <v>#NAME?</v>
      </c>
      <c r="Q67" s="108" t="e">
        <f ca="1">_xll.BDH($B67,Q$3,Q$2,Q$2)</f>
        <v>#NAME?</v>
      </c>
      <c r="R67" s="108" t="e">
        <f ca="1">_xll.BDH($B67,R$3,R$2,R$2)</f>
        <v>#NAME?</v>
      </c>
      <c r="S67" s="108" t="e">
        <f ca="1">_xll.BDH($B67,S$3,S$2,S$2)</f>
        <v>#NAME?</v>
      </c>
      <c r="T67" s="108" t="e">
        <f ca="1">_xll.BDH($B67,T$3,T$2,T$2)</f>
        <v>#NAME?</v>
      </c>
      <c r="U67" s="108" t="e">
        <f ca="1">_xll.BDH($B67,U$3,U$2,U$2)</f>
        <v>#NAME?</v>
      </c>
      <c r="V67" s="108" t="e">
        <f ca="1">_xll.BDH($B67,V$3,V$2,V$2)</f>
        <v>#NAME?</v>
      </c>
      <c r="W67" s="108" t="e">
        <f ca="1">_xll.BDH($B67,W$3,W$2,W$2)</f>
        <v>#NAME?</v>
      </c>
      <c r="X67" s="108" t="e">
        <f ca="1">_xll.BDH($B67,X$3,X$2,X$2)</f>
        <v>#NAME?</v>
      </c>
      <c r="Y67" s="108" t="e">
        <f ca="1">_xll.BDH($B67,Y$3,Y$2,Y$2)</f>
        <v>#NAME?</v>
      </c>
      <c r="Z67" s="15"/>
      <c r="AA67" s="108" t="e">
        <f ca="1">_xll.BDH($B67,AA$3,AA$2,AA$2)</f>
        <v>#NAME?</v>
      </c>
      <c r="AB67" s="108" t="e">
        <f ca="1">_xll.BDH($B67,AB$3,AB$2,AB$2)</f>
        <v>#NAME?</v>
      </c>
      <c r="AC67" s="108" t="e">
        <f ca="1">_xll.BDH($B67,AC$3,AC$2,AC$2)</f>
        <v>#NAME?</v>
      </c>
      <c r="AD67" s="108" t="e">
        <f ca="1">_xll.BDH($B67,AD$3,AD$2,AD$2)</f>
        <v>#NAME?</v>
      </c>
      <c r="AE67" s="108" t="e">
        <f ca="1">_xll.BDH($B67,AE$3,AE$2,AE$2)</f>
        <v>#NAME?</v>
      </c>
      <c r="AF67" s="108" t="e">
        <f ca="1">_xll.BDH($B67,AF$3,AF$2,AF$2)</f>
        <v>#NAME?</v>
      </c>
      <c r="AG67" s="108" t="e">
        <f ca="1">_xll.BDH($B67,AG$3,AG$2,AG$2)</f>
        <v>#NAME?</v>
      </c>
      <c r="AH67" s="108" t="e">
        <f ca="1">_xll.BDH($B67,AH$3,AH$2,AH$2)</f>
        <v>#NAME?</v>
      </c>
      <c r="AI67" s="108" t="e">
        <f ca="1">_xll.BDH($B67,AI$3,AI$2,AI$2)</f>
        <v>#NAME?</v>
      </c>
      <c r="AJ67" s="108" t="e">
        <f ca="1">_xll.BDH($B67,AJ$3,AJ$2,AJ$2)</f>
        <v>#NAME?</v>
      </c>
      <c r="AK67" s="108" t="e">
        <f ca="1">_xll.BDH($B67,AK$3,AK$2,AK$2)</f>
        <v>#NAME?</v>
      </c>
      <c r="AL67" s="108" t="e">
        <f ca="1">_xll.BDH($B67,AL$3,AL$2,AL$2)</f>
        <v>#NAME?</v>
      </c>
      <c r="AM67" s="108" t="e">
        <f ca="1">_xll.BDH($B67,AM$3,AM$2,AM$2)</f>
        <v>#NAME?</v>
      </c>
      <c r="AN67" s="108" t="e">
        <f ca="1">_xll.BDH($B67,AN$3,AN$2,AN$2)</f>
        <v>#NAME?</v>
      </c>
      <c r="AO67" s="108" t="e">
        <f ca="1">_xll.BDH($B67,AO$3,AO$2,AO$2)</f>
        <v>#NAME?</v>
      </c>
      <c r="AP67" s="108" t="e">
        <f ca="1">_xll.BDH($B67,AP$3,AP$2,AP$2)</f>
        <v>#NAME?</v>
      </c>
      <c r="AQ67" s="108" t="e">
        <f ca="1">_xll.BDH($B67,AQ$3,AQ$2,AQ$2)</f>
        <v>#NAME?</v>
      </c>
      <c r="AR67" s="108" t="e">
        <f ca="1">_xll.BDH($B67,AR$3,AR$2,AR$2)</f>
        <v>#NAME?</v>
      </c>
      <c r="AS67" s="108" t="e">
        <f ca="1">_xll.BDH($B67,AS$3,AS$2,AS$2)</f>
        <v>#NAME?</v>
      </c>
      <c r="AT67" s="108" t="e">
        <f ca="1">_xll.BDH($B67,AT$3,AT$2,AT$2)</f>
        <v>#NAME?</v>
      </c>
      <c r="AU67" s="108" t="e">
        <f ca="1">_xll.BDH($B67,AU$3,AU$2,AU$2)</f>
        <v>#NAME?</v>
      </c>
      <c r="AV67" s="15"/>
      <c r="AW67" s="108" t="e">
        <f ca="1">_xll.BDH($B67,AW$3,AW$2,AW$2)</f>
        <v>#NAME?</v>
      </c>
      <c r="AX67" s="108" t="e">
        <f ca="1">_xll.BDH($B67,AX$3,AX$2,AX$2)</f>
        <v>#NAME?</v>
      </c>
      <c r="AY67" s="108" t="e">
        <f ca="1">_xll.BDH($B67,AY$3,AY$2,AY$2)</f>
        <v>#NAME?</v>
      </c>
      <c r="AZ67" s="108" t="e">
        <f ca="1">_xll.BDH($B67,AZ$3,AZ$2,AZ$2)</f>
        <v>#NAME?</v>
      </c>
      <c r="BA67" s="108" t="e">
        <f ca="1">_xll.BDH($B67,BA$3,BA$2,BA$2)</f>
        <v>#NAME?</v>
      </c>
      <c r="BB67" s="108" t="e">
        <f ca="1">_xll.BDH($B67,BB$3,BB$2,BB$2)</f>
        <v>#NAME?</v>
      </c>
      <c r="BC67" s="108" t="e">
        <f ca="1">_xll.BDH($B67,BC$3,BC$2,BC$2)</f>
        <v>#NAME?</v>
      </c>
      <c r="BD67" s="108" t="e">
        <f ca="1">_xll.BDH($B67,BD$3,BD$2,BD$2)</f>
        <v>#NAME?</v>
      </c>
      <c r="BE67" s="108" t="e">
        <f ca="1">_xll.BDH($B67,BE$3,BE$2,BE$2)</f>
        <v>#NAME?</v>
      </c>
      <c r="BF67" s="108" t="e">
        <f ca="1">_xll.BDH($B67,BF$3,BF$2,BF$2)</f>
        <v>#NAME?</v>
      </c>
      <c r="BG67" s="108" t="e">
        <f ca="1">_xll.BDH($B67,BG$3,BG$2,BG$2)</f>
        <v>#NAME?</v>
      </c>
      <c r="BH67" s="108" t="e">
        <f ca="1">_xll.BDH($B67,BH$3,BH$2,BH$2)</f>
        <v>#NAME?</v>
      </c>
      <c r="BI67" s="108" t="e">
        <f ca="1">_xll.BDH($B67,BI$3,BI$2,BI$2)</f>
        <v>#NAME?</v>
      </c>
      <c r="BJ67" s="108" t="e">
        <f ca="1">_xll.BDH($B67,BJ$3,BJ$2,BJ$2)</f>
        <v>#NAME?</v>
      </c>
      <c r="BK67" s="108" t="e">
        <f ca="1">_xll.BDH($B67,BK$3,BK$2,BK$2)</f>
        <v>#NAME?</v>
      </c>
      <c r="BL67" s="108" t="e">
        <f ca="1">_xll.BDH($B67,BL$3,BL$2,BL$2)</f>
        <v>#NAME?</v>
      </c>
      <c r="BM67" s="108" t="e">
        <f ca="1">_xll.BDH($B67,BM$3,BM$2,BM$2)</f>
        <v>#NAME?</v>
      </c>
      <c r="BN67" s="108" t="e">
        <f ca="1">_xll.BDH($B67,BN$3,BN$2,BN$2)</f>
        <v>#NAME?</v>
      </c>
      <c r="BO67" s="108" t="e">
        <f ca="1">_xll.BDH($B67,BO$3,BO$2,BO$2)</f>
        <v>#NAME?</v>
      </c>
      <c r="BP67" s="108" t="e">
        <f ca="1">_xll.BDH($B67,BP$3,BP$2,BP$2)</f>
        <v>#NAME?</v>
      </c>
      <c r="BQ67" s="108" t="e">
        <f ca="1">_xll.BDH($B67,BQ$3,BQ$2,BQ$2)</f>
        <v>#NAME?</v>
      </c>
      <c r="BR67" s="15"/>
      <c r="BS67" s="109" t="e">
        <f ca="1">_xll.BDH($B67,BS$3,BS$2,BS$2)</f>
        <v>#NAME?</v>
      </c>
      <c r="BT67" s="109" t="e">
        <f ca="1">_xll.BDH($B67,BT$3,BT$2,BT$2)</f>
        <v>#NAME?</v>
      </c>
      <c r="BU67" s="109" t="e">
        <f ca="1">_xll.BDH($B67,BU$3,BU$2,BU$2)</f>
        <v>#NAME?</v>
      </c>
      <c r="BV67" s="109" t="e">
        <f ca="1">_xll.BDH($B67,BV$3,BV$2,BV$2)</f>
        <v>#NAME?</v>
      </c>
      <c r="BW67" s="109" t="e">
        <f ca="1">_xll.BDH($B67,BW$3,BW$2,BW$2)</f>
        <v>#NAME?</v>
      </c>
      <c r="BX67" s="109" t="e">
        <f ca="1">_xll.BDH($B67,BX$3,BX$2,BX$2)</f>
        <v>#NAME?</v>
      </c>
      <c r="BY67" s="109" t="e">
        <f ca="1">_xll.BDH($B67,BY$3,BY$2,BY$2)</f>
        <v>#NAME?</v>
      </c>
      <c r="BZ67" s="109" t="e">
        <f ca="1">_xll.BDH($B67,BZ$3,BZ$2,BZ$2)</f>
        <v>#NAME?</v>
      </c>
      <c r="CA67" s="109" t="e">
        <f ca="1">_xll.BDH($B67,CA$3,CA$2,CA$2)</f>
        <v>#NAME?</v>
      </c>
      <c r="CB67" s="109" t="e">
        <f ca="1">_xll.BDH($B67,CB$3,CB$2,CB$2)</f>
        <v>#NAME?</v>
      </c>
      <c r="CC67" s="109" t="e">
        <f ca="1">_xll.BDH($B67,CC$3,CC$2,CC$2)</f>
        <v>#NAME?</v>
      </c>
      <c r="CD67" s="109" t="e">
        <f ca="1">_xll.BDH($B67,CD$3,CD$2,CD$2)</f>
        <v>#NAME?</v>
      </c>
      <c r="CE67" s="109" t="e">
        <f ca="1">_xll.BDH($B67,CE$3,CE$2,CE$2)</f>
        <v>#NAME?</v>
      </c>
      <c r="CF67" s="109" t="e">
        <f ca="1">_xll.BDH($B67,CF$3,CF$2,CF$2)</f>
        <v>#NAME?</v>
      </c>
      <c r="CG67" s="109" t="e">
        <f ca="1">_xll.BDH($B67,CG$3,CG$2,CG$2)</f>
        <v>#NAME?</v>
      </c>
      <c r="CH67" s="109" t="e">
        <f ca="1">_xll.BDH($B67,CH$3,CH$2,CH$2)</f>
        <v>#NAME?</v>
      </c>
      <c r="CI67" s="109" t="e">
        <f ca="1">_xll.BDH($B67,CI$3,CI$2,CI$2)</f>
        <v>#NAME?</v>
      </c>
      <c r="CJ67" s="109" t="e">
        <f ca="1">_xll.BDH($B67,CJ$3,CJ$2,CJ$2)</f>
        <v>#NAME?</v>
      </c>
      <c r="CK67" s="109" t="e">
        <f ca="1">_xll.BDH($B67,CK$3,CK$2,CK$2)</f>
        <v>#NAME?</v>
      </c>
      <c r="CL67" s="109" t="e">
        <f ca="1">_xll.BDH($B67,CL$3,CL$2,CL$2)</f>
        <v>#NAME?</v>
      </c>
      <c r="CM67" s="109" t="e">
        <f ca="1">_xll.BDH($B67,CM$3,CM$2,CM$2)</f>
        <v>#NAME?</v>
      </c>
      <c r="CN67" s="26"/>
      <c r="CO67" s="108" t="e">
        <f ca="1">_xll.BDH($B67,CO$3,CO$2,CO$2)</f>
        <v>#NAME?</v>
      </c>
      <c r="CP67" s="108" t="e">
        <f ca="1">_xll.BDH($B67,CP$3,CP$2,CP$2)</f>
        <v>#NAME?</v>
      </c>
      <c r="CQ67" s="108" t="e">
        <f ca="1">_xll.BDH($B67,CQ$3,CQ$2,CQ$2)</f>
        <v>#NAME?</v>
      </c>
      <c r="CR67" s="108" t="e">
        <f ca="1">_xll.BDH($B67,CR$3,CR$2,CR$2)</f>
        <v>#NAME?</v>
      </c>
      <c r="CS67" s="108" t="e">
        <f ca="1">_xll.BDH($B67,CS$3,CS$2,CS$2)</f>
        <v>#NAME?</v>
      </c>
      <c r="CT67" s="108" t="e">
        <f ca="1">_xll.BDH($B67,CT$3,CT$2,CT$2)</f>
        <v>#NAME?</v>
      </c>
      <c r="CU67" s="108" t="e">
        <f ca="1">_xll.BDH($B67,CU$3,CU$2,CU$2)</f>
        <v>#NAME?</v>
      </c>
      <c r="CV67" s="108" t="e">
        <f ca="1">_xll.BDH($B67,CV$3,CV$2,CV$2)</f>
        <v>#NAME?</v>
      </c>
      <c r="CW67" s="108" t="e">
        <f ca="1">_xll.BDH($B67,CW$3,CW$2,CW$2)</f>
        <v>#NAME?</v>
      </c>
      <c r="CX67" s="108" t="e">
        <f ca="1">_xll.BDH($B67,CX$3,CX$2,CX$2)</f>
        <v>#NAME?</v>
      </c>
      <c r="CY67" s="108" t="e">
        <f ca="1">_xll.BDH($B67,CY$3,CY$2,CY$2)</f>
        <v>#NAME?</v>
      </c>
      <c r="CZ67" s="108" t="e">
        <f ca="1">_xll.BDH($B67,CZ$3,CZ$2,CZ$2)</f>
        <v>#NAME?</v>
      </c>
      <c r="DA67" s="108" t="e">
        <f ca="1">_xll.BDH($B67,DA$3,DA$2,DA$2)</f>
        <v>#NAME?</v>
      </c>
      <c r="DB67" s="108" t="e">
        <f ca="1">_xll.BDH($B67,DB$3,DB$2,DB$2)</f>
        <v>#NAME?</v>
      </c>
      <c r="DC67" s="108" t="e">
        <f ca="1">_xll.BDH($B67,DC$3,DC$2,DC$2)</f>
        <v>#NAME?</v>
      </c>
      <c r="DD67" s="108" t="e">
        <f ca="1">_xll.BDH($B67,DD$3,DD$2,DD$2)</f>
        <v>#NAME?</v>
      </c>
      <c r="DE67" s="108" t="e">
        <f ca="1">_xll.BDH($B67,DE$3,DE$2,DE$2)</f>
        <v>#NAME?</v>
      </c>
      <c r="DF67" s="108" t="e">
        <f ca="1">_xll.BDH($B67,DF$3,DF$2,DF$2)</f>
        <v>#NAME?</v>
      </c>
      <c r="DG67" s="108" t="e">
        <f ca="1">_xll.BDH($B67,DG$3,DG$2,DG$2)</f>
        <v>#NAME?</v>
      </c>
      <c r="DH67" s="108" t="e">
        <f ca="1">_xll.BDH($B67,DH$3,DH$2,DH$2)</f>
        <v>#NAME?</v>
      </c>
      <c r="DI67" s="108" t="e">
        <f ca="1">_xll.BDH($B67,DI$3,DI$2,DI$2)</f>
        <v>#NAME?</v>
      </c>
      <c r="DJ67" s="15"/>
      <c r="DK67" s="109" t="e">
        <f ca="1">_xll.BDH($B67,DK$3,DK$2,DK$2)</f>
        <v>#NAME?</v>
      </c>
      <c r="DL67" s="109" t="e">
        <f ca="1">_xll.BDH($B67,DL$3,DL$2,DL$2)</f>
        <v>#NAME?</v>
      </c>
      <c r="DM67" s="109" t="e">
        <f ca="1">_xll.BDH($B67,DM$3,DM$2,DM$2)</f>
        <v>#NAME?</v>
      </c>
      <c r="DN67" s="109" t="e">
        <f ca="1">_xll.BDH($B67,DN$3,DN$2,DN$2)</f>
        <v>#NAME?</v>
      </c>
      <c r="DO67" s="109" t="e">
        <f ca="1">_xll.BDH($B67,DO$3,DO$2,DO$2)</f>
        <v>#NAME?</v>
      </c>
      <c r="DP67" s="109" t="e">
        <f ca="1">_xll.BDH($B67,DP$3,DP$2,DP$2)</f>
        <v>#NAME?</v>
      </c>
      <c r="DQ67" s="109" t="e">
        <f ca="1">_xll.BDH($B67,DQ$3,DQ$2,DQ$2)</f>
        <v>#NAME?</v>
      </c>
      <c r="DR67" s="109" t="e">
        <f ca="1">_xll.BDH($B67,DR$3,DR$2,DR$2)</f>
        <v>#NAME?</v>
      </c>
      <c r="DS67" s="109" t="e">
        <f ca="1">_xll.BDH($B67,DS$3,DS$2,DS$2)</f>
        <v>#NAME?</v>
      </c>
      <c r="DT67" s="109" t="e">
        <f ca="1">_xll.BDH($B67,DT$3,DT$2,DT$2)</f>
        <v>#NAME?</v>
      </c>
      <c r="DU67" s="109" t="e">
        <f ca="1">_xll.BDH($B67,DU$3,DU$2,DU$2)</f>
        <v>#NAME?</v>
      </c>
      <c r="DV67" s="109" t="e">
        <f ca="1">_xll.BDH($B67,DV$3,DV$2,DV$2)</f>
        <v>#NAME?</v>
      </c>
      <c r="DW67" s="109" t="e">
        <f ca="1">_xll.BDH($B67,DW$3,DW$2,DW$2)</f>
        <v>#NAME?</v>
      </c>
      <c r="DX67" s="109" t="e">
        <f ca="1">_xll.BDH($B67,DX$3,DX$2,DX$2)</f>
        <v>#NAME?</v>
      </c>
      <c r="DY67" s="109" t="e">
        <f ca="1">_xll.BDH($B67,DY$3,DY$2,DY$2)</f>
        <v>#NAME?</v>
      </c>
      <c r="DZ67" s="109" t="e">
        <f ca="1">_xll.BDH($B67,DZ$3,DZ$2,DZ$2)</f>
        <v>#NAME?</v>
      </c>
      <c r="EA67" s="109" t="e">
        <f ca="1">_xll.BDH($B67,EA$3,EA$2,EA$2)</f>
        <v>#NAME?</v>
      </c>
      <c r="EB67" s="109" t="e">
        <f ca="1">_xll.BDH($B67,EB$3,EB$2,EB$2)</f>
        <v>#NAME?</v>
      </c>
      <c r="EC67" s="109" t="e">
        <f ca="1">_xll.BDH($B67,EC$3,EC$2,EC$2)</f>
        <v>#NAME?</v>
      </c>
      <c r="ED67" s="109" t="e">
        <f ca="1">_xll.BDH($B67,ED$3,ED$2,ED$2)</f>
        <v>#NAME?</v>
      </c>
      <c r="EE67" s="109" t="e">
        <f ca="1">_xll.BDH($B67,EE$3,EE$2,EE$2)</f>
        <v>#NAME?</v>
      </c>
      <c r="EF67" s="15"/>
      <c r="EG67" s="109" t="e">
        <f ca="1">_xll.BDH($B67,EG$3,EG$2,EG$2)</f>
        <v>#NAME?</v>
      </c>
      <c r="EH67" s="109" t="e">
        <f ca="1">_xll.BDH($B67,EH$3,EH$2,EH$2)</f>
        <v>#NAME?</v>
      </c>
      <c r="EI67" s="109" t="e">
        <f ca="1">_xll.BDH($B67,EI$3,EI$2,EI$2)</f>
        <v>#NAME?</v>
      </c>
      <c r="EJ67" s="109" t="e">
        <f ca="1">_xll.BDH($B67,EJ$3,EJ$2,EJ$2)</f>
        <v>#NAME?</v>
      </c>
      <c r="EK67" s="109" t="e">
        <f ca="1">_xll.BDH($B67,EK$3,EK$2,EK$2)</f>
        <v>#NAME?</v>
      </c>
      <c r="EL67" s="109" t="e">
        <f ca="1">_xll.BDH($B67,EL$3,EL$2,EL$2)</f>
        <v>#NAME?</v>
      </c>
      <c r="EM67" s="109" t="e">
        <f ca="1">_xll.BDH($B67,EM$3,EM$2,EM$2)</f>
        <v>#NAME?</v>
      </c>
      <c r="EN67" s="109" t="e">
        <f ca="1">_xll.BDH($B67,EN$3,EN$2,EN$2)</f>
        <v>#NAME?</v>
      </c>
      <c r="EO67" s="109" t="e">
        <f ca="1">_xll.BDH($B67,EO$3,EO$2,EO$2)</f>
        <v>#NAME?</v>
      </c>
      <c r="EP67" s="109" t="e">
        <f ca="1">_xll.BDH($B67,EP$3,EP$2,EP$2)</f>
        <v>#NAME?</v>
      </c>
      <c r="EQ67" s="109" t="e">
        <f ca="1">_xll.BDH($B67,EQ$3,EQ$2,EQ$2)</f>
        <v>#NAME?</v>
      </c>
      <c r="ER67" s="109" t="e">
        <f ca="1">_xll.BDH($B67,ER$3,ER$2,ER$2)</f>
        <v>#NAME?</v>
      </c>
      <c r="ES67" s="109" t="e">
        <f ca="1">_xll.BDH($B67,ES$3,ES$2,ES$2)</f>
        <v>#NAME?</v>
      </c>
      <c r="ET67" s="109" t="e">
        <f ca="1">_xll.BDH($B67,ET$3,ET$2,ET$2)</f>
        <v>#NAME?</v>
      </c>
      <c r="EU67" s="109" t="e">
        <f ca="1">_xll.BDH($B67,EU$3,EU$2,EU$2)</f>
        <v>#NAME?</v>
      </c>
      <c r="EV67" s="109" t="e">
        <f ca="1">_xll.BDH($B67,EV$3,EV$2,EV$2)</f>
        <v>#NAME?</v>
      </c>
      <c r="EW67" s="109" t="e">
        <f ca="1">_xll.BDH($B67,EW$3,EW$2,EW$2)</f>
        <v>#NAME?</v>
      </c>
      <c r="EX67" s="109" t="e">
        <f ca="1">_xll.BDH($B67,EX$3,EX$2,EX$2)</f>
        <v>#NAME?</v>
      </c>
      <c r="EY67" s="109" t="e">
        <f ca="1">_xll.BDH($B67,EY$3,EY$2,EY$2)</f>
        <v>#NAME?</v>
      </c>
      <c r="EZ67" s="109" t="e">
        <f ca="1">_xll.BDH($B67,EZ$3,EZ$2,EZ$2)</f>
        <v>#NAME?</v>
      </c>
      <c r="FA67" s="109" t="e">
        <f ca="1">_xll.BDH($B67,FA$3,FA$2,FA$2)</f>
        <v>#NAME?</v>
      </c>
      <c r="FB67" s="15"/>
      <c r="FC67" s="109" t="e">
        <f ca="1">_xll.BDH($B67,FC$3,FC$2,FC$2)</f>
        <v>#NAME?</v>
      </c>
      <c r="FD67" s="109" t="e">
        <f ca="1">_xll.BDH($B67,FD$3,FD$2,FD$2)</f>
        <v>#NAME?</v>
      </c>
      <c r="FE67" s="109" t="e">
        <f ca="1">_xll.BDH($B67,FE$3,FE$2,FE$2)</f>
        <v>#NAME?</v>
      </c>
      <c r="FF67" s="109" t="e">
        <f ca="1">_xll.BDH($B67,FF$3,FF$2,FF$2)</f>
        <v>#NAME?</v>
      </c>
      <c r="FG67" s="109" t="e">
        <f ca="1">_xll.BDH($B67,FG$3,FG$2,FG$2)</f>
        <v>#NAME?</v>
      </c>
      <c r="FH67" s="109" t="e">
        <f ca="1">_xll.BDH($B67,FH$3,FH$2,FH$2)</f>
        <v>#NAME?</v>
      </c>
      <c r="FI67" s="109" t="e">
        <f ca="1">_xll.BDH($B67,FI$3,FI$2,FI$2)</f>
        <v>#NAME?</v>
      </c>
      <c r="FJ67" s="109" t="e">
        <f ca="1">_xll.BDH($B67,FJ$3,FJ$2,FJ$2)</f>
        <v>#NAME?</v>
      </c>
      <c r="FK67" s="109" t="e">
        <f ca="1">_xll.BDH($B67,FK$3,FK$2,FK$2)</f>
        <v>#NAME?</v>
      </c>
      <c r="FL67" s="109" t="e">
        <f ca="1">_xll.BDH($B67,FL$3,FL$2,FL$2)</f>
        <v>#NAME?</v>
      </c>
      <c r="FM67" s="109" t="e">
        <f ca="1">_xll.BDH($B67,FM$3,FM$2,FM$2)</f>
        <v>#NAME?</v>
      </c>
      <c r="FN67" s="109" t="e">
        <f ca="1">_xll.BDH($B67,FN$3,FN$2,FN$2)</f>
        <v>#NAME?</v>
      </c>
      <c r="FO67" s="109" t="e">
        <f ca="1">_xll.BDH($B67,FO$3,FO$2,FO$2)</f>
        <v>#NAME?</v>
      </c>
      <c r="FP67" s="109" t="e">
        <f ca="1">_xll.BDH($B67,FP$3,FP$2,FP$2)</f>
        <v>#NAME?</v>
      </c>
      <c r="FQ67" s="109" t="e">
        <f ca="1">_xll.BDH($B67,FQ$3,FQ$2,FQ$2)</f>
        <v>#NAME?</v>
      </c>
      <c r="FR67" s="109" t="e">
        <f ca="1">_xll.BDH($B67,FR$3,FR$2,FR$2)</f>
        <v>#NAME?</v>
      </c>
      <c r="FS67" s="109" t="e">
        <f ca="1">_xll.BDH($B67,FS$3,FS$2,FS$2)</f>
        <v>#NAME?</v>
      </c>
      <c r="FT67" s="109" t="e">
        <f ca="1">_xll.BDH($B67,FT$3,FT$2,FT$2)</f>
        <v>#NAME?</v>
      </c>
      <c r="FU67" s="109" t="e">
        <f ca="1">_xll.BDH($B67,FU$3,FU$2,FU$2)</f>
        <v>#NAME?</v>
      </c>
      <c r="FV67" s="109" t="e">
        <f ca="1">_xll.BDH($B67,FV$3,FV$2,FV$2)</f>
        <v>#NAME?</v>
      </c>
      <c r="FW67" s="109" t="e">
        <f ca="1">_xll.BDH($B67,FW$3,FW$2,FW$2)</f>
        <v>#NAME?</v>
      </c>
      <c r="FX67" s="15"/>
      <c r="FY67" s="109" t="e">
        <f ca="1">_xll.BDH($B67,FY$3,FY$2,FY$2)</f>
        <v>#NAME?</v>
      </c>
      <c r="FZ67" s="109" t="e">
        <f ca="1">_xll.BDH($B67,FZ$3,FZ$2,FZ$2)</f>
        <v>#NAME?</v>
      </c>
      <c r="GA67" s="109" t="e">
        <f ca="1">_xll.BDH($B67,GA$3,GA$2,GA$2)</f>
        <v>#NAME?</v>
      </c>
      <c r="GB67" s="109" t="e">
        <f ca="1">_xll.BDH($B67,GB$3,GB$2,GB$2)</f>
        <v>#NAME?</v>
      </c>
      <c r="GC67" s="109" t="e">
        <f ca="1">_xll.BDH($B67,GC$3,GC$2,GC$2)</f>
        <v>#NAME?</v>
      </c>
      <c r="GD67" s="109" t="e">
        <f ca="1">_xll.BDH($B67,GD$3,GD$2,GD$2)</f>
        <v>#NAME?</v>
      </c>
      <c r="GE67" s="109" t="e">
        <f ca="1">_xll.BDH($B67,GE$3,GE$2,GE$2)</f>
        <v>#NAME?</v>
      </c>
      <c r="GF67" s="109" t="e">
        <f ca="1">_xll.BDH($B67,GF$3,GF$2,GF$2)</f>
        <v>#NAME?</v>
      </c>
      <c r="GG67" s="109" t="e">
        <f ca="1">_xll.BDH($B67,GG$3,GG$2,GG$2)</f>
        <v>#NAME?</v>
      </c>
      <c r="GH67" s="109" t="e">
        <f ca="1">_xll.BDH($B67,GH$3,GH$2,GH$2)</f>
        <v>#NAME?</v>
      </c>
      <c r="GI67" s="109" t="e">
        <f ca="1">_xll.BDH($B67,GI$3,GI$2,GI$2)</f>
        <v>#NAME?</v>
      </c>
      <c r="GJ67" s="109" t="e">
        <f ca="1">_xll.BDH($B67,GJ$3,GJ$2,GJ$2)</f>
        <v>#NAME?</v>
      </c>
      <c r="GK67" s="109" t="e">
        <f ca="1">_xll.BDH($B67,GK$3,GK$2,GK$2)</f>
        <v>#NAME?</v>
      </c>
      <c r="GL67" s="109" t="e">
        <f ca="1">_xll.BDH($B67,GL$3,GL$2,GL$2)</f>
        <v>#NAME?</v>
      </c>
      <c r="GM67" s="109" t="e">
        <f ca="1">_xll.BDH($B67,GM$3,GM$2,GM$2)</f>
        <v>#NAME?</v>
      </c>
      <c r="GN67" s="109" t="e">
        <f ca="1">_xll.BDH($B67,GN$3,GN$2,GN$2)</f>
        <v>#NAME?</v>
      </c>
      <c r="GO67" s="109" t="e">
        <f ca="1">_xll.BDH($B67,GO$3,GO$2,GO$2)</f>
        <v>#NAME?</v>
      </c>
      <c r="GP67" s="109" t="e">
        <f ca="1">_xll.BDH($B67,GP$3,GP$2,GP$2)</f>
        <v>#NAME?</v>
      </c>
      <c r="GQ67" s="109" t="e">
        <f ca="1">_xll.BDH($B67,GQ$3,GQ$2,GQ$2)</f>
        <v>#NAME?</v>
      </c>
      <c r="GR67" s="109" t="e">
        <f ca="1">_xll.BDH($B67,GR$3,GR$2,GR$2)</f>
        <v>#NAME?</v>
      </c>
      <c r="GS67" s="109" t="e">
        <f ca="1">_xll.BDH($B67,GS$3,GS$2,GS$2)</f>
        <v>#NAME?</v>
      </c>
      <c r="GT67" s="15"/>
      <c r="GU67" s="108" t="e">
        <f ca="1">_xll.BDH($B67,GU$3,GU$2,GU$2)</f>
        <v>#NAME?</v>
      </c>
      <c r="GV67" s="108" t="e">
        <f ca="1">_xll.BDH($B67,GV$3,GV$2,GV$2)</f>
        <v>#NAME?</v>
      </c>
      <c r="GW67" s="108" t="e">
        <f ca="1">_xll.BDH($B67,GW$3,GW$2,GW$2)</f>
        <v>#NAME?</v>
      </c>
      <c r="GX67" s="108" t="e">
        <f ca="1">_xll.BDH($B67,GX$3,GX$2,GX$2)</f>
        <v>#NAME?</v>
      </c>
      <c r="GY67" s="108" t="e">
        <f ca="1">_xll.BDH($B67,GY$3,GY$2,GY$2)</f>
        <v>#NAME?</v>
      </c>
      <c r="GZ67" s="108" t="e">
        <f ca="1">_xll.BDH($B67,GZ$3,GZ$2,GZ$2)</f>
        <v>#NAME?</v>
      </c>
      <c r="HA67" s="108" t="e">
        <f ca="1">_xll.BDH($B67,HA$3,HA$2,HA$2)</f>
        <v>#NAME?</v>
      </c>
      <c r="HB67" s="108" t="e">
        <f ca="1">_xll.BDH($B67,HB$3,HB$2,HB$2)</f>
        <v>#NAME?</v>
      </c>
      <c r="HC67" s="108" t="e">
        <f ca="1">_xll.BDH($B67,HC$3,HC$2,HC$2)</f>
        <v>#NAME?</v>
      </c>
      <c r="HD67" s="108" t="e">
        <f ca="1">_xll.BDH($B67,HD$3,HD$2,HD$2)</f>
        <v>#NAME?</v>
      </c>
      <c r="HE67" s="108" t="e">
        <f ca="1">_xll.BDH($B67,HE$3,HE$2,HE$2)</f>
        <v>#NAME?</v>
      </c>
      <c r="HF67" s="108" t="e">
        <f ca="1">_xll.BDH($B67,HF$3,HF$2,HF$2)</f>
        <v>#NAME?</v>
      </c>
      <c r="HG67" s="108" t="e">
        <f ca="1">_xll.BDH($B67,HG$3,HG$2,HG$2)</f>
        <v>#NAME?</v>
      </c>
      <c r="HH67" s="108" t="e">
        <f ca="1">_xll.BDH($B67,HH$3,HH$2,HH$2)</f>
        <v>#NAME?</v>
      </c>
      <c r="HI67" s="108" t="e">
        <f ca="1">_xll.BDH($B67,HI$3,HI$2,HI$2)</f>
        <v>#NAME?</v>
      </c>
      <c r="HJ67" s="108" t="e">
        <f ca="1">_xll.BDH($B67,HJ$3,HJ$2,HJ$2)</f>
        <v>#NAME?</v>
      </c>
      <c r="HK67" s="108" t="e">
        <f ca="1">_xll.BDH($B67,HK$3,HK$2,HK$2)</f>
        <v>#NAME?</v>
      </c>
      <c r="HL67" s="108" t="e">
        <f ca="1">_xll.BDH($B67,HL$3,HL$2,HL$2)</f>
        <v>#NAME?</v>
      </c>
      <c r="HM67" s="108" t="e">
        <f ca="1">_xll.BDH($B67,HM$3,HM$2,HM$2)</f>
        <v>#NAME?</v>
      </c>
      <c r="HN67" s="108" t="e">
        <f ca="1">_xll.BDH($B67,HN$3,HN$2,HN$2)</f>
        <v>#NAME?</v>
      </c>
      <c r="HO67" s="108" t="e">
        <f ca="1">_xll.BDH($B67,HO$3,HO$2,HO$2)</f>
        <v>#NAME?</v>
      </c>
      <c r="HP67" s="15"/>
      <c r="HQ67" s="108" t="e">
        <f ca="1">_xll.BDH($B67,HQ$3,HQ$2,HQ$2)</f>
        <v>#NAME?</v>
      </c>
      <c r="HR67" s="108" t="e">
        <f ca="1">_xll.BDH($B67,HR$3,HR$2,HR$2)</f>
        <v>#NAME?</v>
      </c>
      <c r="HS67" s="108" t="e">
        <f ca="1">_xll.BDH($B67,HS$3,HS$2,HS$2)</f>
        <v>#NAME?</v>
      </c>
      <c r="HT67" s="108" t="e">
        <f ca="1">_xll.BDH($B67,HT$3,HT$2,HT$2)</f>
        <v>#NAME?</v>
      </c>
      <c r="HU67" s="108" t="e">
        <f ca="1">_xll.BDH($B67,HU$3,HU$2,HU$2)</f>
        <v>#NAME?</v>
      </c>
      <c r="HV67" s="108" t="e">
        <f ca="1">_xll.BDH($B67,HV$3,HV$2,HV$2)</f>
        <v>#NAME?</v>
      </c>
      <c r="HW67" s="108" t="e">
        <f ca="1">_xll.BDH($B67,HW$3,HW$2,HW$2)</f>
        <v>#NAME?</v>
      </c>
      <c r="HX67" s="108" t="e">
        <f ca="1">_xll.BDH($B67,HX$3,HX$2,HX$2)</f>
        <v>#NAME?</v>
      </c>
      <c r="HY67" s="108" t="e">
        <f ca="1">_xll.BDH($B67,HY$3,HY$2,HY$2)</f>
        <v>#NAME?</v>
      </c>
      <c r="HZ67" s="108" t="e">
        <f ca="1">_xll.BDH($B67,HZ$3,HZ$2,HZ$2)</f>
        <v>#NAME?</v>
      </c>
      <c r="IA67" s="108" t="e">
        <f ca="1">_xll.BDH($B67,IA$3,IA$2,IA$2)</f>
        <v>#NAME?</v>
      </c>
      <c r="IB67" s="108" t="e">
        <f ca="1">_xll.BDH($B67,IB$3,IB$2,IB$2)</f>
        <v>#NAME?</v>
      </c>
      <c r="IC67" s="108" t="e">
        <f ca="1">_xll.BDH($B67,IC$3,IC$2,IC$2)</f>
        <v>#NAME?</v>
      </c>
      <c r="ID67" s="108" t="e">
        <f ca="1">_xll.BDH($B67,ID$3,ID$2,ID$2)</f>
        <v>#NAME?</v>
      </c>
      <c r="IE67" s="108" t="e">
        <f ca="1">_xll.BDH($B67,IE$3,IE$2,IE$2)</f>
        <v>#NAME?</v>
      </c>
      <c r="IF67" s="108" t="e">
        <f ca="1">_xll.BDH($B67,IF$3,IF$2,IF$2)</f>
        <v>#NAME?</v>
      </c>
      <c r="IG67" s="108" t="e">
        <f ca="1">_xll.BDH($B67,IG$3,IG$2,IG$2)</f>
        <v>#NAME?</v>
      </c>
      <c r="IH67" s="108" t="e">
        <f ca="1">_xll.BDH($B67,IH$3,IH$2,IH$2)</f>
        <v>#NAME?</v>
      </c>
      <c r="II67" s="108" t="e">
        <f ca="1">_xll.BDH($B67,II$3,II$2,II$2)</f>
        <v>#NAME?</v>
      </c>
      <c r="IJ67" s="108" t="e">
        <f ca="1">_xll.BDH($B67,IJ$3,IJ$2,IJ$2)</f>
        <v>#NAME?</v>
      </c>
      <c r="IK67" s="108" t="e">
        <f ca="1">_xll.BDH($B67,IK$3,IK$2,IK$2)</f>
        <v>#NAME?</v>
      </c>
      <c r="IL67" s="15"/>
      <c r="IM67" s="108" t="e">
        <f ca="1">_xll.BDH($B67,IM$3,IM$2,IM$2)</f>
        <v>#NAME?</v>
      </c>
      <c r="IN67" s="108" t="e">
        <f ca="1">_xll.BDH($B67,IN$3,IN$2,IN$2)</f>
        <v>#NAME?</v>
      </c>
      <c r="IO67" s="108" t="e">
        <f ca="1">_xll.BDH($B67,IO$3,IO$2,IO$2)</f>
        <v>#NAME?</v>
      </c>
      <c r="IP67" s="108" t="e">
        <f ca="1">_xll.BDH($B67,IP$3,IP$2,IP$2)</f>
        <v>#NAME?</v>
      </c>
      <c r="IQ67" s="108" t="e">
        <f ca="1">_xll.BDH($B67,IQ$3,IQ$2,IQ$2)</f>
        <v>#NAME?</v>
      </c>
      <c r="IR67" s="108" t="e">
        <f ca="1">_xll.BDH($B67,IR$3,IR$2,IR$2)</f>
        <v>#NAME?</v>
      </c>
      <c r="IS67" s="108" t="e">
        <f ca="1">_xll.BDH($B67,IS$3,IS$2,IS$2)</f>
        <v>#NAME?</v>
      </c>
      <c r="IT67" s="108" t="e">
        <f ca="1">_xll.BDH($B67,IT$3,IT$2,IT$2)</f>
        <v>#NAME?</v>
      </c>
      <c r="IU67" s="108" t="e">
        <f ca="1">_xll.BDH($B67,IU$3,IU$2,IU$2)</f>
        <v>#NAME?</v>
      </c>
      <c r="IV67" s="108" t="e">
        <f ca="1">_xll.BDH($B67,IV$3,IV$2,IV$2)</f>
        <v>#NAME?</v>
      </c>
      <c r="IW67" s="108" t="e">
        <f ca="1">_xll.BDH($B67,IW$3,IW$2,IW$2)</f>
        <v>#NAME?</v>
      </c>
      <c r="IX67" s="108" t="e">
        <f ca="1">_xll.BDH($B67,IX$3,IX$2,IX$2)</f>
        <v>#NAME?</v>
      </c>
      <c r="IY67" s="108" t="e">
        <f ca="1">_xll.BDH($B67,IY$3,IY$2,IY$2)</f>
        <v>#NAME?</v>
      </c>
      <c r="IZ67" s="108" t="e">
        <f ca="1">_xll.BDH($B67,IZ$3,IZ$2,IZ$2)</f>
        <v>#NAME?</v>
      </c>
      <c r="JA67" s="108" t="e">
        <f ca="1">_xll.BDH($B67,JA$3,JA$2,JA$2)</f>
        <v>#NAME?</v>
      </c>
      <c r="JB67" s="108" t="e">
        <f ca="1">_xll.BDH($B67,JB$3,JB$2,JB$2)</f>
        <v>#NAME?</v>
      </c>
      <c r="JC67" s="108" t="e">
        <f ca="1">_xll.BDH($B67,JC$3,JC$2,JC$2)</f>
        <v>#NAME?</v>
      </c>
      <c r="JD67" s="108" t="e">
        <f ca="1">_xll.BDH($B67,JD$3,JD$2,JD$2)</f>
        <v>#NAME?</v>
      </c>
      <c r="JE67" s="108" t="e">
        <f ca="1">_xll.BDH($B67,JE$3,JE$2,JE$2)</f>
        <v>#NAME?</v>
      </c>
      <c r="JF67" s="108" t="e">
        <f ca="1">_xll.BDH($B67,JF$3,JF$2,JF$2)</f>
        <v>#NAME?</v>
      </c>
      <c r="JG67" s="108" t="e">
        <f ca="1">_xll.BDH($B67,JG$3,JG$2,JG$2)</f>
        <v>#NAME?</v>
      </c>
      <c r="JH67" s="15"/>
      <c r="JI67" s="109" t="e">
        <f ca="1">_xll.BDH($B67,JI$3,JI$2,JI$2)</f>
        <v>#NAME?</v>
      </c>
      <c r="JJ67" s="109" t="e">
        <f ca="1">_xll.BDH($B67,JJ$3,JJ$2,JJ$2)</f>
        <v>#NAME?</v>
      </c>
      <c r="JK67" s="109" t="e">
        <f ca="1">_xll.BDH($B67,JK$3,JK$2,JK$2)</f>
        <v>#NAME?</v>
      </c>
      <c r="JL67" s="109" t="e">
        <f ca="1">_xll.BDH($B67,JL$3,JL$2,JL$2)</f>
        <v>#NAME?</v>
      </c>
      <c r="JM67" s="109" t="e">
        <f ca="1">_xll.BDH($B67,JM$3,JM$2,JM$2)</f>
        <v>#NAME?</v>
      </c>
      <c r="JN67" s="109" t="e">
        <f ca="1">_xll.BDH($B67,JN$3,JN$2,JN$2)</f>
        <v>#NAME?</v>
      </c>
      <c r="JO67" s="109" t="e">
        <f ca="1">_xll.BDH($B67,JO$3,JO$2,JO$2)</f>
        <v>#NAME?</v>
      </c>
      <c r="JP67" s="109" t="e">
        <f ca="1">_xll.BDH($B67,JP$3,JP$2,JP$2)</f>
        <v>#NAME?</v>
      </c>
      <c r="JQ67" s="109" t="e">
        <f ca="1">_xll.BDH($B67,JQ$3,JQ$2,JQ$2)</f>
        <v>#NAME?</v>
      </c>
      <c r="JR67" s="109" t="e">
        <f ca="1">_xll.BDH($B67,JR$3,JR$2,JR$2)</f>
        <v>#NAME?</v>
      </c>
      <c r="JS67" s="109" t="e">
        <f ca="1">_xll.BDH($B67,JS$3,JS$2,JS$2)</f>
        <v>#NAME?</v>
      </c>
      <c r="JT67" s="109" t="e">
        <f ca="1">_xll.BDH($B67,JT$3,JT$2,JT$2)</f>
        <v>#NAME?</v>
      </c>
      <c r="JU67" s="109" t="e">
        <f ca="1">_xll.BDH($B67,JU$3,JU$2,JU$2)</f>
        <v>#NAME?</v>
      </c>
      <c r="JV67" s="109" t="e">
        <f ca="1">_xll.BDH($B67,JV$3,JV$2,JV$2)</f>
        <v>#NAME?</v>
      </c>
      <c r="JW67" s="109" t="e">
        <f ca="1">_xll.BDH($B67,JW$3,JW$2,JW$2)</f>
        <v>#NAME?</v>
      </c>
      <c r="JX67" s="109" t="e">
        <f ca="1">_xll.BDH($B67,JX$3,JX$2,JX$2)</f>
        <v>#NAME?</v>
      </c>
      <c r="JY67" s="109" t="e">
        <f ca="1">_xll.BDH($B67,JY$3,JY$2,JY$2)</f>
        <v>#NAME?</v>
      </c>
      <c r="JZ67" s="109" t="e">
        <f ca="1">_xll.BDH($B67,JZ$3,JZ$2,JZ$2)</f>
        <v>#NAME?</v>
      </c>
      <c r="KA67" s="109" t="e">
        <f ca="1">_xll.BDH($B67,KA$3,KA$2,KA$2)</f>
        <v>#NAME?</v>
      </c>
      <c r="KB67" s="109" t="e">
        <f ca="1">_xll.BDH($B67,KB$3,KB$2,KB$2)</f>
        <v>#NAME?</v>
      </c>
      <c r="KC67" s="109" t="e">
        <f ca="1">_xll.BDH($B67,KC$3,KC$2,KC$2)</f>
        <v>#NAME?</v>
      </c>
      <c r="KD67" s="15"/>
    </row>
    <row r="68" spans="1:290" s="27" customFormat="1">
      <c r="A68" s="15" t="s">
        <v>16</v>
      </c>
      <c r="B68" s="15" t="s">
        <v>122</v>
      </c>
      <c r="C68" s="15"/>
      <c r="D68" s="15" t="s">
        <v>113</v>
      </c>
      <c r="E68" s="108" t="e">
        <f ca="1">_xll.BDH($B68,E$3,E$2,E$2)</f>
        <v>#NAME?</v>
      </c>
      <c r="F68" s="108" t="e">
        <f ca="1">_xll.BDH($B68,F$3,F$2,F$2)</f>
        <v>#NAME?</v>
      </c>
      <c r="G68" s="108" t="e">
        <f ca="1">_xll.BDH($B68,G$3,G$2,G$2)</f>
        <v>#NAME?</v>
      </c>
      <c r="H68" s="108" t="e">
        <f ca="1">_xll.BDH($B68,H$3,H$2,H$2)</f>
        <v>#NAME?</v>
      </c>
      <c r="I68" s="108" t="e">
        <f ca="1">_xll.BDH($B68,I$3,I$2,I$2)</f>
        <v>#NAME?</v>
      </c>
      <c r="J68" s="108" t="e">
        <f ca="1">_xll.BDH($B68,J$3,J$2,J$2)</f>
        <v>#NAME?</v>
      </c>
      <c r="K68" s="108" t="e">
        <f ca="1">_xll.BDH($B68,K$3,K$2,K$2)</f>
        <v>#NAME?</v>
      </c>
      <c r="L68" s="108" t="e">
        <f ca="1">_xll.BDH($B68,L$3,L$2,L$2)</f>
        <v>#NAME?</v>
      </c>
      <c r="M68" s="108" t="e">
        <f ca="1">_xll.BDH($B68,M$3,M$2,M$2)</f>
        <v>#NAME?</v>
      </c>
      <c r="N68" s="108" t="e">
        <f ca="1">_xll.BDH($B68,N$3,N$2,N$2)</f>
        <v>#NAME?</v>
      </c>
      <c r="O68" s="108" t="e">
        <f ca="1">_xll.BDH($B68,O$3,O$2,O$2)</f>
        <v>#NAME?</v>
      </c>
      <c r="P68" s="108" t="e">
        <f ca="1">_xll.BDH($B68,P$3,P$2,P$2)</f>
        <v>#NAME?</v>
      </c>
      <c r="Q68" s="108" t="e">
        <f ca="1">_xll.BDH($B68,Q$3,Q$2,Q$2)</f>
        <v>#NAME?</v>
      </c>
      <c r="R68" s="108" t="e">
        <f ca="1">_xll.BDH($B68,R$3,R$2,R$2)</f>
        <v>#NAME?</v>
      </c>
      <c r="S68" s="108" t="e">
        <f ca="1">_xll.BDH($B68,S$3,S$2,S$2)</f>
        <v>#NAME?</v>
      </c>
      <c r="T68" s="108" t="e">
        <f ca="1">_xll.BDH($B68,T$3,T$2,T$2)</f>
        <v>#NAME?</v>
      </c>
      <c r="U68" s="108" t="e">
        <f ca="1">_xll.BDH($B68,U$3,U$2,U$2)</f>
        <v>#NAME?</v>
      </c>
      <c r="V68" s="108" t="e">
        <f ca="1">_xll.BDH($B68,V$3,V$2,V$2)</f>
        <v>#NAME?</v>
      </c>
      <c r="W68" s="108" t="e">
        <f ca="1">_xll.BDH($B68,W$3,W$2,W$2)</f>
        <v>#NAME?</v>
      </c>
      <c r="X68" s="108" t="e">
        <f ca="1">_xll.BDH($B68,X$3,X$2,X$2)</f>
        <v>#NAME?</v>
      </c>
      <c r="Y68" s="108" t="e">
        <f ca="1">_xll.BDH($B68,Y$3,Y$2,Y$2)</f>
        <v>#NAME?</v>
      </c>
      <c r="Z68" s="15"/>
      <c r="AA68" s="108" t="e">
        <f ca="1">_xll.BDH($B68,AA$3,AA$2,AA$2)</f>
        <v>#NAME?</v>
      </c>
      <c r="AB68" s="108" t="e">
        <f ca="1">_xll.BDH($B68,AB$3,AB$2,AB$2)</f>
        <v>#NAME?</v>
      </c>
      <c r="AC68" s="108" t="e">
        <f ca="1">_xll.BDH($B68,AC$3,AC$2,AC$2)</f>
        <v>#NAME?</v>
      </c>
      <c r="AD68" s="108" t="e">
        <f ca="1">_xll.BDH($B68,AD$3,AD$2,AD$2)</f>
        <v>#NAME?</v>
      </c>
      <c r="AE68" s="108" t="e">
        <f ca="1">_xll.BDH($B68,AE$3,AE$2,AE$2)</f>
        <v>#NAME?</v>
      </c>
      <c r="AF68" s="108" t="e">
        <f ca="1">_xll.BDH($B68,AF$3,AF$2,AF$2)</f>
        <v>#NAME?</v>
      </c>
      <c r="AG68" s="108" t="e">
        <f ca="1">_xll.BDH($B68,AG$3,AG$2,AG$2)</f>
        <v>#NAME?</v>
      </c>
      <c r="AH68" s="108" t="e">
        <f ca="1">_xll.BDH($B68,AH$3,AH$2,AH$2)</f>
        <v>#NAME?</v>
      </c>
      <c r="AI68" s="108" t="e">
        <f ca="1">_xll.BDH($B68,AI$3,AI$2,AI$2)</f>
        <v>#NAME?</v>
      </c>
      <c r="AJ68" s="108" t="e">
        <f ca="1">_xll.BDH($B68,AJ$3,AJ$2,AJ$2)</f>
        <v>#NAME?</v>
      </c>
      <c r="AK68" s="108" t="e">
        <f ca="1">_xll.BDH($B68,AK$3,AK$2,AK$2)</f>
        <v>#NAME?</v>
      </c>
      <c r="AL68" s="108" t="e">
        <f ca="1">_xll.BDH($B68,AL$3,AL$2,AL$2)</f>
        <v>#NAME?</v>
      </c>
      <c r="AM68" s="108" t="e">
        <f ca="1">_xll.BDH($B68,AM$3,AM$2,AM$2)</f>
        <v>#NAME?</v>
      </c>
      <c r="AN68" s="108" t="e">
        <f ca="1">_xll.BDH($B68,AN$3,AN$2,AN$2)</f>
        <v>#NAME?</v>
      </c>
      <c r="AO68" s="108" t="e">
        <f ca="1">_xll.BDH($B68,AO$3,AO$2,AO$2)</f>
        <v>#NAME?</v>
      </c>
      <c r="AP68" s="108" t="e">
        <f ca="1">_xll.BDH($B68,AP$3,AP$2,AP$2)</f>
        <v>#NAME?</v>
      </c>
      <c r="AQ68" s="108" t="e">
        <f ca="1">_xll.BDH($B68,AQ$3,AQ$2,AQ$2)</f>
        <v>#NAME?</v>
      </c>
      <c r="AR68" s="108" t="e">
        <f ca="1">_xll.BDH($B68,AR$3,AR$2,AR$2)</f>
        <v>#NAME?</v>
      </c>
      <c r="AS68" s="108" t="e">
        <f ca="1">_xll.BDH($B68,AS$3,AS$2,AS$2)</f>
        <v>#NAME?</v>
      </c>
      <c r="AT68" s="108" t="e">
        <f ca="1">_xll.BDH($B68,AT$3,AT$2,AT$2)</f>
        <v>#NAME?</v>
      </c>
      <c r="AU68" s="108" t="e">
        <f ca="1">_xll.BDH($B68,AU$3,AU$2,AU$2)</f>
        <v>#NAME?</v>
      </c>
      <c r="AV68" s="15"/>
      <c r="AW68" s="108" t="e">
        <f ca="1">_xll.BDH($B68,AW$3,AW$2,AW$2)</f>
        <v>#NAME?</v>
      </c>
      <c r="AX68" s="108" t="e">
        <f ca="1">_xll.BDH($B68,AX$3,AX$2,AX$2)</f>
        <v>#NAME?</v>
      </c>
      <c r="AY68" s="108" t="e">
        <f ca="1">_xll.BDH($B68,AY$3,AY$2,AY$2)</f>
        <v>#NAME?</v>
      </c>
      <c r="AZ68" s="108" t="e">
        <f ca="1">_xll.BDH($B68,AZ$3,AZ$2,AZ$2)</f>
        <v>#NAME?</v>
      </c>
      <c r="BA68" s="108" t="e">
        <f ca="1">_xll.BDH($B68,BA$3,BA$2,BA$2)</f>
        <v>#NAME?</v>
      </c>
      <c r="BB68" s="108" t="e">
        <f ca="1">_xll.BDH($B68,BB$3,BB$2,BB$2)</f>
        <v>#NAME?</v>
      </c>
      <c r="BC68" s="108" t="e">
        <f ca="1">_xll.BDH($B68,BC$3,BC$2,BC$2)</f>
        <v>#NAME?</v>
      </c>
      <c r="BD68" s="108" t="e">
        <f ca="1">_xll.BDH($B68,BD$3,BD$2,BD$2)</f>
        <v>#NAME?</v>
      </c>
      <c r="BE68" s="108" t="e">
        <f ca="1">_xll.BDH($B68,BE$3,BE$2,BE$2)</f>
        <v>#NAME?</v>
      </c>
      <c r="BF68" s="108" t="e">
        <f ca="1">_xll.BDH($B68,BF$3,BF$2,BF$2)</f>
        <v>#NAME?</v>
      </c>
      <c r="BG68" s="108" t="e">
        <f ca="1">_xll.BDH($B68,BG$3,BG$2,BG$2)</f>
        <v>#NAME?</v>
      </c>
      <c r="BH68" s="108" t="e">
        <f ca="1">_xll.BDH($B68,BH$3,BH$2,BH$2)</f>
        <v>#NAME?</v>
      </c>
      <c r="BI68" s="108" t="e">
        <f ca="1">_xll.BDH($B68,BI$3,BI$2,BI$2)</f>
        <v>#NAME?</v>
      </c>
      <c r="BJ68" s="108" t="e">
        <f ca="1">_xll.BDH($B68,BJ$3,BJ$2,BJ$2)</f>
        <v>#NAME?</v>
      </c>
      <c r="BK68" s="108" t="e">
        <f ca="1">_xll.BDH($B68,BK$3,BK$2,BK$2)</f>
        <v>#NAME?</v>
      </c>
      <c r="BL68" s="108" t="e">
        <f ca="1">_xll.BDH($B68,BL$3,BL$2,BL$2)</f>
        <v>#NAME?</v>
      </c>
      <c r="BM68" s="108" t="e">
        <f ca="1">_xll.BDH($B68,BM$3,BM$2,BM$2)</f>
        <v>#NAME?</v>
      </c>
      <c r="BN68" s="108" t="e">
        <f ca="1">_xll.BDH($B68,BN$3,BN$2,BN$2)</f>
        <v>#NAME?</v>
      </c>
      <c r="BO68" s="108" t="e">
        <f ca="1">_xll.BDH($B68,BO$3,BO$2,BO$2)</f>
        <v>#NAME?</v>
      </c>
      <c r="BP68" s="108" t="e">
        <f ca="1">_xll.BDH($B68,BP$3,BP$2,BP$2)</f>
        <v>#NAME?</v>
      </c>
      <c r="BQ68" s="108" t="e">
        <f ca="1">_xll.BDH($B68,BQ$3,BQ$2,BQ$2)</f>
        <v>#NAME?</v>
      </c>
      <c r="BR68" s="15"/>
      <c r="BS68" s="109" t="e">
        <f ca="1">_xll.BDH($B68,BS$3,BS$2,BS$2)</f>
        <v>#NAME?</v>
      </c>
      <c r="BT68" s="109" t="e">
        <f ca="1">_xll.BDH($B68,BT$3,BT$2,BT$2)</f>
        <v>#NAME?</v>
      </c>
      <c r="BU68" s="109" t="e">
        <f ca="1">_xll.BDH($B68,BU$3,BU$2,BU$2)</f>
        <v>#NAME?</v>
      </c>
      <c r="BV68" s="109" t="e">
        <f ca="1">_xll.BDH($B68,BV$3,BV$2,BV$2)</f>
        <v>#NAME?</v>
      </c>
      <c r="BW68" s="109" t="e">
        <f ca="1">_xll.BDH($B68,BW$3,BW$2,BW$2)</f>
        <v>#NAME?</v>
      </c>
      <c r="BX68" s="109" t="e">
        <f ca="1">_xll.BDH($B68,BX$3,BX$2,BX$2)</f>
        <v>#NAME?</v>
      </c>
      <c r="BY68" s="109" t="e">
        <f ca="1">_xll.BDH($B68,BY$3,BY$2,BY$2)</f>
        <v>#NAME?</v>
      </c>
      <c r="BZ68" s="109" t="e">
        <f ca="1">_xll.BDH($B68,BZ$3,BZ$2,BZ$2)</f>
        <v>#NAME?</v>
      </c>
      <c r="CA68" s="109" t="e">
        <f ca="1">_xll.BDH($B68,CA$3,CA$2,CA$2)</f>
        <v>#NAME?</v>
      </c>
      <c r="CB68" s="109" t="e">
        <f ca="1">_xll.BDH($B68,CB$3,CB$2,CB$2)</f>
        <v>#NAME?</v>
      </c>
      <c r="CC68" s="109" t="e">
        <f ca="1">_xll.BDH($B68,CC$3,CC$2,CC$2)</f>
        <v>#NAME?</v>
      </c>
      <c r="CD68" s="109" t="e">
        <f ca="1">_xll.BDH($B68,CD$3,CD$2,CD$2)</f>
        <v>#NAME?</v>
      </c>
      <c r="CE68" s="109" t="e">
        <f ca="1">_xll.BDH($B68,CE$3,CE$2,CE$2)</f>
        <v>#NAME?</v>
      </c>
      <c r="CF68" s="109" t="e">
        <f ca="1">_xll.BDH($B68,CF$3,CF$2,CF$2)</f>
        <v>#NAME?</v>
      </c>
      <c r="CG68" s="109" t="e">
        <f ca="1">_xll.BDH($B68,CG$3,CG$2,CG$2)</f>
        <v>#NAME?</v>
      </c>
      <c r="CH68" s="109" t="e">
        <f ca="1">_xll.BDH($B68,CH$3,CH$2,CH$2)</f>
        <v>#NAME?</v>
      </c>
      <c r="CI68" s="109" t="e">
        <f ca="1">_xll.BDH($B68,CI$3,CI$2,CI$2)</f>
        <v>#NAME?</v>
      </c>
      <c r="CJ68" s="109" t="e">
        <f ca="1">_xll.BDH($B68,CJ$3,CJ$2,CJ$2)</f>
        <v>#NAME?</v>
      </c>
      <c r="CK68" s="109" t="e">
        <f ca="1">_xll.BDH($B68,CK$3,CK$2,CK$2)</f>
        <v>#NAME?</v>
      </c>
      <c r="CL68" s="109" t="e">
        <f ca="1">_xll.BDH($B68,CL$3,CL$2,CL$2)</f>
        <v>#NAME?</v>
      </c>
      <c r="CM68" s="109" t="e">
        <f ca="1">_xll.BDH($B68,CM$3,CM$2,CM$2)</f>
        <v>#NAME?</v>
      </c>
      <c r="CN68" s="26"/>
      <c r="CO68" s="108" t="e">
        <f ca="1">_xll.BDH($B68,CO$3,CO$2,CO$2)</f>
        <v>#NAME?</v>
      </c>
      <c r="CP68" s="108" t="e">
        <f ca="1">_xll.BDH($B68,CP$3,CP$2,CP$2)</f>
        <v>#NAME?</v>
      </c>
      <c r="CQ68" s="108" t="e">
        <f ca="1">_xll.BDH($B68,CQ$3,CQ$2,CQ$2)</f>
        <v>#NAME?</v>
      </c>
      <c r="CR68" s="108" t="e">
        <f ca="1">_xll.BDH($B68,CR$3,CR$2,CR$2)</f>
        <v>#NAME?</v>
      </c>
      <c r="CS68" s="108" t="e">
        <f ca="1">_xll.BDH($B68,CS$3,CS$2,CS$2)</f>
        <v>#NAME?</v>
      </c>
      <c r="CT68" s="108" t="e">
        <f ca="1">_xll.BDH($B68,CT$3,CT$2,CT$2)</f>
        <v>#NAME?</v>
      </c>
      <c r="CU68" s="108" t="e">
        <f ca="1">_xll.BDH($B68,CU$3,CU$2,CU$2)</f>
        <v>#NAME?</v>
      </c>
      <c r="CV68" s="108" t="e">
        <f ca="1">_xll.BDH($B68,CV$3,CV$2,CV$2)</f>
        <v>#NAME?</v>
      </c>
      <c r="CW68" s="108" t="e">
        <f ca="1">_xll.BDH($B68,CW$3,CW$2,CW$2)</f>
        <v>#NAME?</v>
      </c>
      <c r="CX68" s="108" t="e">
        <f ca="1">_xll.BDH($B68,CX$3,CX$2,CX$2)</f>
        <v>#NAME?</v>
      </c>
      <c r="CY68" s="108" t="e">
        <f ca="1">_xll.BDH($B68,CY$3,CY$2,CY$2)</f>
        <v>#NAME?</v>
      </c>
      <c r="CZ68" s="108" t="e">
        <f ca="1">_xll.BDH($B68,CZ$3,CZ$2,CZ$2)</f>
        <v>#NAME?</v>
      </c>
      <c r="DA68" s="108" t="e">
        <f ca="1">_xll.BDH($B68,DA$3,DA$2,DA$2)</f>
        <v>#NAME?</v>
      </c>
      <c r="DB68" s="108" t="e">
        <f ca="1">_xll.BDH($B68,DB$3,DB$2,DB$2)</f>
        <v>#NAME?</v>
      </c>
      <c r="DC68" s="108" t="e">
        <f ca="1">_xll.BDH($B68,DC$3,DC$2,DC$2)</f>
        <v>#NAME?</v>
      </c>
      <c r="DD68" s="108" t="e">
        <f ca="1">_xll.BDH($B68,DD$3,DD$2,DD$2)</f>
        <v>#NAME?</v>
      </c>
      <c r="DE68" s="108" t="e">
        <f ca="1">_xll.BDH($B68,DE$3,DE$2,DE$2)</f>
        <v>#NAME?</v>
      </c>
      <c r="DF68" s="108" t="e">
        <f ca="1">_xll.BDH($B68,DF$3,DF$2,DF$2)</f>
        <v>#NAME?</v>
      </c>
      <c r="DG68" s="108" t="e">
        <f ca="1">_xll.BDH($B68,DG$3,DG$2,DG$2)</f>
        <v>#NAME?</v>
      </c>
      <c r="DH68" s="108" t="e">
        <f ca="1">_xll.BDH($B68,DH$3,DH$2,DH$2)</f>
        <v>#NAME?</v>
      </c>
      <c r="DI68" s="108" t="e">
        <f ca="1">_xll.BDH($B68,DI$3,DI$2,DI$2)</f>
        <v>#NAME?</v>
      </c>
      <c r="DJ68" s="15"/>
      <c r="DK68" s="109" t="e">
        <f ca="1">_xll.BDH($B68,DK$3,DK$2,DK$2)</f>
        <v>#NAME?</v>
      </c>
      <c r="DL68" s="109" t="e">
        <f ca="1">_xll.BDH($B68,DL$3,DL$2,DL$2)</f>
        <v>#NAME?</v>
      </c>
      <c r="DM68" s="109" t="e">
        <f ca="1">_xll.BDH($B68,DM$3,DM$2,DM$2)</f>
        <v>#NAME?</v>
      </c>
      <c r="DN68" s="109" t="e">
        <f ca="1">_xll.BDH($B68,DN$3,DN$2,DN$2)</f>
        <v>#NAME?</v>
      </c>
      <c r="DO68" s="109" t="e">
        <f ca="1">_xll.BDH($B68,DO$3,DO$2,DO$2)</f>
        <v>#NAME?</v>
      </c>
      <c r="DP68" s="109" t="e">
        <f ca="1">_xll.BDH($B68,DP$3,DP$2,DP$2)</f>
        <v>#NAME?</v>
      </c>
      <c r="DQ68" s="109" t="e">
        <f ca="1">_xll.BDH($B68,DQ$3,DQ$2,DQ$2)</f>
        <v>#NAME?</v>
      </c>
      <c r="DR68" s="109" t="e">
        <f ca="1">_xll.BDH($B68,DR$3,DR$2,DR$2)</f>
        <v>#NAME?</v>
      </c>
      <c r="DS68" s="109" t="e">
        <f ca="1">_xll.BDH($B68,DS$3,DS$2,DS$2)</f>
        <v>#NAME?</v>
      </c>
      <c r="DT68" s="109" t="e">
        <f ca="1">_xll.BDH($B68,DT$3,DT$2,DT$2)</f>
        <v>#NAME?</v>
      </c>
      <c r="DU68" s="109" t="e">
        <f ca="1">_xll.BDH($B68,DU$3,DU$2,DU$2)</f>
        <v>#NAME?</v>
      </c>
      <c r="DV68" s="109" t="e">
        <f ca="1">_xll.BDH($B68,DV$3,DV$2,DV$2)</f>
        <v>#NAME?</v>
      </c>
      <c r="DW68" s="109" t="e">
        <f ca="1">_xll.BDH($B68,DW$3,DW$2,DW$2)</f>
        <v>#NAME?</v>
      </c>
      <c r="DX68" s="109" t="e">
        <f ca="1">_xll.BDH($B68,DX$3,DX$2,DX$2)</f>
        <v>#NAME?</v>
      </c>
      <c r="DY68" s="109" t="e">
        <f ca="1">_xll.BDH($B68,DY$3,DY$2,DY$2)</f>
        <v>#NAME?</v>
      </c>
      <c r="DZ68" s="109" t="e">
        <f ca="1">_xll.BDH($B68,DZ$3,DZ$2,DZ$2)</f>
        <v>#NAME?</v>
      </c>
      <c r="EA68" s="109" t="e">
        <f ca="1">_xll.BDH($B68,EA$3,EA$2,EA$2)</f>
        <v>#NAME?</v>
      </c>
      <c r="EB68" s="109" t="e">
        <f ca="1">_xll.BDH($B68,EB$3,EB$2,EB$2)</f>
        <v>#NAME?</v>
      </c>
      <c r="EC68" s="109" t="e">
        <f ca="1">_xll.BDH($B68,EC$3,EC$2,EC$2)</f>
        <v>#NAME?</v>
      </c>
      <c r="ED68" s="109" t="e">
        <f ca="1">_xll.BDH($B68,ED$3,ED$2,ED$2)</f>
        <v>#NAME?</v>
      </c>
      <c r="EE68" s="109" t="e">
        <f ca="1">_xll.BDH($B68,EE$3,EE$2,EE$2)</f>
        <v>#NAME?</v>
      </c>
      <c r="EF68" s="15"/>
      <c r="EG68" s="109" t="e">
        <f ca="1">_xll.BDH($B68,EG$3,EG$2,EG$2)</f>
        <v>#NAME?</v>
      </c>
      <c r="EH68" s="109" t="e">
        <f ca="1">_xll.BDH($B68,EH$3,EH$2,EH$2)</f>
        <v>#NAME?</v>
      </c>
      <c r="EI68" s="109" t="e">
        <f ca="1">_xll.BDH($B68,EI$3,EI$2,EI$2)</f>
        <v>#NAME?</v>
      </c>
      <c r="EJ68" s="109" t="e">
        <f ca="1">_xll.BDH($B68,EJ$3,EJ$2,EJ$2)</f>
        <v>#NAME?</v>
      </c>
      <c r="EK68" s="109" t="e">
        <f ca="1">_xll.BDH($B68,EK$3,EK$2,EK$2)</f>
        <v>#NAME?</v>
      </c>
      <c r="EL68" s="109" t="e">
        <f ca="1">_xll.BDH($B68,EL$3,EL$2,EL$2)</f>
        <v>#NAME?</v>
      </c>
      <c r="EM68" s="109" t="e">
        <f ca="1">_xll.BDH($B68,EM$3,EM$2,EM$2)</f>
        <v>#NAME?</v>
      </c>
      <c r="EN68" s="109" t="e">
        <f ca="1">_xll.BDH($B68,EN$3,EN$2,EN$2)</f>
        <v>#NAME?</v>
      </c>
      <c r="EO68" s="109" t="e">
        <f ca="1">_xll.BDH($B68,EO$3,EO$2,EO$2)</f>
        <v>#NAME?</v>
      </c>
      <c r="EP68" s="109" t="e">
        <f ca="1">_xll.BDH($B68,EP$3,EP$2,EP$2)</f>
        <v>#NAME?</v>
      </c>
      <c r="EQ68" s="109" t="e">
        <f ca="1">_xll.BDH($B68,EQ$3,EQ$2,EQ$2)</f>
        <v>#NAME?</v>
      </c>
      <c r="ER68" s="109" t="e">
        <f ca="1">_xll.BDH($B68,ER$3,ER$2,ER$2)</f>
        <v>#NAME?</v>
      </c>
      <c r="ES68" s="109" t="e">
        <f ca="1">_xll.BDH($B68,ES$3,ES$2,ES$2)</f>
        <v>#NAME?</v>
      </c>
      <c r="ET68" s="109" t="e">
        <f ca="1">_xll.BDH($B68,ET$3,ET$2,ET$2)</f>
        <v>#NAME?</v>
      </c>
      <c r="EU68" s="109" t="e">
        <f ca="1">_xll.BDH($B68,EU$3,EU$2,EU$2)</f>
        <v>#NAME?</v>
      </c>
      <c r="EV68" s="109" t="e">
        <f ca="1">_xll.BDH($B68,EV$3,EV$2,EV$2)</f>
        <v>#NAME?</v>
      </c>
      <c r="EW68" s="109" t="e">
        <f ca="1">_xll.BDH($B68,EW$3,EW$2,EW$2)</f>
        <v>#NAME?</v>
      </c>
      <c r="EX68" s="109" t="e">
        <f ca="1">_xll.BDH($B68,EX$3,EX$2,EX$2)</f>
        <v>#NAME?</v>
      </c>
      <c r="EY68" s="109" t="e">
        <f ca="1">_xll.BDH($B68,EY$3,EY$2,EY$2)</f>
        <v>#NAME?</v>
      </c>
      <c r="EZ68" s="109" t="e">
        <f ca="1">_xll.BDH($B68,EZ$3,EZ$2,EZ$2)</f>
        <v>#NAME?</v>
      </c>
      <c r="FA68" s="109" t="e">
        <f ca="1">_xll.BDH($B68,FA$3,FA$2,FA$2)</f>
        <v>#NAME?</v>
      </c>
      <c r="FB68" s="15"/>
      <c r="FC68" s="109" t="e">
        <f ca="1">_xll.BDH($B68,FC$3,FC$2,FC$2)</f>
        <v>#NAME?</v>
      </c>
      <c r="FD68" s="109" t="e">
        <f ca="1">_xll.BDH($B68,FD$3,FD$2,FD$2)</f>
        <v>#NAME?</v>
      </c>
      <c r="FE68" s="109" t="e">
        <f ca="1">_xll.BDH($B68,FE$3,FE$2,FE$2)</f>
        <v>#NAME?</v>
      </c>
      <c r="FF68" s="109" t="e">
        <f ca="1">_xll.BDH($B68,FF$3,FF$2,FF$2)</f>
        <v>#NAME?</v>
      </c>
      <c r="FG68" s="109" t="e">
        <f ca="1">_xll.BDH($B68,FG$3,FG$2,FG$2)</f>
        <v>#NAME?</v>
      </c>
      <c r="FH68" s="109" t="e">
        <f ca="1">_xll.BDH($B68,FH$3,FH$2,FH$2)</f>
        <v>#NAME?</v>
      </c>
      <c r="FI68" s="109" t="e">
        <f ca="1">_xll.BDH($B68,FI$3,FI$2,FI$2)</f>
        <v>#NAME?</v>
      </c>
      <c r="FJ68" s="109" t="e">
        <f ca="1">_xll.BDH($B68,FJ$3,FJ$2,FJ$2)</f>
        <v>#NAME?</v>
      </c>
      <c r="FK68" s="109" t="e">
        <f ca="1">_xll.BDH($B68,FK$3,FK$2,FK$2)</f>
        <v>#NAME?</v>
      </c>
      <c r="FL68" s="109" t="e">
        <f ca="1">_xll.BDH($B68,FL$3,FL$2,FL$2)</f>
        <v>#NAME?</v>
      </c>
      <c r="FM68" s="109" t="e">
        <f ca="1">_xll.BDH($B68,FM$3,FM$2,FM$2)</f>
        <v>#NAME?</v>
      </c>
      <c r="FN68" s="109" t="e">
        <f ca="1">_xll.BDH($B68,FN$3,FN$2,FN$2)</f>
        <v>#NAME?</v>
      </c>
      <c r="FO68" s="109" t="e">
        <f ca="1">_xll.BDH($B68,FO$3,FO$2,FO$2)</f>
        <v>#NAME?</v>
      </c>
      <c r="FP68" s="109" t="e">
        <f ca="1">_xll.BDH($B68,FP$3,FP$2,FP$2)</f>
        <v>#NAME?</v>
      </c>
      <c r="FQ68" s="109" t="e">
        <f ca="1">_xll.BDH($B68,FQ$3,FQ$2,FQ$2)</f>
        <v>#NAME?</v>
      </c>
      <c r="FR68" s="109" t="e">
        <f ca="1">_xll.BDH($B68,FR$3,FR$2,FR$2)</f>
        <v>#NAME?</v>
      </c>
      <c r="FS68" s="109" t="e">
        <f ca="1">_xll.BDH($B68,FS$3,FS$2,FS$2)</f>
        <v>#NAME?</v>
      </c>
      <c r="FT68" s="109" t="e">
        <f ca="1">_xll.BDH($B68,FT$3,FT$2,FT$2)</f>
        <v>#NAME?</v>
      </c>
      <c r="FU68" s="109" t="e">
        <f ca="1">_xll.BDH($B68,FU$3,FU$2,FU$2)</f>
        <v>#NAME?</v>
      </c>
      <c r="FV68" s="109" t="e">
        <f ca="1">_xll.BDH($B68,FV$3,FV$2,FV$2)</f>
        <v>#NAME?</v>
      </c>
      <c r="FW68" s="109" t="e">
        <f ca="1">_xll.BDH($B68,FW$3,FW$2,FW$2)</f>
        <v>#NAME?</v>
      </c>
      <c r="FX68" s="15"/>
      <c r="FY68" s="109" t="e">
        <f ca="1">_xll.BDH($B68,FY$3,FY$2,FY$2)</f>
        <v>#NAME?</v>
      </c>
      <c r="FZ68" s="109" t="e">
        <f ca="1">_xll.BDH($B68,FZ$3,FZ$2,FZ$2)</f>
        <v>#NAME?</v>
      </c>
      <c r="GA68" s="109" t="e">
        <f ca="1">_xll.BDH($B68,GA$3,GA$2,GA$2)</f>
        <v>#NAME?</v>
      </c>
      <c r="GB68" s="109" t="e">
        <f ca="1">_xll.BDH($B68,GB$3,GB$2,GB$2)</f>
        <v>#NAME?</v>
      </c>
      <c r="GC68" s="109" t="e">
        <f ca="1">_xll.BDH($B68,GC$3,GC$2,GC$2)</f>
        <v>#NAME?</v>
      </c>
      <c r="GD68" s="109" t="e">
        <f ca="1">_xll.BDH($B68,GD$3,GD$2,GD$2)</f>
        <v>#NAME?</v>
      </c>
      <c r="GE68" s="109" t="e">
        <f ca="1">_xll.BDH($B68,GE$3,GE$2,GE$2)</f>
        <v>#NAME?</v>
      </c>
      <c r="GF68" s="109" t="e">
        <f ca="1">_xll.BDH($B68,GF$3,GF$2,GF$2)</f>
        <v>#NAME?</v>
      </c>
      <c r="GG68" s="109" t="e">
        <f ca="1">_xll.BDH($B68,GG$3,GG$2,GG$2)</f>
        <v>#NAME?</v>
      </c>
      <c r="GH68" s="109" t="e">
        <f ca="1">_xll.BDH($B68,GH$3,GH$2,GH$2)</f>
        <v>#NAME?</v>
      </c>
      <c r="GI68" s="109" t="e">
        <f ca="1">_xll.BDH($B68,GI$3,GI$2,GI$2)</f>
        <v>#NAME?</v>
      </c>
      <c r="GJ68" s="109" t="e">
        <f ca="1">_xll.BDH($B68,GJ$3,GJ$2,GJ$2)</f>
        <v>#NAME?</v>
      </c>
      <c r="GK68" s="109" t="e">
        <f ca="1">_xll.BDH($B68,GK$3,GK$2,GK$2)</f>
        <v>#NAME?</v>
      </c>
      <c r="GL68" s="109" t="e">
        <f ca="1">_xll.BDH($B68,GL$3,GL$2,GL$2)</f>
        <v>#NAME?</v>
      </c>
      <c r="GM68" s="109" t="e">
        <f ca="1">_xll.BDH($B68,GM$3,GM$2,GM$2)</f>
        <v>#NAME?</v>
      </c>
      <c r="GN68" s="109" t="e">
        <f ca="1">_xll.BDH($B68,GN$3,GN$2,GN$2)</f>
        <v>#NAME?</v>
      </c>
      <c r="GO68" s="109" t="e">
        <f ca="1">_xll.BDH($B68,GO$3,GO$2,GO$2)</f>
        <v>#NAME?</v>
      </c>
      <c r="GP68" s="109" t="e">
        <f ca="1">_xll.BDH($B68,GP$3,GP$2,GP$2)</f>
        <v>#NAME?</v>
      </c>
      <c r="GQ68" s="109" t="e">
        <f ca="1">_xll.BDH($B68,GQ$3,GQ$2,GQ$2)</f>
        <v>#NAME?</v>
      </c>
      <c r="GR68" s="109" t="e">
        <f ca="1">_xll.BDH($B68,GR$3,GR$2,GR$2)</f>
        <v>#NAME?</v>
      </c>
      <c r="GS68" s="109" t="e">
        <f ca="1">_xll.BDH($B68,GS$3,GS$2,GS$2)</f>
        <v>#NAME?</v>
      </c>
      <c r="GT68" s="15"/>
      <c r="GU68" s="108" t="e">
        <f ca="1">_xll.BDH($B68,GU$3,GU$2,GU$2)</f>
        <v>#NAME?</v>
      </c>
      <c r="GV68" s="108" t="e">
        <f ca="1">_xll.BDH($B68,GV$3,GV$2,GV$2)</f>
        <v>#NAME?</v>
      </c>
      <c r="GW68" s="108" t="e">
        <f ca="1">_xll.BDH($B68,GW$3,GW$2,GW$2)</f>
        <v>#NAME?</v>
      </c>
      <c r="GX68" s="108" t="e">
        <f ca="1">_xll.BDH($B68,GX$3,GX$2,GX$2)</f>
        <v>#NAME?</v>
      </c>
      <c r="GY68" s="108" t="e">
        <f ca="1">_xll.BDH($B68,GY$3,GY$2,GY$2)</f>
        <v>#NAME?</v>
      </c>
      <c r="GZ68" s="108" t="e">
        <f ca="1">_xll.BDH($B68,GZ$3,GZ$2,GZ$2)</f>
        <v>#NAME?</v>
      </c>
      <c r="HA68" s="108" t="e">
        <f ca="1">_xll.BDH($B68,HA$3,HA$2,HA$2)</f>
        <v>#NAME?</v>
      </c>
      <c r="HB68" s="108" t="e">
        <f ca="1">_xll.BDH($B68,HB$3,HB$2,HB$2)</f>
        <v>#NAME?</v>
      </c>
      <c r="HC68" s="108" t="e">
        <f ca="1">_xll.BDH($B68,HC$3,HC$2,HC$2)</f>
        <v>#NAME?</v>
      </c>
      <c r="HD68" s="108" t="e">
        <f ca="1">_xll.BDH($B68,HD$3,HD$2,HD$2)</f>
        <v>#NAME?</v>
      </c>
      <c r="HE68" s="108" t="e">
        <f ca="1">_xll.BDH($B68,HE$3,HE$2,HE$2)</f>
        <v>#NAME?</v>
      </c>
      <c r="HF68" s="108" t="e">
        <f ca="1">_xll.BDH($B68,HF$3,HF$2,HF$2)</f>
        <v>#NAME?</v>
      </c>
      <c r="HG68" s="108" t="e">
        <f ca="1">_xll.BDH($B68,HG$3,HG$2,HG$2)</f>
        <v>#NAME?</v>
      </c>
      <c r="HH68" s="108" t="e">
        <f ca="1">_xll.BDH($B68,HH$3,HH$2,HH$2)</f>
        <v>#NAME?</v>
      </c>
      <c r="HI68" s="108" t="e">
        <f ca="1">_xll.BDH($B68,HI$3,HI$2,HI$2)</f>
        <v>#NAME?</v>
      </c>
      <c r="HJ68" s="108" t="e">
        <f ca="1">_xll.BDH($B68,HJ$3,HJ$2,HJ$2)</f>
        <v>#NAME?</v>
      </c>
      <c r="HK68" s="108" t="e">
        <f ca="1">_xll.BDH($B68,HK$3,HK$2,HK$2)</f>
        <v>#NAME?</v>
      </c>
      <c r="HL68" s="108" t="e">
        <f ca="1">_xll.BDH($B68,HL$3,HL$2,HL$2)</f>
        <v>#NAME?</v>
      </c>
      <c r="HM68" s="108" t="e">
        <f ca="1">_xll.BDH($B68,HM$3,HM$2,HM$2)</f>
        <v>#NAME?</v>
      </c>
      <c r="HN68" s="108" t="e">
        <f ca="1">_xll.BDH($B68,HN$3,HN$2,HN$2)</f>
        <v>#NAME?</v>
      </c>
      <c r="HO68" s="108" t="e">
        <f ca="1">_xll.BDH($B68,HO$3,HO$2,HO$2)</f>
        <v>#NAME?</v>
      </c>
      <c r="HP68" s="15"/>
      <c r="HQ68" s="108" t="e">
        <f ca="1">_xll.BDH($B68,HQ$3,HQ$2,HQ$2)</f>
        <v>#NAME?</v>
      </c>
      <c r="HR68" s="108" t="e">
        <f ca="1">_xll.BDH($B68,HR$3,HR$2,HR$2)</f>
        <v>#NAME?</v>
      </c>
      <c r="HS68" s="108" t="e">
        <f ca="1">_xll.BDH($B68,HS$3,HS$2,HS$2)</f>
        <v>#NAME?</v>
      </c>
      <c r="HT68" s="108" t="e">
        <f ca="1">_xll.BDH($B68,HT$3,HT$2,HT$2)</f>
        <v>#NAME?</v>
      </c>
      <c r="HU68" s="108" t="e">
        <f ca="1">_xll.BDH($B68,HU$3,HU$2,HU$2)</f>
        <v>#NAME?</v>
      </c>
      <c r="HV68" s="108" t="e">
        <f ca="1">_xll.BDH($B68,HV$3,HV$2,HV$2)</f>
        <v>#NAME?</v>
      </c>
      <c r="HW68" s="108" t="e">
        <f ca="1">_xll.BDH($B68,HW$3,HW$2,HW$2)</f>
        <v>#NAME?</v>
      </c>
      <c r="HX68" s="108" t="e">
        <f ca="1">_xll.BDH($B68,HX$3,HX$2,HX$2)</f>
        <v>#NAME?</v>
      </c>
      <c r="HY68" s="108" t="e">
        <f ca="1">_xll.BDH($B68,HY$3,HY$2,HY$2)</f>
        <v>#NAME?</v>
      </c>
      <c r="HZ68" s="108" t="e">
        <f ca="1">_xll.BDH($B68,HZ$3,HZ$2,HZ$2)</f>
        <v>#NAME?</v>
      </c>
      <c r="IA68" s="108" t="e">
        <f ca="1">_xll.BDH($B68,IA$3,IA$2,IA$2)</f>
        <v>#NAME?</v>
      </c>
      <c r="IB68" s="108" t="e">
        <f ca="1">_xll.BDH($B68,IB$3,IB$2,IB$2)</f>
        <v>#NAME?</v>
      </c>
      <c r="IC68" s="108" t="e">
        <f ca="1">_xll.BDH($B68,IC$3,IC$2,IC$2)</f>
        <v>#NAME?</v>
      </c>
      <c r="ID68" s="108" t="e">
        <f ca="1">_xll.BDH($B68,ID$3,ID$2,ID$2)</f>
        <v>#NAME?</v>
      </c>
      <c r="IE68" s="108" t="e">
        <f ca="1">_xll.BDH($B68,IE$3,IE$2,IE$2)</f>
        <v>#NAME?</v>
      </c>
      <c r="IF68" s="108" t="e">
        <f ca="1">_xll.BDH($B68,IF$3,IF$2,IF$2)</f>
        <v>#NAME?</v>
      </c>
      <c r="IG68" s="108" t="e">
        <f ca="1">_xll.BDH($B68,IG$3,IG$2,IG$2)</f>
        <v>#NAME?</v>
      </c>
      <c r="IH68" s="108" t="e">
        <f ca="1">_xll.BDH($B68,IH$3,IH$2,IH$2)</f>
        <v>#NAME?</v>
      </c>
      <c r="II68" s="108" t="e">
        <f ca="1">_xll.BDH($B68,II$3,II$2,II$2)</f>
        <v>#NAME?</v>
      </c>
      <c r="IJ68" s="108" t="e">
        <f ca="1">_xll.BDH($B68,IJ$3,IJ$2,IJ$2)</f>
        <v>#NAME?</v>
      </c>
      <c r="IK68" s="108" t="e">
        <f ca="1">_xll.BDH($B68,IK$3,IK$2,IK$2)</f>
        <v>#NAME?</v>
      </c>
      <c r="IL68" s="15"/>
      <c r="IM68" s="108" t="e">
        <f ca="1">_xll.BDH($B68,IM$3,IM$2,IM$2)</f>
        <v>#NAME?</v>
      </c>
      <c r="IN68" s="108" t="e">
        <f ca="1">_xll.BDH($B68,IN$3,IN$2,IN$2)</f>
        <v>#NAME?</v>
      </c>
      <c r="IO68" s="108" t="e">
        <f ca="1">_xll.BDH($B68,IO$3,IO$2,IO$2)</f>
        <v>#NAME?</v>
      </c>
      <c r="IP68" s="108" t="e">
        <f ca="1">_xll.BDH($B68,IP$3,IP$2,IP$2)</f>
        <v>#NAME?</v>
      </c>
      <c r="IQ68" s="108" t="e">
        <f ca="1">_xll.BDH($B68,IQ$3,IQ$2,IQ$2)</f>
        <v>#NAME?</v>
      </c>
      <c r="IR68" s="108" t="e">
        <f ca="1">_xll.BDH($B68,IR$3,IR$2,IR$2)</f>
        <v>#NAME?</v>
      </c>
      <c r="IS68" s="108" t="e">
        <f ca="1">_xll.BDH($B68,IS$3,IS$2,IS$2)</f>
        <v>#NAME?</v>
      </c>
      <c r="IT68" s="108" t="e">
        <f ca="1">_xll.BDH($B68,IT$3,IT$2,IT$2)</f>
        <v>#NAME?</v>
      </c>
      <c r="IU68" s="108" t="e">
        <f ca="1">_xll.BDH($B68,IU$3,IU$2,IU$2)</f>
        <v>#NAME?</v>
      </c>
      <c r="IV68" s="108" t="e">
        <f ca="1">_xll.BDH($B68,IV$3,IV$2,IV$2)</f>
        <v>#NAME?</v>
      </c>
      <c r="IW68" s="108" t="e">
        <f ca="1">_xll.BDH($B68,IW$3,IW$2,IW$2)</f>
        <v>#NAME?</v>
      </c>
      <c r="IX68" s="108" t="e">
        <f ca="1">_xll.BDH($B68,IX$3,IX$2,IX$2)</f>
        <v>#NAME?</v>
      </c>
      <c r="IY68" s="108" t="e">
        <f ca="1">_xll.BDH($B68,IY$3,IY$2,IY$2)</f>
        <v>#NAME?</v>
      </c>
      <c r="IZ68" s="108" t="e">
        <f ca="1">_xll.BDH($B68,IZ$3,IZ$2,IZ$2)</f>
        <v>#NAME?</v>
      </c>
      <c r="JA68" s="108" t="e">
        <f ca="1">_xll.BDH($B68,JA$3,JA$2,JA$2)</f>
        <v>#NAME?</v>
      </c>
      <c r="JB68" s="108" t="e">
        <f ca="1">_xll.BDH($B68,JB$3,JB$2,JB$2)</f>
        <v>#NAME?</v>
      </c>
      <c r="JC68" s="108" t="e">
        <f ca="1">_xll.BDH($B68,JC$3,JC$2,JC$2)</f>
        <v>#NAME?</v>
      </c>
      <c r="JD68" s="108" t="e">
        <f ca="1">_xll.BDH($B68,JD$3,JD$2,JD$2)</f>
        <v>#NAME?</v>
      </c>
      <c r="JE68" s="108" t="e">
        <f ca="1">_xll.BDH($B68,JE$3,JE$2,JE$2)</f>
        <v>#NAME?</v>
      </c>
      <c r="JF68" s="108" t="e">
        <f ca="1">_xll.BDH($B68,JF$3,JF$2,JF$2)</f>
        <v>#NAME?</v>
      </c>
      <c r="JG68" s="108" t="e">
        <f ca="1">_xll.BDH($B68,JG$3,JG$2,JG$2)</f>
        <v>#NAME?</v>
      </c>
      <c r="JH68" s="15"/>
      <c r="JI68" s="109" t="e">
        <f ca="1">_xll.BDH($B68,JI$3,JI$2,JI$2)</f>
        <v>#NAME?</v>
      </c>
      <c r="JJ68" s="109" t="e">
        <f ca="1">_xll.BDH($B68,JJ$3,JJ$2,JJ$2)</f>
        <v>#NAME?</v>
      </c>
      <c r="JK68" s="109" t="e">
        <f ca="1">_xll.BDH($B68,JK$3,JK$2,JK$2)</f>
        <v>#NAME?</v>
      </c>
      <c r="JL68" s="109" t="e">
        <f ca="1">_xll.BDH($B68,JL$3,JL$2,JL$2)</f>
        <v>#NAME?</v>
      </c>
      <c r="JM68" s="109" t="e">
        <f ca="1">_xll.BDH($B68,JM$3,JM$2,JM$2)</f>
        <v>#NAME?</v>
      </c>
      <c r="JN68" s="109" t="e">
        <f ca="1">_xll.BDH($B68,JN$3,JN$2,JN$2)</f>
        <v>#NAME?</v>
      </c>
      <c r="JO68" s="109" t="e">
        <f ca="1">_xll.BDH($B68,JO$3,JO$2,JO$2)</f>
        <v>#NAME?</v>
      </c>
      <c r="JP68" s="109" t="e">
        <f ca="1">_xll.BDH($B68,JP$3,JP$2,JP$2)</f>
        <v>#NAME?</v>
      </c>
      <c r="JQ68" s="109" t="e">
        <f ca="1">_xll.BDH($B68,JQ$3,JQ$2,JQ$2)</f>
        <v>#NAME?</v>
      </c>
      <c r="JR68" s="109" t="e">
        <f ca="1">_xll.BDH($B68,JR$3,JR$2,JR$2)</f>
        <v>#NAME?</v>
      </c>
      <c r="JS68" s="109" t="e">
        <f ca="1">_xll.BDH($B68,JS$3,JS$2,JS$2)</f>
        <v>#NAME?</v>
      </c>
      <c r="JT68" s="109" t="e">
        <f ca="1">_xll.BDH($B68,JT$3,JT$2,JT$2)</f>
        <v>#NAME?</v>
      </c>
      <c r="JU68" s="109" t="e">
        <f ca="1">_xll.BDH($B68,JU$3,JU$2,JU$2)</f>
        <v>#NAME?</v>
      </c>
      <c r="JV68" s="109" t="e">
        <f ca="1">_xll.BDH($B68,JV$3,JV$2,JV$2)</f>
        <v>#NAME?</v>
      </c>
      <c r="JW68" s="109" t="e">
        <f ca="1">_xll.BDH($B68,JW$3,JW$2,JW$2)</f>
        <v>#NAME?</v>
      </c>
      <c r="JX68" s="109" t="e">
        <f ca="1">_xll.BDH($B68,JX$3,JX$2,JX$2)</f>
        <v>#NAME?</v>
      </c>
      <c r="JY68" s="109" t="e">
        <f ca="1">_xll.BDH($B68,JY$3,JY$2,JY$2)</f>
        <v>#NAME?</v>
      </c>
      <c r="JZ68" s="109" t="e">
        <f ca="1">_xll.BDH($B68,JZ$3,JZ$2,JZ$2)</f>
        <v>#NAME?</v>
      </c>
      <c r="KA68" s="109" t="e">
        <f ca="1">_xll.BDH($B68,KA$3,KA$2,KA$2)</f>
        <v>#NAME?</v>
      </c>
      <c r="KB68" s="109" t="e">
        <f ca="1">_xll.BDH($B68,KB$3,KB$2,KB$2)</f>
        <v>#NAME?</v>
      </c>
      <c r="KC68" s="109" t="e">
        <f ca="1">_xll.BDH($B68,KC$3,KC$2,KC$2)</f>
        <v>#NAME?</v>
      </c>
      <c r="KD68" s="15"/>
    </row>
    <row r="69" spans="1:290" s="21" customFormat="1">
      <c r="A69" s="4"/>
      <c r="B69" s="3"/>
      <c r="C69" s="15"/>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6"/>
      <c r="BT69" s="6"/>
      <c r="BU69" s="6"/>
      <c r="BV69" s="6"/>
      <c r="BW69" s="6"/>
      <c r="BX69" s="6"/>
      <c r="BY69" s="6"/>
      <c r="BZ69" s="6"/>
      <c r="CA69" s="6"/>
      <c r="CB69" s="6"/>
      <c r="CC69" s="6"/>
      <c r="CD69" s="6"/>
      <c r="CE69" s="6"/>
      <c r="CF69" s="6"/>
      <c r="CG69" s="6"/>
      <c r="CH69" s="6"/>
      <c r="CI69" s="23"/>
      <c r="CJ69" s="23"/>
      <c r="CK69" s="23"/>
      <c r="CL69" s="23"/>
      <c r="CM69" s="23"/>
      <c r="CN69"/>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66"/>
      <c r="IN69" s="66"/>
      <c r="IO69" s="66"/>
      <c r="IP69" s="66"/>
      <c r="IQ69" s="66"/>
      <c r="IR69" s="66"/>
      <c r="IS69" s="66"/>
      <c r="IT69" s="66"/>
      <c r="IU69" s="66"/>
      <c r="IV69" s="66"/>
      <c r="IW69" s="66"/>
      <c r="IX69" s="66"/>
      <c r="IY69" s="66"/>
      <c r="IZ69" s="66"/>
      <c r="JA69" s="66"/>
      <c r="JB69" s="66"/>
      <c r="JC69" s="66"/>
      <c r="JD69" s="66"/>
      <c r="JE69" s="66"/>
      <c r="JF69" s="66"/>
      <c r="JG69" s="66"/>
      <c r="JH69" s="3"/>
      <c r="JI69" s="3"/>
      <c r="JJ69" s="3"/>
      <c r="JK69" s="3"/>
      <c r="JL69" s="3"/>
      <c r="JM69" s="3"/>
      <c r="JN69" s="3"/>
      <c r="JO69" s="3"/>
      <c r="JP69" s="3"/>
      <c r="JQ69" s="3"/>
      <c r="JR69" s="3"/>
      <c r="JS69" s="3"/>
      <c r="JT69" s="3"/>
      <c r="JU69" s="3"/>
      <c r="JV69" s="3"/>
      <c r="JW69" s="3"/>
      <c r="JX69" s="3"/>
      <c r="JY69" s="3"/>
      <c r="JZ69" s="3"/>
      <c r="KA69" s="3"/>
      <c r="KB69" s="3"/>
      <c r="KC69" s="3"/>
      <c r="KD69" s="3"/>
    </row>
  </sheetData>
  <sortState ref="A40:KE46">
    <sortCondition ref="A40:A46"/>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ssier Document FR" ma:contentTypeID="0x0101004FA21861B553C741A1AA3F2E5831C1CC0507009B219235E488424E858FD5EE5506841D" ma:contentTypeVersion="65" ma:contentTypeDescription="Een nieuw document maken." ma:contentTypeScope="" ma:versionID="234a4dd1a8f1ac8a16e0ce8beda7cc33">
  <xsd:schema xmlns:xsd="http://www.w3.org/2001/XMLSchema" xmlns:xs="http://www.w3.org/2001/XMLSchema" xmlns:p="http://schemas.microsoft.com/office/2006/metadata/properties" xmlns:ns2="2b4b6fc7-bde4-44a8-8bca-a78eb25a27e9" targetNamespace="http://schemas.microsoft.com/office/2006/metadata/properties" ma:root="true" ma:fieldsID="cc804964a05c13a3f2434b33664984d5" ns2:_="">
    <xsd:import namespace="2b4b6fc7-bde4-44a8-8bca-a78eb25a27e9"/>
    <xsd:element name="properties">
      <xsd:complexType>
        <xsd:sequence>
          <xsd:element name="documentManagement">
            <xsd:complexType>
              <xsd:all>
                <xsd:element ref="ns2:Dossier_x0020_Number" minOccurs="0"/>
                <xsd:element ref="ns2:History_x0020_of_x0020_Remarks" minOccurs="0"/>
                <xsd:element ref="ns2:Administrative" minOccurs="0"/>
                <xsd:element ref="ns2:Confidential1" minOccurs="0"/>
                <xsd:element ref="ns2:Version_x0020_Published_x0020_To_x0020_Library" minOccurs="0"/>
                <xsd:element ref="ns2:_dlc_DocIdUrl" minOccurs="0"/>
                <xsd:element ref="ns2:_dlc_DocIdPersistId" minOccurs="0"/>
                <xsd:element ref="ns2:abfcb1f17d5f4555baa428617776f0c1" minOccurs="0"/>
                <xsd:element ref="ns2:TaxCatchAllLabel" minOccurs="0"/>
                <xsd:element ref="ns2:d4ec9b080060429989fa5f940ee3f852" minOccurs="0"/>
                <xsd:element ref="ns2:TaxCatchAll" minOccurs="0"/>
                <xsd:element ref="ns2:o3cf37d2a5d34fd7955003a053893e5e" minOccurs="0"/>
                <xsd:element ref="ns2:_dlc_DocId" minOccurs="0"/>
                <xsd:element ref="ns2:Version_x0020_Published_x0020_to_x0020_Internet" minOccurs="0"/>
                <xsd:element ref="ns2:QuickPartDocumentId" minOccurs="0"/>
                <xsd:element ref="ns2:Master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6fc7-bde4-44a8-8bca-a78eb25a27e9" elementFormDefault="qualified">
    <xsd:import namespace="http://schemas.microsoft.com/office/2006/documentManagement/types"/>
    <xsd:import namespace="http://schemas.microsoft.com/office/infopath/2007/PartnerControls"/>
    <xsd:element name="Dossier_x0020_Number" ma:index="5" nillable="true" ma:displayName="Dossier Number" ma:internalName="Dossier_x0020_Number">
      <xsd:simpleType>
        <xsd:restriction base="dms:Text">
          <xsd:maxLength value="255"/>
        </xsd:restriction>
      </xsd:simpleType>
    </xsd:element>
    <xsd:element name="History_x0020_of_x0020_Remarks" ma:index="6" nillable="true" ma:displayName="History of Remarks" ma:internalName="History_x0020_of_x0020_Remarks">
      <xsd:simpleType>
        <xsd:restriction base="dms:Note">
          <xsd:maxLength value="255"/>
        </xsd:restriction>
      </xsd:simpleType>
    </xsd:element>
    <xsd:element name="Administrative" ma:index="7" nillable="true" ma:displayName="Administrative" ma:default="0" ma:internalName="Administrative">
      <xsd:simpleType>
        <xsd:restriction base="dms:Boolean"/>
      </xsd:simpleType>
    </xsd:element>
    <xsd:element name="Confidential1" ma:index="8" nillable="true" ma:displayName="Confidential" ma:default="0" ma:internalName="Confidential1">
      <xsd:simpleType>
        <xsd:restriction base="dms:Boolean"/>
      </xsd:simpleType>
    </xsd:element>
    <xsd:element name="Version_x0020_Published_x0020_To_x0020_Library" ma:index="9" nillable="true" ma:displayName="Version Published to Library" ma:internalName="Version_x0020_Published_x0020_To_x0020_Library">
      <xsd:simpleType>
        <xsd:restriction base="dms:Text">
          <xsd:maxLength value="255"/>
        </xsd:restriction>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abfcb1f17d5f4555baa428617776f0c1" ma:index="12" nillable="true" ma:taxonomy="true" ma:internalName="abfcb1f17d5f4555baa428617776f0c1" ma:taxonomyFieldName="Document_x0020_Type" ma:displayName="Document Type" ma:default="" ma:fieldId="{abfcb1f1-7d5f-4555-baa4-28617776f0c1}" ma:sspId="75b52628-4ae0-409d-b79e-6d0521b2c784" ma:termSetId="0add2e65-f722-4dcd-91e5-e26bd7158a0c" ma:anchorId="00000000-0000-0000-0000-000000000000" ma:open="false" ma:isKeyword="false">
      <xsd:complexType>
        <xsd:sequence>
          <xsd:element ref="pc:Terms" minOccurs="0" maxOccurs="1"/>
        </xsd:sequence>
      </xsd:complexType>
    </xsd:element>
    <xsd:element name="TaxCatchAllLabel" ma:index="14" nillable="true" ma:displayName="Taxonomy Catch All Column1" ma:hidden="true" ma:list="{aacb5312-317a-4e89-849f-bd5396de7844}" ma:internalName="TaxCatchAllLabel" ma:readOnly="true" ma:showField="CatchAllDataLabel" ma:web="ab6e64ae-3f44-4123-a63a-12e640d22e55">
      <xsd:complexType>
        <xsd:complexContent>
          <xsd:extension base="dms:MultiChoiceLookup">
            <xsd:sequence>
              <xsd:element name="Value" type="dms:Lookup" maxOccurs="unbounded" minOccurs="0" nillable="true"/>
            </xsd:sequence>
          </xsd:extension>
        </xsd:complexContent>
      </xsd:complexType>
    </xsd:element>
    <xsd:element name="d4ec9b080060429989fa5f940ee3f852" ma:index="18" nillable="true" ma:taxonomy="true" ma:internalName="d4ec9b080060429989fa5f940ee3f852" ma:taxonomyFieldName="Service1" ma:displayName="Service" ma:readOnly="false" ma:default="" ma:fieldId="{d4ec9b08-0060-4299-89fa-5f940ee3f852}" ma:sspId="75b52628-4ae0-409d-b79e-6d0521b2c784" ma:termSetId="46b8dc2a-6372-4a7b-bdd4-6b0c5e787490"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aacb5312-317a-4e89-849f-bd5396de7844}" ma:internalName="TaxCatchAll" ma:showField="CatchAllData" ma:web="ab6e64ae-3f44-4123-a63a-12e640d22e55">
      <xsd:complexType>
        <xsd:complexContent>
          <xsd:extension base="dms:MultiChoiceLookup">
            <xsd:sequence>
              <xsd:element name="Value" type="dms:Lookup" maxOccurs="unbounded" minOccurs="0" nillable="true"/>
            </xsd:sequence>
          </xsd:extension>
        </xsd:complexContent>
      </xsd:complexType>
    </xsd:element>
    <xsd:element name="o3cf37d2a5d34fd7955003a053893e5e" ma:index="20" nillable="true" ma:taxonomy="true" ma:internalName="o3cf37d2a5d34fd7955003a053893e5e" ma:taxonomyFieldName="Languages" ma:displayName="Languages" ma:default="" ma:fieldId="{83cf37d2-a5d3-4fd7-9550-03a053893e5e}" ma:taxonomyMulti="true" ma:sspId="75b52628-4ae0-409d-b79e-6d0521b2c784" ma:termSetId="af6d6fcf-919d-4606-93f6-1f52cad124cb"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Version_x0020_Published_x0020_to_x0020_Internet" ma:index="24" nillable="true" ma:displayName="Version Published to Internet" ma:internalName="Version_x0020_Published_x0020_to_x0020_Internet">
      <xsd:simpleType>
        <xsd:restriction base="dms:Text">
          <xsd:maxLength value="255"/>
        </xsd:restriction>
      </xsd:simpleType>
    </xsd:element>
    <xsd:element name="QuickPartDocumentId" ma:index="25" nillable="true" ma:displayName="Doc Id" ma:internalName="QuickPartDocumentId" ma:readOnly="false">
      <xsd:simpleType>
        <xsd:restriction base="dms:Text">
          <xsd:maxLength value="255"/>
        </xsd:restriction>
      </xsd:simpleType>
    </xsd:element>
    <xsd:element name="Master_x0020_Id" ma:index="26" nillable="true" ma:displayName="Master Id" ma:internalName="Master_x0020_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Add Dossier Service and Service Nr Eventhandler (Added)</Name>
    <Synchronization>Synchronous</Synchronization>
    <Type>10001</Type>
    <SequenceNumber>10030</SequenceNumber>
    <Assembly>BIPT.Ged, Version=1.0.0.0, Culture=neutral, PublicKeyToken=423c9e81cd84949a</Assembly>
    <Class>BIPT.Ged.EventReceivers.FillOutDossierServiceAndServiceNumber.FillOutDossierServiceAndServiceNumber</Class>
    <Data/>
    <Filter/>
  </Receiver>
  <Receiver>
    <Name>addin</Name>
    <Synchronization>Synchronous</Synchronization>
    <Type>1</Type>
    <SequenceNumber>10240</SequenceNumber>
    <Assembly>BIPT.Ged, Version=1.0.0.0, Culture=neutral, PublicKeyToken=423c9e81cd84949a</Assembly>
    <Class>BIPT.Ged.EventReceivers.FillOutDossierServiceAndServiceNumber.FillOutDossierServiceAndServiceNumber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Version_x0020_Published_x0020_To_x0020_Library xmlns="2b4b6fc7-bde4-44a8-8bca-a78eb25a27e9" xsi:nil="true"/>
    <d4ec9b080060429989fa5f940ee3f852 xmlns="2b4b6fc7-bde4-44a8-8bca-a78eb25a27e9">
      <Terms xmlns="http://schemas.microsoft.com/office/infopath/2007/PartnerControls">
        <TermInfo xmlns="http://schemas.microsoft.com/office/infopath/2007/PartnerControls">
          <TermName xmlns="http://schemas.microsoft.com/office/infopath/2007/PartnerControls">Telecom And Media</TermName>
          <TermId xmlns="http://schemas.microsoft.com/office/infopath/2007/PartnerControls">0d70e459-47d9-475b-bd99-b3a781cfdf71</TermId>
        </TermInfo>
      </Terms>
    </d4ec9b080060429989fa5f940ee3f852>
    <o3cf37d2a5d34fd7955003a053893e5e xmlns="2b4b6fc7-bde4-44a8-8bca-a78eb25a27e9">
      <Terms xmlns="http://schemas.microsoft.com/office/infopath/2007/PartnerControls"/>
    </o3cf37d2a5d34fd7955003a053893e5e>
    <Master_x0020_Id xmlns="2b4b6fc7-bde4-44a8-8bca-a78eb25a27e9" xsi:nil="true"/>
    <Dossier_x0020_Number xmlns="2b4b6fc7-bde4-44a8-8bca-a78eb25a27e9">2017-000627</Dossier_x0020_Number>
    <Version_x0020_Published_x0020_to_x0020_Internet xmlns="2b4b6fc7-bde4-44a8-8bca-a78eb25a27e9" xsi:nil="true"/>
    <abfcb1f17d5f4555baa428617776f0c1 xmlns="2b4b6fc7-bde4-44a8-8bca-a78eb25a27e9">
      <Terms xmlns="http://schemas.microsoft.com/office/infopath/2007/PartnerControls"/>
    </abfcb1f17d5f4555baa428617776f0c1>
    <TaxCatchAll xmlns="2b4b6fc7-bde4-44a8-8bca-a78eb25a27e9">
      <Value>77</Value>
    </TaxCatchAll>
    <QuickPartDocumentId xmlns="2b4b6fc7-bde4-44a8-8bca-a78eb25a27e9">DS17-745993026-334</QuickPartDocumentId>
    <History_x0020_of_x0020_Remarks xmlns="2b4b6fc7-bde4-44a8-8bca-a78eb25a27e9" xsi:nil="true"/>
    <Administrative xmlns="2b4b6fc7-bde4-44a8-8bca-a78eb25a27e9">false</Administrative>
    <Confidential1 xmlns="2b4b6fc7-bde4-44a8-8bca-a78eb25a27e9">false</Confidential1>
    <_dlc_DocId xmlns="2b4b6fc7-bde4-44a8-8bca-a78eb25a27e9">DS17-745993026-334</_dlc_DocId>
    <_dlc_DocIdUrl xmlns="2b4b6fc7-bde4-44a8-8bca-a78eb25a27e9">
      <Url>http://teamworkingspace.bipt.local/sites/dossiers2017/5/2017000627/_layouts/DocIdRedir.aspx?ID=DS17-745993026-334</Url>
      <Description>DS17-745993026-334</Description>
    </_dlc_DocIdUrl>
  </documentManagement>
</p:properties>
</file>

<file path=customXml/itemProps1.xml><?xml version="1.0" encoding="utf-8"?>
<ds:datastoreItem xmlns:ds="http://schemas.openxmlformats.org/officeDocument/2006/customXml" ds:itemID="{7E4925ED-C025-4F2B-9CF9-C7128F3C5604}"/>
</file>

<file path=customXml/itemProps2.xml><?xml version="1.0" encoding="utf-8"?>
<ds:datastoreItem xmlns:ds="http://schemas.openxmlformats.org/officeDocument/2006/customXml" ds:itemID="{59655F7F-761A-4FEB-9749-7697F230576F}"/>
</file>

<file path=customXml/itemProps3.xml><?xml version="1.0" encoding="utf-8"?>
<ds:datastoreItem xmlns:ds="http://schemas.openxmlformats.org/officeDocument/2006/customXml" ds:itemID="{6A413DB9-6A2A-4D33-9DF8-CD814F2DC7EF}"/>
</file>

<file path=customXml/itemProps4.xml><?xml version="1.0" encoding="utf-8"?>
<ds:datastoreItem xmlns:ds="http://schemas.openxmlformats.org/officeDocument/2006/customXml" ds:itemID="{8753A4AB-48CE-421A-8EF6-B02F72A5EB3D}"/>
</file>

<file path=customXml/itemProps5.xml><?xml version="1.0" encoding="utf-8"?>
<ds:datastoreItem xmlns:ds="http://schemas.openxmlformats.org/officeDocument/2006/customXml" ds:itemID="{D51A346F-7D42-47DA-B520-36D2C7068B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WACC2 Results</vt:lpstr>
      <vt:lpstr>Peers Rankings</vt:lpstr>
      <vt:lpstr>Ouputs</vt:lpstr>
      <vt:lpstr>Segments </vt:lpstr>
      <vt:lpstr>Ratings</vt:lpstr>
      <vt:lpstr>Clean data, inputs, calc.</vt:lpstr>
      <vt:lpstr>(2018 Bloom Raw Data)</vt:lpstr>
      <vt:lpstr>(2018 Bloom Raw Data Live)</vt:lpstr>
    </vt:vector>
  </TitlesOfParts>
  <Company>aef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P2 WACC 2 Peers, gearing, rating</dc:title>
  <dc:creator>aef</dc:creator>
  <cp:lastModifiedBy>Windows User</cp:lastModifiedBy>
  <dcterms:created xsi:type="dcterms:W3CDTF">2009-03-02T17:54:38Z</dcterms:created>
  <dcterms:modified xsi:type="dcterms:W3CDTF">2019-04-11T03:23:18Z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readsheetBuilder_1">
    <vt:lpwstr>eyIwIjoiSGlzdG9yeSIsIjEiOjAsIjIiOjEsIjMiOjEsIjQiOjEsIjUiOjEsIjYiOjEsIjciOjEsIjgiOjAsIjkiOjEsIjEwIjoxLCIxMSI6MH0=</vt:lpwstr>
  </property>
  <property fmtid="{D5CDD505-2E9C-101B-9397-08002B2CF9AE}" pid="3" name="ContentTypeId">
    <vt:lpwstr>0x0101004FA21861B553C741A1AA3F2E5831C1CC0507009B219235E488424E858FD5EE5506841D</vt:lpwstr>
  </property>
  <property fmtid="{D5CDD505-2E9C-101B-9397-08002B2CF9AE}" pid="4" name="_dlc_DocIdItemGuid">
    <vt:lpwstr>0cb1705e-1a2b-44cf-aa12-f7305103683a</vt:lpwstr>
  </property>
  <property fmtid="{D5CDD505-2E9C-101B-9397-08002B2CF9AE}" pid="5" name="p5514218fd064764993fc7f005d66e34">
    <vt:lpwstr/>
  </property>
  <property fmtid="{D5CDD505-2E9C-101B-9397-08002B2CF9AE}" pid="6" name="nd8a4f3b4df3473d8008d70ef4499b5e">
    <vt:lpwstr/>
  </property>
  <property fmtid="{D5CDD505-2E9C-101B-9397-08002B2CF9AE}" pid="7" name="Medium Type">
    <vt:lpwstr/>
  </property>
  <property fmtid="{D5CDD505-2E9C-101B-9397-08002B2CF9AE}" pid="8" name="Service1">
    <vt:lpwstr>77;#Telecom And Media|0d70e459-47d9-475b-bd99-b3a781cfdf71</vt:lpwstr>
  </property>
  <property fmtid="{D5CDD505-2E9C-101B-9397-08002B2CF9AE}" pid="9" name="Languages">
    <vt:lpwstr/>
  </property>
  <property fmtid="{D5CDD505-2E9C-101B-9397-08002B2CF9AE}" pid="10" name="Document Type">
    <vt:lpwstr/>
  </property>
  <property fmtid="{D5CDD505-2E9C-101B-9397-08002B2CF9AE}" pid="11" name="Answer or Initiative">
    <vt:lpwstr/>
  </property>
</Properties>
</file>