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ipt.sharepoint.com/sites/DMS-2012000261/WorkDocuments/Publicaties_statistisch jaarverslag BIPT/jaarverslag 2024/Voor publicatie/"/>
    </mc:Choice>
  </mc:AlternateContent>
  <xr:revisionPtr revIDLastSave="0" documentId="8_{275E7C4E-D2FD-4362-88C7-706B98346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de matières" sheetId="7" r:id="rId1"/>
    <sheet name="contexte du marché" sheetId="1" r:id="rId2"/>
    <sheet name="fixe" sheetId="9" r:id="rId3"/>
    <sheet name="mobile" sheetId="13" r:id="rId4"/>
    <sheet name="multiple play" sheetId="4" r:id="rId5"/>
    <sheet name="Télévision" sheetId="5" r:id="rId6"/>
    <sheet name="Taux d'attrition" sheetId="10" r:id="rId7"/>
  </sheets>
  <definedNames>
    <definedName name="Bedrijf_2017">#REF!</definedName>
    <definedName name="Bedrijf_2018" localSheetId="3">#REF!</definedName>
    <definedName name="Bedrijf_2018">#REF!</definedName>
    <definedName name="Bedrijf_2019" localSheetId="3">#REF!</definedName>
    <definedName name="Bedrijf_2019">#REF!</definedName>
    <definedName name="Bedrijf_2020" localSheetId="3">#REF!</definedName>
    <definedName name="Bedrijf_2020">#REF!</definedName>
    <definedName name="bedrijf_2021" localSheetId="3">#REF!</definedName>
    <definedName name="bedrijf_2021">#REF!</definedName>
    <definedName name="Bedrijf_2022">#REF!</definedName>
    <definedName name="Bedrijf_2023">#REF!</definedName>
    <definedName name="Bedrijf_2024">#REF!</definedName>
    <definedName name="data">#REF!</definedName>
    <definedName name="data_2007">#REF!</definedName>
    <definedName name="data_2008">#REF!</definedName>
    <definedName name="data_2009">#REF!</definedName>
    <definedName name="data_2010">#REF!</definedName>
    <definedName name="data_2011">#REF!</definedName>
    <definedName name="Data_2016">#REF!</definedName>
    <definedName name="Data_2022">#REF!</definedName>
    <definedName name="data_S1_2006">#REF!</definedName>
    <definedName name="data_S2_2005">#REF!</definedName>
    <definedName name="data_S2_2006">#REF!</definedName>
    <definedName name="Firma_2016">#REF!</definedName>
    <definedName name="Jaar_2007">#REF!</definedName>
    <definedName name="label">#REF!</definedName>
    <definedName name="label_S2_2005">#REF!</definedName>
    <definedName name="NumVraag_2007">#REF!</definedName>
    <definedName name="Numvraag_2016">#REF!</definedName>
    <definedName name="Numvraag_2017">#REF!</definedName>
    <definedName name="NumVraag_2021" localSheetId="3">#REF!</definedName>
    <definedName name="NumVraag_2021">#REF!</definedName>
    <definedName name="NumVraag_2022">#REF!</definedName>
    <definedName name="NumVraag_2023">#REF!</definedName>
    <definedName name="NumVraag_2024">#REF!</definedName>
    <definedName name="NumVraag_S1_2006">#REF!</definedName>
    <definedName name="NumVraag_S2_2005">#REF!</definedName>
    <definedName name="NumVraag_S2_2006">#REF!</definedName>
    <definedName name="operator">#REF!</definedName>
    <definedName name="operator_2007">#REF!</definedName>
    <definedName name="operator_S1_2006">#REF!</definedName>
    <definedName name="operator_S2_2005">#REF!</definedName>
    <definedName name="operator_S2_2006">#REF!</definedName>
    <definedName name="S1_2005">#REF!</definedName>
    <definedName name="S1_2006">#REF!</definedName>
    <definedName name="S2_2005">#REF!</definedName>
    <definedName name="S2_2006">#REF!</definedName>
    <definedName name="vraag">#REF!</definedName>
    <definedName name="Vraag_2">#REF!</definedName>
    <definedName name="Vraag_2_2016">#REF!</definedName>
    <definedName name="Vraag_2_2018" localSheetId="3">#REF!</definedName>
    <definedName name="Vraag_2_2018">#REF!</definedName>
    <definedName name="Vraag_2_2022">#REF!</definedName>
    <definedName name="vraag_2_S1_2006">#REF!</definedName>
    <definedName name="vraag_2_S2_2005">#REF!</definedName>
    <definedName name="vraag_2_S2_2006">#REF!</definedName>
    <definedName name="vraag_2007">#REF!</definedName>
    <definedName name="Vraag_2018" localSheetId="3">#REF!</definedName>
    <definedName name="Vraag_2018">#REF!</definedName>
    <definedName name="Vraag_2019" localSheetId="3">#REF!</definedName>
    <definedName name="Vraag_2019">#REF!</definedName>
    <definedName name="Vraag_2020" localSheetId="3">#REF!</definedName>
    <definedName name="Vraag_2020">#REF!</definedName>
    <definedName name="vraag_2021" localSheetId="3">#REF!</definedName>
    <definedName name="vraag_2021">#REF!</definedName>
    <definedName name="Vraag_3_2023">#REF!</definedName>
    <definedName name="Vraag_3_S1_2006">#REF!</definedName>
    <definedName name="Vraag_3_S2_2005">#REF!</definedName>
    <definedName name="Vraag_3_S2_2006">#REF!</definedName>
    <definedName name="Vraag2_2017">#REF!</definedName>
    <definedName name="Vraag2_2019" localSheetId="3">#REF!</definedName>
    <definedName name="Vraag2_2019">#REF!</definedName>
    <definedName name="Vraag2_2020" localSheetId="3">#REF!</definedName>
    <definedName name="Vraag2_2020">#REF!</definedName>
    <definedName name="Vraag2_2021">#REF!</definedName>
    <definedName name="Vraag2_2023">#REF!</definedName>
    <definedName name="Vraag2_2024">#REF!</definedName>
    <definedName name="Vraag3_2024">#REF!</definedName>
    <definedName name="Waarde_2017" localSheetId="3">#REF!</definedName>
    <definedName name="Waarde_2017">#REF!</definedName>
    <definedName name="Waarde_2018" localSheetId="3">#REF!</definedName>
    <definedName name="Waarde_2018">#REF!</definedName>
    <definedName name="Waarde_2019" localSheetId="3">#REF!</definedName>
    <definedName name="Waarde_2019">#REF!</definedName>
    <definedName name="Waarde_2020" localSheetId="3">#REF!</definedName>
    <definedName name="Waarde_2020">#REF!</definedName>
    <definedName name="waarde_2021" localSheetId="3">#REF!</definedName>
    <definedName name="waarde_2021">#REF!</definedName>
    <definedName name="Waarde_2023">#REF!</definedName>
    <definedName name="Waarde_2024">#REF!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3" l="1"/>
  <c r="F18" i="13"/>
  <c r="G18" i="13"/>
  <c r="H18" i="13"/>
  <c r="I18" i="13"/>
  <c r="J18" i="13"/>
  <c r="K18" i="13"/>
  <c r="L18" i="13"/>
  <c r="M18" i="13"/>
  <c r="N18" i="13"/>
  <c r="O18" i="13"/>
  <c r="P18" i="13"/>
  <c r="D18" i="13"/>
  <c r="U35" i="4" l="1"/>
  <c r="U41" i="4" l="1"/>
  <c r="U42" i="4"/>
  <c r="U43" i="4"/>
  <c r="M23" i="10" l="1"/>
  <c r="N16" i="5" l="1"/>
  <c r="M16" i="5"/>
  <c r="L16" i="5"/>
  <c r="K16" i="5"/>
  <c r="J16" i="5"/>
  <c r="I16" i="5"/>
  <c r="H16" i="5"/>
  <c r="N10" i="5"/>
  <c r="N14" i="5" s="1"/>
  <c r="K15" i="5"/>
  <c r="J15" i="5"/>
  <c r="I10" i="5"/>
  <c r="I14" i="5" s="1"/>
  <c r="H15" i="5"/>
  <c r="L5" i="5"/>
  <c r="K5" i="5"/>
  <c r="J5" i="5"/>
  <c r="I5" i="5"/>
  <c r="H5" i="5"/>
  <c r="G5" i="5"/>
  <c r="O15" i="5" l="1"/>
  <c r="L10" i="5"/>
  <c r="L14" i="5" s="1"/>
  <c r="O10" i="5"/>
  <c r="M10" i="5"/>
  <c r="M14" i="5" s="1"/>
  <c r="P5" i="5"/>
  <c r="Q10" i="5"/>
  <c r="Q14" i="5" s="1"/>
  <c r="O5" i="5"/>
  <c r="N5" i="5"/>
  <c r="R5" i="5"/>
  <c r="I15" i="5"/>
  <c r="Q16" i="5"/>
  <c r="L15" i="5"/>
  <c r="Q5" i="5"/>
  <c r="M15" i="5"/>
  <c r="M5" i="5"/>
  <c r="R16" i="5"/>
  <c r="J10" i="5"/>
  <c r="J14" i="5" s="1"/>
  <c r="K10" i="5"/>
  <c r="K14" i="5" s="1"/>
  <c r="N15" i="5"/>
  <c r="R10" i="5"/>
  <c r="R14" i="5" s="1"/>
  <c r="O14" i="5"/>
  <c r="P10" i="5"/>
  <c r="P14" i="5" s="1"/>
  <c r="P16" i="5"/>
  <c r="P15" i="5"/>
  <c r="Q15" i="5"/>
  <c r="R15" i="5"/>
  <c r="H10" i="5"/>
  <c r="H14" i="5" s="1"/>
  <c r="O16" i="5"/>
  <c r="J85" i="13" l="1"/>
  <c r="I85" i="13"/>
  <c r="H85" i="13"/>
  <c r="G85" i="13"/>
  <c r="F85" i="13"/>
  <c r="E85" i="13"/>
  <c r="D85" i="13"/>
  <c r="M79" i="13"/>
  <c r="L79" i="13"/>
  <c r="J79" i="13"/>
  <c r="I79" i="13"/>
  <c r="H79" i="13"/>
  <c r="G79" i="13"/>
  <c r="F79" i="13"/>
  <c r="E79" i="13"/>
  <c r="D79" i="13"/>
  <c r="J68" i="13"/>
  <c r="K68" i="13"/>
  <c r="N60" i="13"/>
  <c r="K60" i="13"/>
  <c r="J60" i="13"/>
  <c r="I60" i="13"/>
  <c r="H60" i="13"/>
  <c r="H68" i="13" s="1"/>
  <c r="G60" i="13"/>
  <c r="G68" i="13" s="1"/>
  <c r="F60" i="13"/>
  <c r="E60" i="13"/>
  <c r="D60" i="13"/>
  <c r="D68" i="13" s="1"/>
  <c r="H47" i="13"/>
  <c r="G47" i="13"/>
  <c r="F47" i="13"/>
  <c r="H39" i="13"/>
  <c r="F39" i="13"/>
  <c r="O39" i="13"/>
  <c r="M39" i="13"/>
  <c r="J39" i="13"/>
  <c r="M28" i="13"/>
  <c r="M27" i="13" s="1"/>
  <c r="L28" i="13"/>
  <c r="L27" i="13" s="1"/>
  <c r="K28" i="13"/>
  <c r="K27" i="13" s="1"/>
  <c r="J28" i="13"/>
  <c r="J27" i="13" s="1"/>
  <c r="I28" i="13"/>
  <c r="H28" i="13"/>
  <c r="G28" i="13"/>
  <c r="F28" i="13"/>
  <c r="E28" i="13"/>
  <c r="P27" i="13"/>
  <c r="O27" i="13"/>
  <c r="N27" i="13"/>
  <c r="I27" i="13"/>
  <c r="H27" i="13"/>
  <c r="G27" i="13"/>
  <c r="F27" i="13"/>
  <c r="E27" i="13"/>
  <c r="N3" i="13"/>
  <c r="M3" i="13"/>
  <c r="L3" i="13"/>
  <c r="K3" i="13"/>
  <c r="J3" i="13"/>
  <c r="I3" i="13"/>
  <c r="H3" i="13"/>
  <c r="G3" i="13"/>
  <c r="F3" i="13"/>
  <c r="E3" i="13"/>
  <c r="E78" i="13" l="1"/>
  <c r="D39" i="13"/>
  <c r="D47" i="13" s="1"/>
  <c r="I39" i="13"/>
  <c r="I47" i="13" s="1"/>
  <c r="E39" i="13"/>
  <c r="E47" i="13" s="1"/>
  <c r="G39" i="13"/>
  <c r="O79" i="13"/>
  <c r="P39" i="13"/>
  <c r="P47" i="13" s="1"/>
  <c r="O68" i="13"/>
  <c r="N79" i="13"/>
  <c r="P85" i="13"/>
  <c r="N39" i="13"/>
  <c r="L60" i="13"/>
  <c r="L68" i="13"/>
  <c r="P79" i="13"/>
  <c r="P68" i="13"/>
  <c r="P3" i="13"/>
  <c r="M60" i="13"/>
  <c r="M68" i="13"/>
  <c r="K85" i="13"/>
  <c r="N68" i="13"/>
  <c r="N85" i="13"/>
  <c r="O3" i="13"/>
  <c r="O85" i="13"/>
  <c r="K39" i="13"/>
  <c r="K47" i="13" s="1"/>
  <c r="L39" i="13"/>
  <c r="L47" i="13" s="1"/>
  <c r="M47" i="13"/>
  <c r="O47" i="13"/>
  <c r="J47" i="13"/>
  <c r="L85" i="13"/>
  <c r="I68" i="13"/>
  <c r="O60" i="13"/>
  <c r="M85" i="13"/>
  <c r="P60" i="13"/>
  <c r="E68" i="13"/>
  <c r="K79" i="13"/>
  <c r="F68" i="13"/>
  <c r="N47" i="13" l="1"/>
  <c r="M50" i="13"/>
  <c r="O50" i="13"/>
  <c r="N50" i="13"/>
  <c r="P50" i="13"/>
  <c r="L50" i="13"/>
  <c r="K23" i="9" l="1"/>
  <c r="E23" i="9"/>
  <c r="D23" i="9"/>
  <c r="G23" i="9" l="1"/>
  <c r="H23" i="9"/>
  <c r="I23" i="9"/>
  <c r="J23" i="9"/>
  <c r="F23" i="9"/>
  <c r="P13" i="9"/>
  <c r="M23" i="9"/>
  <c r="N23" i="9"/>
  <c r="O23" i="9"/>
  <c r="P23" i="9"/>
  <c r="L23" i="9"/>
  <c r="P17" i="9"/>
  <c r="E17" i="9"/>
  <c r="F17" i="9"/>
  <c r="G17" i="9"/>
  <c r="H17" i="9"/>
  <c r="I17" i="9"/>
  <c r="J17" i="9"/>
  <c r="K17" i="9"/>
  <c r="L17" i="9"/>
  <c r="M17" i="9"/>
  <c r="N17" i="9"/>
  <c r="O17" i="9"/>
  <c r="D17" i="9"/>
  <c r="P7" i="9" l="1"/>
  <c r="P3" i="9" l="1"/>
  <c r="P42" i="1" l="1"/>
  <c r="P43" i="1"/>
  <c r="L23" i="10" l="1"/>
  <c r="T41" i="4" l="1"/>
  <c r="T42" i="4" l="1"/>
  <c r="T43" i="4"/>
  <c r="T16" i="4"/>
  <c r="T8" i="4"/>
  <c r="T3" i="4"/>
  <c r="O13" i="9" l="1"/>
  <c r="O3" i="9" l="1"/>
  <c r="O33" i="1"/>
  <c r="O42" i="1"/>
  <c r="O43" i="1"/>
  <c r="O7" i="9" l="1"/>
  <c r="M27" i="1"/>
  <c r="N27" i="1"/>
  <c r="E22" i="4" l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D22" i="4"/>
  <c r="S41" i="4" l="1"/>
  <c r="S42" i="4"/>
  <c r="S43" i="4"/>
  <c r="S35" i="4"/>
  <c r="S16" i="4"/>
  <c r="S8" i="4"/>
  <c r="S3" i="4"/>
  <c r="K23" i="10" l="1"/>
  <c r="L27" i="1" l="1"/>
  <c r="N13" i="9" l="1"/>
  <c r="N3" i="9" l="1"/>
  <c r="N33" i="1"/>
  <c r="L34" i="1"/>
  <c r="L33" i="1" s="1"/>
  <c r="K34" i="1"/>
  <c r="K33" i="1" s="1"/>
  <c r="J34" i="1"/>
  <c r="J33" i="1" s="1"/>
  <c r="I34" i="1"/>
  <c r="I33" i="1" s="1"/>
  <c r="H34" i="1"/>
  <c r="G34" i="1"/>
  <c r="G33" i="1" s="1"/>
  <c r="F34" i="1"/>
  <c r="F33" i="1" s="1"/>
  <c r="E34" i="1"/>
  <c r="D34" i="1"/>
  <c r="D33" i="1" s="1"/>
  <c r="M33" i="1"/>
  <c r="N7" i="9" l="1"/>
  <c r="H33" i="1"/>
  <c r="E33" i="1"/>
  <c r="N42" i="1"/>
  <c r="N17" i="1" l="1"/>
  <c r="N3" i="1"/>
  <c r="N43" i="1" l="1"/>
  <c r="J23" i="10"/>
  <c r="R41" i="4" l="1"/>
  <c r="R42" i="4"/>
  <c r="R43" i="4"/>
  <c r="R35" i="4"/>
  <c r="R31" i="4"/>
  <c r="R28" i="4"/>
  <c r="R25" i="4"/>
  <c r="R16" i="4"/>
  <c r="R8" i="4"/>
  <c r="R3" i="4"/>
  <c r="M13" i="9" l="1"/>
  <c r="M7" i="9" l="1"/>
  <c r="M3" i="9"/>
  <c r="M17" i="1" l="1"/>
  <c r="M42" i="1"/>
  <c r="M3" i="1" l="1"/>
  <c r="M43" i="1" s="1"/>
  <c r="I23" i="10"/>
  <c r="Q41" i="4" l="1"/>
  <c r="Q42" i="4"/>
  <c r="Q43" i="4"/>
  <c r="Q16" i="4"/>
  <c r="Q8" i="4"/>
  <c r="Q3" i="4"/>
  <c r="L13" i="9" l="1"/>
  <c r="L3" i="9" l="1"/>
  <c r="L7" i="9" l="1"/>
  <c r="L42" i="1" l="1"/>
  <c r="L17" i="1"/>
  <c r="L3" i="1" l="1"/>
  <c r="H23" i="10"/>
  <c r="P41" i="4" l="1"/>
  <c r="P42" i="4"/>
  <c r="P43" i="4"/>
  <c r="P16" i="4"/>
  <c r="P8" i="4"/>
  <c r="P3" i="4"/>
  <c r="K13" i="9" l="1"/>
  <c r="K7" i="9" l="1"/>
  <c r="J3" i="9"/>
  <c r="K3" i="9" l="1"/>
  <c r="K9" i="1" l="1"/>
  <c r="K22" i="1" l="1"/>
  <c r="K13" i="1" l="1"/>
  <c r="K18" i="1" l="1"/>
  <c r="K4" i="1"/>
  <c r="K42" i="1" s="1"/>
  <c r="K17" i="1" l="1"/>
  <c r="K3" i="1"/>
  <c r="F23" i="10" l="1"/>
  <c r="G23" i="10" l="1"/>
  <c r="O41" i="4" l="1"/>
  <c r="O42" i="4"/>
  <c r="O43" i="4"/>
  <c r="O16" i="4" l="1"/>
  <c r="O8" i="4"/>
  <c r="O3" i="4"/>
  <c r="J7" i="9" l="1"/>
  <c r="J13" i="9" l="1"/>
  <c r="J9" i="1" l="1"/>
  <c r="J5" i="1" l="1"/>
  <c r="J4" i="1" s="1"/>
  <c r="J42" i="1" s="1"/>
  <c r="J13" i="1"/>
  <c r="J22" i="1"/>
  <c r="J18" i="1"/>
  <c r="J17" i="1" l="1"/>
  <c r="J3" i="1"/>
  <c r="N43" i="4" l="1"/>
  <c r="N42" i="4"/>
  <c r="N41" i="4"/>
  <c r="N35" i="4"/>
  <c r="N31" i="4"/>
  <c r="M31" i="4"/>
  <c r="L31" i="4"/>
  <c r="K31" i="4"/>
  <c r="J31" i="4"/>
  <c r="I31" i="4"/>
  <c r="H31" i="4"/>
  <c r="G31" i="4"/>
  <c r="N28" i="4"/>
  <c r="M28" i="4"/>
  <c r="L28" i="4"/>
  <c r="K28" i="4"/>
  <c r="J28" i="4"/>
  <c r="I28" i="4"/>
  <c r="H28" i="4"/>
  <c r="G28" i="4"/>
  <c r="N25" i="4"/>
  <c r="M25" i="4"/>
  <c r="L25" i="4"/>
  <c r="K25" i="4"/>
  <c r="J25" i="4"/>
  <c r="I25" i="4"/>
  <c r="H25" i="4"/>
  <c r="G25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3" i="9"/>
  <c r="H13" i="9"/>
  <c r="G13" i="9"/>
  <c r="F13" i="9"/>
  <c r="E13" i="9"/>
  <c r="D13" i="9"/>
  <c r="I22" i="1"/>
  <c r="H22" i="1"/>
  <c r="G22" i="1"/>
  <c r="F22" i="1"/>
  <c r="I18" i="1"/>
  <c r="H18" i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H17" i="1" l="1"/>
  <c r="I7" i="9"/>
  <c r="I17" i="1"/>
  <c r="F17" i="1"/>
  <c r="G17" i="1"/>
  <c r="D4" i="1"/>
  <c r="D42" i="1" s="1"/>
  <c r="G4" i="1"/>
  <c r="G42" i="1" s="1"/>
  <c r="F7" i="9"/>
  <c r="E3" i="9"/>
  <c r="D3" i="9"/>
  <c r="H3" i="9"/>
  <c r="G7" i="9"/>
  <c r="I3" i="9"/>
  <c r="E7" i="9"/>
  <c r="F4" i="1"/>
  <c r="F42" i="1" s="1"/>
  <c r="F3" i="9"/>
  <c r="D7" i="9"/>
  <c r="H7" i="9"/>
  <c r="E4" i="1"/>
  <c r="E42" i="1" s="1"/>
  <c r="E17" i="1"/>
  <c r="G3" i="9"/>
  <c r="H4" i="1"/>
  <c r="H42" i="1" s="1"/>
  <c r="I4" i="1"/>
  <c r="I42" i="1" s="1"/>
  <c r="D17" i="1"/>
  <c r="D3" i="1" l="1"/>
  <c r="G3" i="1"/>
  <c r="F3" i="1"/>
  <c r="E3" i="1"/>
  <c r="H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</authors>
  <commentList>
    <comment ref="L27" authorId="0" shapeId="0" xr:uid="{E1C269A5-B1FF-49D6-90A4-D88FB2BA99CE}">
      <text>
        <r>
          <rPr>
            <b/>
            <sz val="9"/>
            <color indexed="81"/>
            <rFont val="Tahoma"/>
            <family val="2"/>
          </rPr>
          <t>exclusief FWA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7" authorId="0" shapeId="0" xr:uid="{B80EBA54-B0AB-494B-B1DD-B5FFFAC7D3E4}">
      <text>
        <r>
          <rPr>
            <b/>
            <sz val="9"/>
            <color indexed="81"/>
            <rFont val="Tahoma"/>
            <family val="2"/>
          </rPr>
          <t>inclusief FWA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  <author>Hilde Verdickt</author>
  </authors>
  <commentList>
    <comment ref="E7" authorId="0" shapeId="0" xr:uid="{FBEE848D-53ED-4821-AA6B-1E32EBB6D378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BD9B39AF-9A23-400D-8D54-4F62327BC559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1" shapeId="0" xr:uid="{6623E088-ABF0-44D0-8449-CFB18F8E3BC5}">
      <text>
        <r>
          <rPr>
            <b/>
            <sz val="9"/>
            <color indexed="81"/>
            <rFont val="Tahoma"/>
            <family val="2"/>
          </rPr>
          <t>Telenet wordt MNO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 shapeId="0" xr:uid="{CA980FEF-DAF8-4006-8998-1E2EC548F39A}">
      <text>
        <r>
          <rPr>
            <b/>
            <sz val="9"/>
            <color indexed="81"/>
            <rFont val="Tahoma"/>
            <family val="2"/>
          </rPr>
          <t>stijging mede door ontvangst cijfers van 2 full MVNO's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545148BE-BEA4-41F7-8A03-5DF49B58D3D2}">
      <text>
        <r>
          <rPr>
            <b/>
            <sz val="9"/>
            <color indexed="81"/>
            <rFont val="Tahoma"/>
            <family val="2"/>
          </rPr>
          <t>dit is hoger dan Cocom omdat hier ook actieve kaarten (geldig contract) in vervat zitten die door de gebruiker werden geblokkeerd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1" authorId="0" shapeId="0" xr:uid="{D2DAA038-FAAE-4B87-A264-36190C6CC0CD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1" authorId="0" shapeId="0" xr:uid="{3E1E94A3-5D1F-4EA8-8A06-CB00BD9DCDDE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<sst xmlns="http://schemas.openxmlformats.org/spreadsheetml/2006/main" count="292" uniqueCount="208">
  <si>
    <t>2018</t>
  </si>
  <si>
    <t>2020</t>
  </si>
  <si>
    <t>2021</t>
  </si>
  <si>
    <t>2023</t>
  </si>
  <si>
    <t>2024</t>
  </si>
  <si>
    <t>N/A</t>
  </si>
  <si>
    <t>2017</t>
  </si>
  <si>
    <t>2019</t>
  </si>
  <si>
    <t>2022</t>
  </si>
  <si>
    <t xml:space="preserve">     &lt; 30 Mbps</t>
  </si>
  <si>
    <t xml:space="preserve">     = 30 Mbps;&lt; 100 Mbps</t>
  </si>
  <si>
    <t xml:space="preserve">     &gt;= 100 Mbps;&lt; 1Gbps</t>
  </si>
  <si>
    <t xml:space="preserve">     &gt;= 1 Gbps</t>
  </si>
  <si>
    <t xml:space="preserve">    - xDSL</t>
  </si>
  <si>
    <t xml:space="preserve">   -  FTTH-FTTB </t>
  </si>
  <si>
    <t xml:space="preserve">   M2M</t>
  </si>
  <si>
    <t xml:space="preserve">   MVNO</t>
  </si>
  <si>
    <t xml:space="preserve">       -  MNO (Proximus incl Scarlet, Telenet, Orange)</t>
  </si>
  <si>
    <t>SMS VOLUME</t>
  </si>
  <si>
    <t xml:space="preserve">   </t>
  </si>
  <si>
    <t xml:space="preserve">   Wallonie</t>
  </si>
  <si>
    <t>Table des matières</t>
  </si>
  <si>
    <t>Contexte du marché</t>
  </si>
  <si>
    <t>Fixe</t>
  </si>
  <si>
    <t>Mobile</t>
  </si>
  <si>
    <t>Multiple play</t>
  </si>
  <si>
    <t>Télévision</t>
  </si>
  <si>
    <t>Taux d'attrition</t>
  </si>
  <si>
    <t>Vers la table des matières</t>
  </si>
  <si>
    <t>CHIFFRE D'AFFAIRES COMMUNICATIONS ÉLECTRONIQUES ET TÉLÉVISION (DE DÉTAIL ET DE GROS)</t>
  </si>
  <si>
    <t xml:space="preserve">   CHIFFRE D’AFFAIRES COMMUNICATIONS ÉLECTRONIQUES, DONT :</t>
  </si>
  <si>
    <t xml:space="preserve">    - Détail</t>
  </si>
  <si>
    <t xml:space="preserve">       - mobile</t>
  </si>
  <si>
    <t xml:space="preserve">      -  fixe</t>
  </si>
  <si>
    <t xml:space="preserve">      - autre</t>
  </si>
  <si>
    <t xml:space="preserve">    -  Gros</t>
  </si>
  <si>
    <t xml:space="preserve">       - fixe</t>
  </si>
  <si>
    <t xml:space="preserve">       - autre</t>
  </si>
  <si>
    <t xml:space="preserve">   CHIFFRE D’AFFAIRES TÉLÉVISION, DONT :</t>
  </si>
  <si>
    <t xml:space="preserve">   - Détail</t>
  </si>
  <si>
    <t xml:space="preserve">  -  Gros</t>
  </si>
  <si>
    <t>CHIFFRE D'AFFAIRES DE DÉTAIL COMMUNICATIONS ÉLECTRONIQUES ET TÉLÉVISION (HORS AUTRE), DONT :</t>
  </si>
  <si>
    <t xml:space="preserve">    RÉSIDENTIEL</t>
  </si>
  <si>
    <t xml:space="preserve">      -Fixe</t>
  </si>
  <si>
    <t xml:space="preserve">      -Mobile</t>
  </si>
  <si>
    <t xml:space="preserve">      -Télévision</t>
  </si>
  <si>
    <t xml:space="preserve">    NON RÉSIDENTIEL</t>
  </si>
  <si>
    <t>milliers d'euros</t>
  </si>
  <si>
    <t>CHIFFRE D'AFFAIRES DE DÉTAIL DES SERVICES RÉSIDENTIELS</t>
  </si>
  <si>
    <t xml:space="preserve">    GÉNERÉ PAR DES SERVICES STANDALONE</t>
  </si>
  <si>
    <t xml:space="preserve">    GÉNÉRE PAR DES OFFRES GROUPÉES</t>
  </si>
  <si>
    <t xml:space="preserve">      - des offres groupées convergentes</t>
  </si>
  <si>
    <t>INVESTISSEMENTS TÉLÉCOMS &amp; TÉLÉVISION, DONT :</t>
  </si>
  <si>
    <t xml:space="preserve">   INVESTISSEMENTS TÉLÉCOMS</t>
  </si>
  <si>
    <t xml:space="preserve">      -Autres</t>
  </si>
  <si>
    <t xml:space="preserve">      -Redevances de licence &amp; location d'infrastructure télécoms</t>
  </si>
  <si>
    <t xml:space="preserve">   INVESTISSEMENTS TÉLÉVISION PURS</t>
  </si>
  <si>
    <t xml:space="preserve">    - dont droits de diffusion, contenu</t>
  </si>
  <si>
    <t xml:space="preserve">   ABONNEMENTS RÉSIDENTIELS</t>
  </si>
  <si>
    <t>milliers de minutes</t>
  </si>
  <si>
    <t>VOLUME TRAFIC DE TÉLÉPHONIE VOCALE FIXE, DONT :</t>
  </si>
  <si>
    <t xml:space="preserve">   RÉSIDENTIEL, DONT :</t>
  </si>
  <si>
    <t xml:space="preserve">    - International</t>
  </si>
  <si>
    <t xml:space="preserve">  NON RÉSIDENTIEL, DONT :</t>
  </si>
  <si>
    <t xml:space="preserve">    - Résidentiel </t>
  </si>
  <si>
    <t xml:space="preserve">    - Non résidentiel</t>
  </si>
  <si>
    <t>exaoctets</t>
  </si>
  <si>
    <t>TRAFIC HAUT DÉBIT FIXE  (téléchargement et chargement)</t>
  </si>
  <si>
    <t>LIGNES HAUT DÉBIT FIXES PAR TECHNOLOGIE</t>
  </si>
  <si>
    <t xml:space="preserve">    - Câble</t>
  </si>
  <si>
    <t>LIGNES HAUT DÉBIT FIXES PAR CATÉGORIE DE VITESSE</t>
  </si>
  <si>
    <t xml:space="preserve">    - Autres (FWA, satellite, haut débit de haute qualité)</t>
  </si>
  <si>
    <t>Vers la table de matières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</si>
  <si>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</si>
  <si>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</si>
  <si>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</si>
  <si>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</si>
  <si>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</si>
  <si>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</si>
  <si>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</si>
  <si>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</si>
  <si>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</si>
  <si>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FIXE</t>
  </si>
  <si>
    <t xml:space="preserve">   Volume de numéros fixes portés au cours de l’année</t>
  </si>
  <si>
    <t xml:space="preserve">   Taux d'attrition haut débit fixe (offre groupée + standalone)</t>
  </si>
  <si>
    <t xml:space="preserve">  Taux d'attrition téléphonie fixe (offre groupée + standalone)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</si>
  <si>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</si>
  <si>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</si>
  <si>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</si>
  <si>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</si>
  <si>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</si>
  <si>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>X-PLAY (en termes de clients résidentiels)</t>
  </si>
  <si>
    <t xml:space="preserve">   Taux d’attrition services dégroupés</t>
  </si>
  <si>
    <t xml:space="preserve">   Acquisitions ménages (année) </t>
  </si>
  <si>
    <t xml:space="preserve">   Acquisitions via Easy Switch </t>
  </si>
  <si>
    <t xml:space="preserve">   % Easy Switch dans le total des acquisitions</t>
  </si>
  <si>
    <t>RACCORDEMENTS À LA TÉLÉVISION (hors satellite)</t>
  </si>
  <si>
    <t>RACCORDEMENTS À LA TÉLEVISION PAR RÉGION (hors satellite)</t>
  </si>
  <si>
    <t xml:space="preserve">   Flandre</t>
  </si>
  <si>
    <t xml:space="preserve">   Bruxelles</t>
  </si>
  <si>
    <t xml:space="preserve">    Autres services</t>
  </si>
  <si>
    <t>NOMBRE DE MÉNAGES POSSÉDANT UNE OFFRE GROUPÉE, DONT :</t>
  </si>
  <si>
    <t>OFFRES GROUPÉES DOUBLE PLAY (RÉSIDENTIEL), DONT :</t>
  </si>
  <si>
    <t>OFFRES GROUPÉES TRIPLE PLAY (RÉSIDENTIEL), DONT :</t>
  </si>
  <si>
    <t>OFFRES GROUPÉES CONVERGENTES</t>
  </si>
  <si>
    <t xml:space="preserve">   Haut débit fixe </t>
  </si>
  <si>
    <t xml:space="preserve">   - Standalone</t>
  </si>
  <si>
    <t xml:space="preserve">  Télévision</t>
  </si>
  <si>
    <t xml:space="preserve">  Téléphonie fixe</t>
  </si>
  <si>
    <t>CHIFFRE D’AFFAIRES DE DÉTAIL OFFRES GROUPÉES MARCHÉ RÉSIDENTIEL</t>
  </si>
  <si>
    <t>euros/mois</t>
  </si>
  <si>
    <t>ARPU/MOIS (RÉSIDENTIEL)</t>
  </si>
  <si>
    <t xml:space="preserve">  MVNO (light + full)</t>
  </si>
  <si>
    <t xml:space="preserve">  M2M</t>
  </si>
  <si>
    <t xml:space="preserve">           - résidentiel</t>
  </si>
  <si>
    <t xml:space="preserve">      - autres</t>
  </si>
  <si>
    <t>ARPU de détail résidentiel (hors interconnexion)</t>
  </si>
  <si>
    <t xml:space="preserve">ARPU de détail non résidentiel </t>
  </si>
  <si>
    <t xml:space="preserve">TRAFIC VOCAL MOBILE </t>
  </si>
  <si>
    <t>minutes/mois</t>
  </si>
  <si>
    <t xml:space="preserve">   VOLUME D'APPEL MENSUEL MOYEN PAR CARTE SIM ACTIVE</t>
  </si>
  <si>
    <t xml:space="preserve">      - Volume d'appel mensuel moyen (abonnés MNO + MVNO)</t>
  </si>
  <si>
    <t xml:space="preserve">      - Volume d'appel mensuel moyen (abonnés MNO)</t>
  </si>
  <si>
    <t xml:space="preserve">             - Résidentiel</t>
  </si>
  <si>
    <t xml:space="preserve">             - Non résidentiel</t>
  </si>
  <si>
    <t xml:space="preserve">     - Résidentiel</t>
  </si>
  <si>
    <t xml:space="preserve">     - Non résidentiel</t>
  </si>
  <si>
    <t xml:space="preserve">    VOLUME D'APPEL MOBILE MNO (hors appels vers messagerie vocale )</t>
  </si>
  <si>
    <t xml:space="preserve">   VOLUME D'APPEL MOBILE  MVNO </t>
  </si>
  <si>
    <t xml:space="preserve">    - VOLUME D'APPEL MOBILE MVNO abonnés (y compris l'itinérance sortante : appels émis et reçus)</t>
  </si>
  <si>
    <t xml:space="preserve">    - nombre de cartes SIM actives qui génèrent du trafic de données 3G </t>
  </si>
  <si>
    <t xml:space="preserve">    - nombre de cartes SIM actives qui génèrent du trafic de données 4G </t>
  </si>
  <si>
    <t xml:space="preserve">    - nombre de cartes SIM actives qui génèrent du traficde données 5G  </t>
  </si>
  <si>
    <t xml:space="preserve">   - itinérance sortante : vers un abonné mobile à l'étranger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</si>
  <si>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</si>
  <si>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</si>
  <si>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l’étranger </t>
  </si>
  <si>
    <t xml:space="preserve">   VOLUME SMS MNO + MVNO</t>
  </si>
  <si>
    <t xml:space="preserve">    - Résidentiel</t>
  </si>
  <si>
    <t xml:space="preserve">   VOLUME MENSUEL MOYEN SMS PAR CARTE SIM ACTIVE</t>
  </si>
  <si>
    <t xml:space="preserve">   VOLUME SMS MVNO</t>
  </si>
  <si>
    <t xml:space="preserve">   - Nombre moyen de SMS par carte SIM active (abonnés MNO + MVNO)</t>
  </si>
  <si>
    <t xml:space="preserve">   - Nombre moyen de SMS envoyés par carte SIM active (MNO)</t>
  </si>
  <si>
    <t xml:space="preserve">        - Résidentiel</t>
  </si>
  <si>
    <t xml:space="preserve">       - Non résidentiel</t>
  </si>
  <si>
    <t>milliers</t>
  </si>
  <si>
    <t>nombre de SMS/mois</t>
  </si>
  <si>
    <t xml:space="preserve">   VOLUME DONNÉES MOBILES MNO + MVNO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</si>
  <si>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</si>
  <si>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</si>
  <si>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 (y compris itinérance sortante)</t>
  </si>
  <si>
    <t xml:space="preserve">    - Trafic 3G</t>
  </si>
  <si>
    <t xml:space="preserve">    - Trafic 4G</t>
  </si>
  <si>
    <t xml:space="preserve">    - Trafic 5G</t>
  </si>
  <si>
    <t xml:space="preserve">   - Prépayé</t>
  </si>
  <si>
    <t xml:space="preserve">   - Postpayé</t>
  </si>
  <si>
    <t xml:space="preserve">    VOLUME DONNÉES MOBILES MNO</t>
  </si>
  <si>
    <t xml:space="preserve">     -  Résidentiel</t>
  </si>
  <si>
    <t xml:space="preserve">    - cartes SIM actives qui génèrent du trafic de données 3G </t>
  </si>
  <si>
    <t xml:space="preserve">    - cartes SIM actives qui génèrent du trafic de données 5G </t>
  </si>
  <si>
    <t>mégaoctets</t>
  </si>
  <si>
    <t xml:space="preserve">    - cartes SIM actives qui génèrent du trafic de données 4G </t>
  </si>
  <si>
    <t>gigaoctets/mois</t>
  </si>
  <si>
    <t xml:space="preserve">      - des offres groupées non convergentes</t>
  </si>
  <si>
    <t xml:space="preserve">   RATIO  CAPEX / CHIFFRE D'AFFAIRES TÉLÉCOMS (hors redevances de licence &amp; location d'infrastructure )</t>
  </si>
  <si>
    <t xml:space="preserve">   RATIO CAPEX / CHIFFRE D'AFFAIRES TÉLÉCOMS &amp; TV ( hors redevances de licence, droits de diffusion &amp; contenu)</t>
  </si>
  <si>
    <t>ABONNEMENTS DE TÉLÉPHONIE FIXE (lignes analogiques, canaux vocaux équivalents ISDN et abonnements VoIP)</t>
  </si>
  <si>
    <t>CARTES SIM ACTIVES MNO + MVNO (hors M2M)</t>
  </si>
  <si>
    <t xml:space="preserve">  MNO (Proximus (Scarlet &amp; Mobile Vikings compris à partir de 2022), Orange (VOO compris à partir de 2023), Telenet à partir de 2017)</t>
  </si>
  <si>
    <t xml:space="preserve">ARPU DE DÉTAIL MNO (PAR CARTE SIM ACTIVE) : Orange, Proximus (Scarlet compris à partir de 2022), Telenet </t>
  </si>
  <si>
    <t xml:space="preserve">           - non résidentiel</t>
  </si>
  <si>
    <t>VOLUME DES COMMUNICATIONS VOCALES MNO + MVNO</t>
  </si>
  <si>
    <t xml:space="preserve">    - sortantes initiées par un abonné mobile sur le réseau domestique (hors itinérance et appels vers la messagerie vocale)</t>
  </si>
  <si>
    <t xml:space="preserve">   ITINÉRANCE ENTRANTE (visiteurs en itinérance, appels émis et reçus)</t>
  </si>
  <si>
    <t xml:space="preserve">   SMS VOLUME MNO ( y compris itinérance sortante, limité aux SMS envoyés à partir de 2016 )</t>
  </si>
  <si>
    <t>VOLUME DONNÉES MOBILES DES PARTICULIERS (hors M2M)</t>
  </si>
  <si>
    <t xml:space="preserve">     -  Non résidentiel</t>
  </si>
  <si>
    <t xml:space="preserve">   Haut débit fixe + téléphonie fixe</t>
  </si>
  <si>
    <t xml:space="preserve">   Haut débit fixe + mobile</t>
  </si>
  <si>
    <t xml:space="preserve">   Haut débit fixe + télévision</t>
  </si>
  <si>
    <t xml:space="preserve">   Téléphonie fixe + mobile</t>
  </si>
  <si>
    <t xml:space="preserve">   Télévision + mobile</t>
  </si>
  <si>
    <t xml:space="preserve">   Téléphonie fixe + télévision</t>
  </si>
  <si>
    <t xml:space="preserve">   Haut débit fixe + télévision + téléphonie fixe</t>
  </si>
  <si>
    <t xml:space="preserve">   Haut débit fixe + télévision + mobile</t>
  </si>
  <si>
    <t xml:space="preserve">   Haut débit fixe + téléphonie fixe + mobile</t>
  </si>
  <si>
    <t xml:space="preserve">   Téléphonie fixe + télévision + mobile</t>
  </si>
  <si>
    <t>PROPORTION SERVICE STANDALONE - OFFRE GROUPÉE PAR PRODUIT (CLIENTS RÉSIDENTIELS)</t>
  </si>
  <si>
    <t xml:space="preserve">    Service de télévision de base, décodeur (droits d’auteurs compris)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</si>
  <si>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</si>
  <si>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</si>
  <si>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</si>
  <si>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FIXES/TÉLÉVISION</t>
  </si>
  <si>
    <t xml:space="preserve">   ABONNEMENTS NON RÉSIDENTIELS</t>
  </si>
  <si>
    <t>VOLUME LIGNES HAUT DÉBIT FIXE</t>
  </si>
  <si>
    <t>MNO REVENUS MOBILE (DÉTAIL + GROS) : Orange, Proximus (Scarlet compris à partir de 2022), Telenet à partir de 2017</t>
  </si>
  <si>
    <t>Cartes SIM actives de particuliers générant du trafic de données  (hors M2M)</t>
  </si>
  <si>
    <t>Cartes SIM MNO actives par type de trafic de données qu'ils génèrent : Orange, Proximus (Scarlet compris à partir de 2022), Telenet</t>
  </si>
  <si>
    <t xml:space="preserve">   - itinérance sortante : par un abonné mobile à l'étranger</t>
  </si>
  <si>
    <t xml:space="preserve">    - SMS abonnés MVNO (y compris itinérance sortante, SMS envoyés par un abonné mobile)</t>
  </si>
  <si>
    <t xml:space="preserve">   CONSOMMATION MENSUELLE MOYENNE PAR CARTE SIM ACTIVE GÉNERANT DU TRAFIC DE DONNÉES MOBILES (hors M2M)</t>
  </si>
  <si>
    <t xml:space="preserve">   Double play</t>
  </si>
  <si>
    <t xml:space="preserve">   Triple play</t>
  </si>
  <si>
    <t xml:space="preserve">   Quadruple play</t>
  </si>
  <si>
    <t xml:space="preserve">   - Multiple play</t>
  </si>
  <si>
    <t xml:space="preserve">REVENUS TÉLÉVISION DE DÉTAIL (hors satellite), DONT : </t>
  </si>
  <si>
    <t>ARPU de détail télévision (analogique et numérique, hors satellite)</t>
  </si>
  <si>
    <t>euro/mois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</si>
</sst>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_-;\-* #,##0.00_-;_-* &quot;-&quot;??_-;_-@_-"/>
    <numFmt numFmtId="165" formatCode="0.0%"/>
    <numFmt numFmtId="166" formatCode="#,##0.0"/>
    <numFmt numFmtId="167" formatCode="#,##0.000"/>
    <numFmt numFmtId="168" formatCode="&quot;$&quot;#,##0_);\(&quot;$&quot;#,##0\)"/>
    <numFmt numFmtId="169" formatCode="0.0"/>
    <numFmt numFmtId="170" formatCode="_ * #,##0_ ;_ * \-#,##0_ ;_ * &quot;-&quot;??_ ;_ @_ "/>
    <numFmt numFmtId="171" formatCode="0.00000000"/>
    <numFmt numFmtId="172" formatCode="_-* #,##0.0_-;\-* #,##0.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  <font>
      <b/>
      <sz val="10"/>
      <name val="Arial"/>
      <family val="2"/>
    </font>
    <font>
      <sz val="12"/>
      <color rgb="FF000000"/>
      <name val="Calibri"/>
      <family val="1"/>
    </font>
    <font>
      <b/>
      <sz val="10"/>
      <color rgb="FF2E2F7F"/>
      <name val="Calibri"/>
      <family val="2"/>
      <scheme val="minor"/>
    </font>
    <font>
      <u/>
      <sz val="9"/>
      <color indexed="12"/>
      <name val="Arial"/>
      <family val="2"/>
    </font>
    <font>
      <sz val="10"/>
      <name val="Arial"/>
      <family val="2"/>
    </font>
    <font>
      <sz val="12"/>
      <color rgb="FF33333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3" borderId="0" applyNumberFormat="0" applyAlignment="0">
      <alignment vertical="center"/>
    </xf>
    <xf numFmtId="0" fontId="16" fillId="4" borderId="12">
      <alignment horizontal="center" vertical="center"/>
    </xf>
    <xf numFmtId="168" fontId="17" fillId="0" borderId="13">
      <alignment horizontal="center" vertical="center"/>
    </xf>
    <xf numFmtId="9" fontId="18" fillId="0" borderId="14">
      <alignment horizontal="left" vertical="center" indent="2"/>
    </xf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229">
    <xf numFmtId="0" fontId="0" fillId="0" borderId="0" xfId="0"/>
    <xf numFmtId="3" fontId="0" fillId="0" borderId="0" xfId="0" applyNumberFormat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3" fontId="10" fillId="2" borderId="7" xfId="0" applyNumberFormat="1" applyFont="1" applyFill="1" applyBorder="1"/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9" fillId="0" borderId="7" xfId="0" applyFont="1" applyBorder="1" applyAlignment="1">
      <alignment horizontal="left"/>
    </xf>
    <xf numFmtId="3" fontId="7" fillId="0" borderId="8" xfId="0" applyNumberFormat="1" applyFont="1" applyBorder="1"/>
    <xf numFmtId="166" fontId="8" fillId="0" borderId="7" xfId="0" applyNumberFormat="1" applyFont="1" applyBorder="1"/>
    <xf numFmtId="0" fontId="10" fillId="0" borderId="1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0" xfId="0" applyNumberFormat="1" applyFont="1"/>
    <xf numFmtId="0" fontId="8" fillId="0" borderId="8" xfId="0" applyFont="1" applyBorder="1" applyAlignment="1">
      <alignment horizontal="left"/>
    </xf>
    <xf numFmtId="0" fontId="19" fillId="2" borderId="0" xfId="3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0" fontId="0" fillId="0" borderId="11" xfId="0" applyBorder="1"/>
    <xf numFmtId="0" fontId="0" fillId="0" borderId="2" xfId="0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14" fillId="5" borderId="0" xfId="0" applyNumberFormat="1" applyFont="1" applyFill="1"/>
    <xf numFmtId="3" fontId="20" fillId="2" borderId="6" xfId="0" applyNumberFormat="1" applyFont="1" applyFill="1" applyBorder="1"/>
    <xf numFmtId="3" fontId="20" fillId="0" borderId="7" xfId="0" applyNumberFormat="1" applyFont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165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3" fontId="20" fillId="2" borderId="7" xfId="0" applyNumberFormat="1" applyFont="1" applyFill="1" applyBorder="1"/>
    <xf numFmtId="3" fontId="20" fillId="2" borderId="10" xfId="0" applyNumberFormat="1" applyFont="1" applyFill="1" applyBorder="1"/>
    <xf numFmtId="3" fontId="20" fillId="2" borderId="3" xfId="0" applyNumberFormat="1" applyFont="1" applyFill="1" applyBorder="1"/>
    <xf numFmtId="3" fontId="20" fillId="2" borderId="5" xfId="0" applyNumberFormat="1" applyFont="1" applyFill="1" applyBorder="1"/>
    <xf numFmtId="3" fontId="20" fillId="2" borderId="1" xfId="0" applyNumberFormat="1" applyFont="1" applyFill="1" applyBorder="1"/>
    <xf numFmtId="166" fontId="14" fillId="5" borderId="7" xfId="0" applyNumberFormat="1" applyFont="1" applyFill="1" applyBorder="1"/>
    <xf numFmtId="0" fontId="20" fillId="0" borderId="1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0" fontId="22" fillId="7" borderId="0" xfId="0" applyFont="1" applyFill="1"/>
    <xf numFmtId="0" fontId="0" fillId="7" borderId="0" xfId="0" applyFill="1"/>
    <xf numFmtId="165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0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0" fillId="2" borderId="7" xfId="0" applyNumberFormat="1" applyFont="1" applyFill="1" applyBorder="1" applyAlignment="1">
      <alignment horizontal="right"/>
    </xf>
    <xf numFmtId="3" fontId="9" fillId="0" borderId="0" xfId="0" applyNumberFormat="1" applyFont="1"/>
    <xf numFmtId="165" fontId="12" fillId="2" borderId="0" xfId="1" applyNumberFormat="1" applyFont="1" applyFill="1" applyBorder="1"/>
    <xf numFmtId="4" fontId="7" fillId="0" borderId="0" xfId="0" applyNumberFormat="1" applyFont="1"/>
    <xf numFmtId="49" fontId="7" fillId="0" borderId="0" xfId="0" applyNumberFormat="1" applyFont="1"/>
    <xf numFmtId="169" fontId="0" fillId="0" borderId="0" xfId="0" applyNumberFormat="1"/>
    <xf numFmtId="3" fontId="14" fillId="5" borderId="0" xfId="9" applyNumberFormat="1" applyFont="1" applyFill="1"/>
    <xf numFmtId="3" fontId="20" fillId="2" borderId="6" xfId="9" applyNumberFormat="1" applyFont="1" applyFill="1" applyBorder="1"/>
    <xf numFmtId="3" fontId="9" fillId="2" borderId="10" xfId="9" applyNumberFormat="1" applyFont="1" applyFill="1" applyBorder="1" applyAlignment="1">
      <alignment horizontal="left"/>
    </xf>
    <xf numFmtId="3" fontId="10" fillId="2" borderId="3" xfId="9" applyNumberFormat="1" applyFont="1" applyFill="1" applyBorder="1" applyAlignment="1">
      <alignment horizontal="left"/>
    </xf>
    <xf numFmtId="3" fontId="9" fillId="0" borderId="7" xfId="9" applyNumberFormat="1" applyFont="1" applyBorder="1" applyAlignment="1">
      <alignment horizontal="left"/>
    </xf>
    <xf numFmtId="3" fontId="9" fillId="2" borderId="6" xfId="9" applyNumberFormat="1" applyFont="1" applyFill="1" applyBorder="1"/>
    <xf numFmtId="3" fontId="23" fillId="0" borderId="7" xfId="0" applyNumberFormat="1" applyFont="1" applyBorder="1"/>
    <xf numFmtId="3" fontId="9" fillId="2" borderId="7" xfId="9" applyNumberFormat="1" applyFont="1" applyFill="1" applyBorder="1" applyAlignment="1">
      <alignment horizontal="left"/>
    </xf>
    <xf numFmtId="3" fontId="9" fillId="2" borderId="5" xfId="9" applyNumberFormat="1" applyFont="1" applyFill="1" applyBorder="1" applyAlignment="1">
      <alignment horizontal="left"/>
    </xf>
    <xf numFmtId="3" fontId="10" fillId="2" borderId="1" xfId="9" applyNumberFormat="1" applyFont="1" applyFill="1" applyBorder="1" applyAlignment="1">
      <alignment horizontal="left"/>
    </xf>
    <xf numFmtId="3" fontId="9" fillId="2" borderId="7" xfId="9" applyNumberFormat="1" applyFont="1" applyFill="1" applyBorder="1"/>
    <xf numFmtId="3" fontId="21" fillId="2" borderId="7" xfId="9" applyNumberFormat="1" applyFont="1" applyFill="1" applyBorder="1"/>
    <xf numFmtId="3" fontId="20" fillId="2" borderId="7" xfId="9" applyNumberFormat="1" applyFont="1" applyFill="1" applyBorder="1"/>
    <xf numFmtId="3" fontId="12" fillId="2" borderId="7" xfId="9" applyNumberFormat="1" applyFont="1" applyFill="1" applyBorder="1"/>
    <xf numFmtId="3" fontId="10" fillId="2" borderId="9" xfId="9" applyNumberFormat="1" applyFont="1" applyFill="1" applyBorder="1" applyAlignment="1">
      <alignment horizontal="left"/>
    </xf>
    <xf numFmtId="3" fontId="10" fillId="2" borderId="7" xfId="9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11" xfId="0" applyNumberFormat="1" applyFont="1" applyBorder="1"/>
    <xf numFmtId="3" fontId="9" fillId="0" borderId="2" xfId="0" applyNumberFormat="1" applyFont="1" applyBorder="1"/>
    <xf numFmtId="165" fontId="9" fillId="2" borderId="7" xfId="10" applyNumberFormat="1" applyFont="1" applyFill="1" applyBorder="1"/>
    <xf numFmtId="9" fontId="7" fillId="0" borderId="0" xfId="1" applyFont="1"/>
    <xf numFmtId="170" fontId="0" fillId="0" borderId="0" xfId="4" applyNumberFormat="1" applyFont="1"/>
    <xf numFmtId="4" fontId="0" fillId="0" borderId="0" xfId="0" applyNumberFormat="1"/>
    <xf numFmtId="3" fontId="8" fillId="2" borderId="0" xfId="0" applyNumberFormat="1" applyFont="1" applyFill="1" applyAlignment="1">
      <alignment vertical="top"/>
    </xf>
    <xf numFmtId="10" fontId="20" fillId="0" borderId="0" xfId="1" applyNumberFormat="1" applyFont="1" applyFill="1" applyBorder="1"/>
    <xf numFmtId="3" fontId="25" fillId="0" borderId="6" xfId="0" applyNumberFormat="1" applyFont="1" applyBorder="1"/>
    <xf numFmtId="3" fontId="25" fillId="0" borderId="7" xfId="0" applyNumberFormat="1" applyFont="1" applyBorder="1"/>
    <xf numFmtId="0" fontId="9" fillId="2" borderId="6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19" fillId="2" borderId="0" xfId="12" applyFont="1" applyFill="1" applyBorder="1" applyAlignment="1" applyProtection="1">
      <alignment horizontal="left"/>
    </xf>
    <xf numFmtId="0" fontId="27" fillId="0" borderId="0" xfId="13"/>
    <xf numFmtId="49" fontId="8" fillId="2" borderId="0" xfId="13" applyNumberFormat="1" applyFont="1" applyFill="1" applyAlignment="1">
      <alignment vertical="top"/>
    </xf>
    <xf numFmtId="3" fontId="14" fillId="5" borderId="7" xfId="13" applyNumberFormat="1" applyFont="1" applyFill="1" applyBorder="1"/>
    <xf numFmtId="0" fontId="14" fillId="5" borderId="1" xfId="13" applyFont="1" applyFill="1" applyBorder="1" applyAlignment="1">
      <alignment horizontal="left"/>
    </xf>
    <xf numFmtId="3" fontId="27" fillId="0" borderId="0" xfId="13" applyNumberFormat="1"/>
    <xf numFmtId="0" fontId="9" fillId="0" borderId="7" xfId="13" applyFont="1" applyBorder="1" applyAlignment="1">
      <alignment horizontal="left"/>
    </xf>
    <xf numFmtId="3" fontId="8" fillId="0" borderId="1" xfId="13" applyNumberFormat="1" applyFont="1" applyBorder="1"/>
    <xf numFmtId="3" fontId="8" fillId="0" borderId="7" xfId="13" applyNumberFormat="1" applyFont="1" applyBorder="1"/>
    <xf numFmtId="3" fontId="9" fillId="0" borderId="7" xfId="13" applyNumberFormat="1" applyFont="1" applyBorder="1"/>
    <xf numFmtId="165" fontId="0" fillId="0" borderId="0" xfId="14" applyNumberFormat="1" applyFont="1"/>
    <xf numFmtId="0" fontId="12" fillId="0" borderId="8" xfId="13" applyFont="1" applyBorder="1" applyAlignment="1">
      <alignment horizontal="left"/>
    </xf>
    <xf numFmtId="3" fontId="8" fillId="0" borderId="9" xfId="13" applyNumberFormat="1" applyFont="1" applyBorder="1"/>
    <xf numFmtId="3" fontId="7" fillId="0" borderId="8" xfId="13" applyNumberFormat="1" applyFont="1" applyBorder="1"/>
    <xf numFmtId="3" fontId="8" fillId="0" borderId="8" xfId="13" applyNumberFormat="1" applyFont="1" applyBorder="1"/>
    <xf numFmtId="0" fontId="13" fillId="5" borderId="5" xfId="13" applyFont="1" applyFill="1" applyBorder="1" applyAlignment="1">
      <alignment horizontal="left"/>
    </xf>
    <xf numFmtId="0" fontId="23" fillId="0" borderId="1" xfId="13" applyFont="1" applyBorder="1"/>
    <xf numFmtId="0" fontId="27" fillId="0" borderId="1" xfId="13" applyBorder="1"/>
    <xf numFmtId="0" fontId="27" fillId="0" borderId="8" xfId="13" applyBorder="1"/>
    <xf numFmtId="0" fontId="27" fillId="0" borderId="9" xfId="13" applyBorder="1"/>
    <xf numFmtId="166" fontId="14" fillId="5" borderId="7" xfId="13" applyNumberFormat="1" applyFont="1" applyFill="1" applyBorder="1"/>
    <xf numFmtId="166" fontId="27" fillId="0" borderId="0" xfId="13" applyNumberFormat="1"/>
    <xf numFmtId="3" fontId="8" fillId="0" borderId="3" xfId="13" applyNumberFormat="1" applyFont="1" applyBorder="1"/>
    <xf numFmtId="166" fontId="9" fillId="0" borderId="7" xfId="13" applyNumberFormat="1" applyFont="1" applyBorder="1"/>
    <xf numFmtId="0" fontId="27" fillId="0" borderId="16" xfId="13" applyBorder="1"/>
    <xf numFmtId="0" fontId="13" fillId="5" borderId="3" xfId="13" applyFont="1" applyFill="1" applyBorder="1" applyAlignment="1">
      <alignment horizontal="left"/>
    </xf>
    <xf numFmtId="3" fontId="14" fillId="5" borderId="8" xfId="13" applyNumberFormat="1" applyFont="1" applyFill="1" applyBorder="1"/>
    <xf numFmtId="0" fontId="9" fillId="0" borderId="6" xfId="13" applyFont="1" applyBorder="1" applyAlignment="1">
      <alignment horizontal="left"/>
    </xf>
    <xf numFmtId="0" fontId="7" fillId="0" borderId="1" xfId="13" applyFont="1" applyBorder="1" applyAlignment="1">
      <alignment horizontal="left"/>
    </xf>
    <xf numFmtId="3" fontId="8" fillId="0" borderId="7" xfId="13" applyNumberFormat="1" applyFont="1" applyBorder="1" applyAlignment="1">
      <alignment horizontal="center"/>
    </xf>
    <xf numFmtId="3" fontId="8" fillId="0" borderId="6" xfId="13" applyNumberFormat="1" applyFont="1" applyBorder="1"/>
    <xf numFmtId="0" fontId="10" fillId="0" borderId="6" xfId="13" applyFont="1" applyBorder="1" applyAlignment="1">
      <alignment horizontal="left"/>
    </xf>
    <xf numFmtId="3" fontId="10" fillId="0" borderId="6" xfId="13" applyNumberFormat="1" applyFont="1" applyBorder="1"/>
    <xf numFmtId="3" fontId="10" fillId="0" borderId="0" xfId="13" applyNumberFormat="1" applyFont="1"/>
    <xf numFmtId="0" fontId="13" fillId="5" borderId="1" xfId="13" applyFont="1" applyFill="1" applyBorder="1" applyAlignment="1">
      <alignment horizontal="left"/>
    </xf>
    <xf numFmtId="3" fontId="14" fillId="5" borderId="0" xfId="13" applyNumberFormat="1" applyFont="1" applyFill="1"/>
    <xf numFmtId="0" fontId="10" fillId="0" borderId="1" xfId="13" applyFont="1" applyBorder="1" applyAlignment="1">
      <alignment horizontal="left"/>
    </xf>
    <xf numFmtId="3" fontId="9" fillId="0" borderId="6" xfId="13" applyNumberFormat="1" applyFont="1" applyBorder="1"/>
    <xf numFmtId="0" fontId="9" fillId="0" borderId="5" xfId="13" applyFont="1" applyBorder="1" applyAlignment="1">
      <alignment horizontal="left"/>
    </xf>
    <xf numFmtId="9" fontId="0" fillId="0" borderId="0" xfId="14" applyFont="1"/>
    <xf numFmtId="0" fontId="7" fillId="0" borderId="6" xfId="13" applyFont="1" applyBorder="1" applyAlignment="1">
      <alignment horizontal="left"/>
    </xf>
    <xf numFmtId="0" fontId="7" fillId="0" borderId="0" xfId="13" applyFont="1" applyAlignment="1">
      <alignment horizontal="left"/>
    </xf>
    <xf numFmtId="3" fontId="9" fillId="0" borderId="0" xfId="13" applyNumberFormat="1" applyFont="1"/>
    <xf numFmtId="165" fontId="0" fillId="0" borderId="0" xfId="14" applyNumberFormat="1" applyFont="1" applyFill="1"/>
    <xf numFmtId="3" fontId="25" fillId="0" borderId="7" xfId="13" applyNumberFormat="1" applyFont="1" applyBorder="1"/>
    <xf numFmtId="3" fontId="10" fillId="0" borderId="7" xfId="13" applyNumberFormat="1" applyFont="1" applyBorder="1"/>
    <xf numFmtId="0" fontId="25" fillId="0" borderId="1" xfId="13" applyFont="1" applyBorder="1" applyAlignment="1">
      <alignment horizontal="left"/>
    </xf>
    <xf numFmtId="3" fontId="25" fillId="2" borderId="7" xfId="13" applyNumberFormat="1" applyFont="1" applyFill="1" applyBorder="1"/>
    <xf numFmtId="3" fontId="25" fillId="2" borderId="0" xfId="13" applyNumberFormat="1" applyFont="1" applyFill="1"/>
    <xf numFmtId="3" fontId="9" fillId="2" borderId="7" xfId="13" applyNumberFormat="1" applyFont="1" applyFill="1" applyBorder="1"/>
    <xf numFmtId="4" fontId="27" fillId="0" borderId="0" xfId="13" applyNumberFormat="1"/>
    <xf numFmtId="3" fontId="10" fillId="2" borderId="7" xfId="13" applyNumberFormat="1" applyFont="1" applyFill="1" applyBorder="1"/>
    <xf numFmtId="167" fontId="27" fillId="0" borderId="0" xfId="13" applyNumberFormat="1"/>
    <xf numFmtId="0" fontId="11" fillId="0" borderId="1" xfId="13" applyFont="1" applyBorder="1" applyAlignment="1">
      <alignment horizontal="left"/>
    </xf>
    <xf numFmtId="10" fontId="0" fillId="0" borderId="0" xfId="14" applyNumberFormat="1" applyFont="1"/>
    <xf numFmtId="0" fontId="8" fillId="0" borderId="7" xfId="13" applyFont="1" applyBorder="1" applyAlignment="1">
      <alignment horizontal="left"/>
    </xf>
    <xf numFmtId="3" fontId="0" fillId="0" borderId="0" xfId="14" applyNumberFormat="1" applyFont="1"/>
    <xf numFmtId="0" fontId="7" fillId="0" borderId="7" xfId="13" applyFont="1" applyBorder="1" applyAlignment="1">
      <alignment horizontal="left"/>
    </xf>
    <xf numFmtId="3" fontId="7" fillId="0" borderId="7" xfId="13" applyNumberFormat="1" applyFont="1" applyBorder="1"/>
    <xf numFmtId="9" fontId="7" fillId="0" borderId="7" xfId="14" applyFont="1" applyBorder="1"/>
    <xf numFmtId="0" fontId="25" fillId="0" borderId="7" xfId="13" applyFont="1" applyBorder="1" applyAlignment="1">
      <alignment horizontal="left"/>
    </xf>
    <xf numFmtId="0" fontId="10" fillId="0" borderId="7" xfId="13" applyFont="1" applyBorder="1" applyAlignment="1">
      <alignment horizontal="left"/>
    </xf>
    <xf numFmtId="0" fontId="9" fillId="0" borderId="1" xfId="13" applyFont="1" applyBorder="1" applyAlignment="1">
      <alignment horizontal="left"/>
    </xf>
    <xf numFmtId="4" fontId="8" fillId="0" borderId="0" xfId="13" applyNumberFormat="1" applyFont="1"/>
    <xf numFmtId="0" fontId="7" fillId="0" borderId="4" xfId="13" applyFont="1" applyBorder="1" applyAlignment="1">
      <alignment horizontal="left"/>
    </xf>
    <xf numFmtId="0" fontId="7" fillId="0" borderId="5" xfId="13" applyFont="1" applyBorder="1" applyAlignment="1">
      <alignment horizontal="left"/>
    </xf>
    <xf numFmtId="3" fontId="7" fillId="0" borderId="0" xfId="13" applyNumberFormat="1" applyFont="1"/>
    <xf numFmtId="165" fontId="14" fillId="5" borderId="8" xfId="14" applyNumberFormat="1" applyFont="1" applyFill="1" applyBorder="1"/>
    <xf numFmtId="3" fontId="8" fillId="0" borderId="0" xfId="13" applyNumberFormat="1" applyFont="1"/>
    <xf numFmtId="3" fontId="10" fillId="0" borderId="5" xfId="13" applyNumberFormat="1" applyFont="1" applyBorder="1"/>
    <xf numFmtId="9" fontId="14" fillId="5" borderId="8" xfId="14" applyFont="1" applyFill="1" applyBorder="1"/>
    <xf numFmtId="165" fontId="28" fillId="0" borderId="0" xfId="14" applyNumberFormat="1" applyFont="1"/>
    <xf numFmtId="4" fontId="28" fillId="0" borderId="0" xfId="13" applyNumberFormat="1" applyFont="1"/>
    <xf numFmtId="0" fontId="12" fillId="0" borderId="1" xfId="13" applyFont="1" applyBorder="1" applyAlignment="1">
      <alignment horizontal="left"/>
    </xf>
    <xf numFmtId="171" fontId="0" fillId="0" borderId="0" xfId="14" applyNumberFormat="1" applyFont="1"/>
    <xf numFmtId="165" fontId="27" fillId="0" borderId="0" xfId="13" applyNumberFormat="1"/>
    <xf numFmtId="3" fontId="7" fillId="0" borderId="7" xfId="13" applyNumberFormat="1" applyFont="1" applyBorder="1" applyAlignment="1">
      <alignment horizontal="center"/>
    </xf>
    <xf numFmtId="172" fontId="0" fillId="0" borderId="0" xfId="15" applyNumberFormat="1" applyFont="1"/>
    <xf numFmtId="166" fontId="8" fillId="0" borderId="7" xfId="13" applyNumberFormat="1" applyFont="1" applyBorder="1"/>
    <xf numFmtId="166" fontId="8" fillId="0" borderId="0" xfId="13" applyNumberFormat="1" applyFont="1"/>
    <xf numFmtId="0" fontId="27" fillId="0" borderId="0" xfId="13" applyAlignment="1">
      <alignment horizontal="right"/>
    </xf>
    <xf numFmtId="169" fontId="27" fillId="0" borderId="0" xfId="13" applyNumberFormat="1"/>
    <xf numFmtId="0" fontId="19" fillId="0" borderId="0" xfId="3" applyFont="1" applyFill="1" applyBorder="1" applyAlignment="1">
      <alignment horizontal="left"/>
    </xf>
    <xf numFmtId="0" fontId="19" fillId="0" borderId="0" xfId="12" applyFont="1" applyFill="1" applyBorder="1" applyAlignment="1" applyProtection="1">
      <alignment horizontal="left"/>
    </xf>
    <xf numFmtId="49" fontId="8" fillId="0" borderId="0" xfId="13" applyNumberFormat="1" applyFont="1" applyAlignment="1">
      <alignment vertical="top"/>
    </xf>
    <xf numFmtId="0" fontId="29" fillId="5" borderId="0" xfId="0" applyFont="1" applyFill="1"/>
    <xf numFmtId="3" fontId="30" fillId="5" borderId="0" xfId="0" applyNumberFormat="1" applyFont="1" applyFill="1"/>
    <xf numFmtId="3" fontId="25" fillId="2" borderId="0" xfId="0" applyNumberFormat="1" applyFont="1" applyFill="1"/>
    <xf numFmtId="4" fontId="30" fillId="5" borderId="0" xfId="0" applyNumberFormat="1" applyFont="1" applyFill="1"/>
    <xf numFmtId="166" fontId="30" fillId="5" borderId="0" xfId="0" applyNumberFormat="1" applyFont="1" applyFill="1"/>
    <xf numFmtId="10" fontId="9" fillId="2" borderId="7" xfId="10" applyNumberFormat="1" applyFont="1" applyFill="1" applyBorder="1"/>
    <xf numFmtId="10" fontId="7" fillId="0" borderId="0" xfId="1" applyNumberFormat="1" applyFont="1"/>
    <xf numFmtId="0" fontId="31" fillId="5" borderId="0" xfId="3" applyFont="1" applyFill="1" applyBorder="1" applyAlignment="1">
      <alignment horizontal="left"/>
    </xf>
    <xf numFmtId="0" fontId="32" fillId="5" borderId="0" xfId="0" applyFont="1" applyFill="1"/>
    <xf numFmtId="3" fontId="9" fillId="0" borderId="8" xfId="0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0" fontId="7" fillId="0" borderId="7" xfId="0" applyFont="1" applyBorder="1" applyAlignment="1">
      <alignment horizontal="left"/>
    </xf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3" fontId="14" fillId="5" borderId="5" xfId="0" applyNumberFormat="1" applyFont="1" applyFill="1" applyBorder="1" applyAlignment="1">
      <alignment horizontal="left" wrapText="1"/>
    </xf>
    <xf numFmtId="3" fontId="14" fillId="5" borderId="7" xfId="13" applyNumberFormat="1" applyFont="1" applyFill="1" applyBorder="1" applyAlignment="1">
      <alignment horizontal="left" wrapText="1"/>
    </xf>
    <xf numFmtId="0" fontId="27" fillId="5" borderId="5" xfId="13" applyFill="1" applyBorder="1" applyAlignment="1">
      <alignment horizontal="left" wrapText="1"/>
    </xf>
  </cellXfs>
  <cellStyles count="16">
    <cellStyle name="Hyperlink" xfId="3" builtinId="8"/>
    <cellStyle name="Hyperlink 2" xfId="12" xr:uid="{D65B811E-BDE9-40AC-BAD4-68A44DEA84B5}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Komma 2" xfId="15" xr:uid="{DD5409BD-89E8-4515-A78E-355E995C4C26}"/>
    <cellStyle name="Procent" xfId="1" builtinId="5"/>
    <cellStyle name="Procent 2" xfId="14" xr:uid="{8BC8AFD3-8FDF-454D-B686-9845B14455DD}"/>
    <cellStyle name="Procent 3" xfId="10" xr:uid="{B180C56A-451E-470B-9B1E-C09FA656E60C}"/>
    <cellStyle name="Standaard" xfId="0" builtinId="0"/>
    <cellStyle name="Standaard 2" xfId="2" xr:uid="{00000000-0005-0000-0000-000008000000}"/>
    <cellStyle name="Standaard 3" xfId="11" xr:uid="{7E810A16-2949-46F9-B2E5-41F7A7582596}"/>
    <cellStyle name="Standaard 4" xfId="13" xr:uid="{4F195079-435A-4DD5-BE9E-0D645359B85E}"/>
    <cellStyle name="Standaard 5" xfId="9" xr:uid="{0C4C14DE-1DDB-4F77-A85B-078F70C74607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28475</xdr:rowOff>
    </xdr:from>
    <xdr:to>
      <xdr:col>9</xdr:col>
      <xdr:colOff>428625</xdr:colOff>
      <xdr:row>13</xdr:row>
      <xdr:rowOff>66200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5840" y="889535"/>
          <a:ext cx="2927985" cy="2232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tabSelected="1" workbookViewId="0">
      <selection activeCell="B15" sqref="B15:C15"/>
    </sheetView>
  </sheetViews>
  <sheetFormatPr defaultColWidth="9.109375" defaultRowHeight="14.4" x14ac:dyDescent="0.3"/>
  <cols>
    <col min="1" max="1" width="9.109375" style="81"/>
    <col min="2" max="2" width="12.88671875" style="81" customWidth="1"/>
    <col min="3" max="3" width="30" style="81" customWidth="1"/>
    <col min="4" max="16384" width="9.109375" style="81"/>
  </cols>
  <sheetData>
    <row r="2" spans="1:3" ht="24.6" x14ac:dyDescent="0.4">
      <c r="A2" s="80" t="s">
        <v>21</v>
      </c>
    </row>
    <row r="5" spans="1:3" ht="23.4" x14ac:dyDescent="0.45">
      <c r="B5" s="223" t="s">
        <v>22</v>
      </c>
      <c r="C5" s="224"/>
    </row>
    <row r="6" spans="1:3" ht="12.75" customHeight="1" x14ac:dyDescent="0.3"/>
    <row r="7" spans="1:3" ht="23.4" x14ac:dyDescent="0.45">
      <c r="B7" s="223" t="s">
        <v>23</v>
      </c>
      <c r="C7" s="224"/>
    </row>
    <row r="9" spans="1:3" ht="23.4" x14ac:dyDescent="0.45">
      <c r="B9" s="223" t="s">
        <v>24</v>
      </c>
      <c r="C9" s="224"/>
    </row>
    <row r="11" spans="1:3" ht="23.4" x14ac:dyDescent="0.45">
      <c r="B11" s="223" t="s">
        <v>25</v>
      </c>
      <c r="C11" s="224"/>
    </row>
    <row r="13" spans="1:3" ht="23.4" x14ac:dyDescent="0.45">
      <c r="B13" s="223" t="s">
        <v>26</v>
      </c>
      <c r="C13" s="224"/>
    </row>
    <row r="15" spans="1:3" ht="23.4" x14ac:dyDescent="0.45">
      <c r="B15" s="223" t="s">
        <v>27</v>
      </c>
      <c r="C15" s="224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le!A1" display="Mobile" xr:uid="{00000000-0004-0000-0000-000001000000}"/>
    <hyperlink ref="B11:C11" location="'multiple play'!A1" display="Multiple play" xr:uid="{00000000-0004-0000-0000-000002000000}"/>
    <hyperlink ref="B13:C13" location="Télévision!A1" display="Télévision" xr:uid="{00000000-0004-0000-0000-000003000000}"/>
    <hyperlink ref="B7:C7" location="fixe!A1" display="Fixe" xr:uid="{00000000-0004-0000-0000-000004000000}"/>
    <hyperlink ref="B15:C15" location="'Taux d''attrition'!A1" display="Taux d'attrition" xr:uid="{8D37DAE4-18D0-4641-A398-3DC4F861A949}"/>
    <hyperlink ref="B5:C5" location="'contexte du marché'!A1" display="Contexte du marché" xr:uid="{6F89928E-CB70-4218-88FD-8AE7C09C054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50"/>
  <sheetViews>
    <sheetView showGridLines="0" zoomScale="75" zoomScaleNormal="75" workbookViewId="0">
      <pane xSplit="3" topLeftCell="D1" activePane="topRight" state="frozen"/>
      <selection pane="topRight" activeCell="A28" sqref="A28"/>
    </sheetView>
  </sheetViews>
  <sheetFormatPr defaultColWidth="9.109375" defaultRowHeight="13.8" x14ac:dyDescent="0.3"/>
  <cols>
    <col min="1" max="1" width="23.6640625" style="34" customWidth="1"/>
    <col min="2" max="2" width="77.44140625" style="34" customWidth="1"/>
    <col min="3" max="3" width="14.88671875" style="34" bestFit="1" customWidth="1"/>
    <col min="4" max="12" width="17.6640625" style="34" customWidth="1"/>
    <col min="13" max="16" width="16.6640625" style="34" customWidth="1"/>
    <col min="17" max="18" width="15.109375" style="34" bestFit="1" customWidth="1"/>
    <col min="19" max="19" width="14.109375" style="34" customWidth="1"/>
    <col min="20" max="20" width="12.5546875" style="34" bestFit="1" customWidth="1"/>
    <col min="21" max="16384" width="9.109375" style="34"/>
  </cols>
  <sheetData>
    <row r="1" spans="1:22" ht="28.5" customHeight="1" x14ac:dyDescent="0.45">
      <c r="A1" s="217" t="s">
        <v>28</v>
      </c>
      <c r="B1" s="36"/>
      <c r="C1" s="45"/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 t="s">
        <v>0</v>
      </c>
      <c r="K1" s="15">
        <v>2019</v>
      </c>
      <c r="L1" s="15" t="s">
        <v>1</v>
      </c>
      <c r="M1" s="15" t="s">
        <v>2</v>
      </c>
      <c r="N1" s="15">
        <v>2022</v>
      </c>
      <c r="O1" s="15" t="s">
        <v>3</v>
      </c>
      <c r="P1" s="15" t="s">
        <v>4</v>
      </c>
    </row>
    <row r="2" spans="1:22" ht="24" customHeight="1" x14ac:dyDescent="0.45">
      <c r="A2" s="36"/>
      <c r="B2" s="36"/>
      <c r="C2" s="45"/>
      <c r="D2" s="117"/>
      <c r="E2" s="117"/>
      <c r="F2" s="117"/>
      <c r="G2" s="117"/>
      <c r="H2" s="117"/>
      <c r="I2" s="117"/>
    </row>
    <row r="3" spans="1:22" x14ac:dyDescent="0.3">
      <c r="A3" s="54" t="s">
        <v>29</v>
      </c>
      <c r="B3" s="54"/>
      <c r="C3" s="54" t="s">
        <v>47</v>
      </c>
      <c r="D3" s="54">
        <f t="shared" ref="D3:L3" si="0">D4+D13</f>
        <v>8606839.29925883</v>
      </c>
      <c r="E3" s="54">
        <f t="shared" si="0"/>
        <v>8256657.3173090182</v>
      </c>
      <c r="F3" s="54">
        <f t="shared" si="0"/>
        <v>8094511.4054799546</v>
      </c>
      <c r="G3" s="54">
        <f t="shared" si="0"/>
        <v>8281221.6345079038</v>
      </c>
      <c r="H3" s="54">
        <f t="shared" si="0"/>
        <v>8400831.3161134329</v>
      </c>
      <c r="I3" s="54">
        <f t="shared" si="0"/>
        <v>8432872.1455588304</v>
      </c>
      <c r="J3" s="54">
        <f t="shared" si="0"/>
        <v>8488748.5837933756</v>
      </c>
      <c r="K3" s="83">
        <f t="shared" si="0"/>
        <v>8529833.5819879603</v>
      </c>
      <c r="L3" s="83">
        <f t="shared" si="0"/>
        <v>8413195.8644262962</v>
      </c>
      <c r="M3" s="83">
        <f t="shared" ref="M3:N3" si="1">M4+M13</f>
        <v>8434357.2533461358</v>
      </c>
      <c r="N3" s="83">
        <f t="shared" si="1"/>
        <v>8433150.0465604775</v>
      </c>
      <c r="O3" s="83">
        <v>8649279.7560800742</v>
      </c>
      <c r="P3" s="83">
        <v>8642307.8150287755</v>
      </c>
      <c r="R3" s="92"/>
      <c r="S3" s="92"/>
      <c r="T3" s="92"/>
    </row>
    <row r="4" spans="1:22" s="8" customFormat="1" x14ac:dyDescent="0.3">
      <c r="A4" s="55" t="s">
        <v>30</v>
      </c>
      <c r="B4" s="66"/>
      <c r="C4" s="67"/>
      <c r="D4" s="55">
        <f t="shared" ref="D4:K4" si="2">D5+D9</f>
        <v>7598940.6141028851</v>
      </c>
      <c r="E4" s="55">
        <f t="shared" si="2"/>
        <v>7179393.0613190187</v>
      </c>
      <c r="F4" s="55">
        <f t="shared" si="2"/>
        <v>7039056.3593199551</v>
      </c>
      <c r="G4" s="55">
        <f t="shared" si="2"/>
        <v>7180978.5430345442</v>
      </c>
      <c r="H4" s="55">
        <f t="shared" si="2"/>
        <v>7244655.5813934309</v>
      </c>
      <c r="I4" s="55">
        <f t="shared" si="2"/>
        <v>7222093.4887488279</v>
      </c>
      <c r="J4" s="55">
        <f t="shared" si="2"/>
        <v>7260708.4120929725</v>
      </c>
      <c r="K4" s="84">
        <f t="shared" si="2"/>
        <v>7280569.9519308582</v>
      </c>
      <c r="L4" s="84">
        <v>7201986.1503462968</v>
      </c>
      <c r="M4" s="84">
        <v>7209928.5451505361</v>
      </c>
      <c r="N4" s="84">
        <v>7204602.1539719319</v>
      </c>
      <c r="O4" s="84">
        <v>7410058.3852537749</v>
      </c>
      <c r="P4" s="84">
        <v>7402413.5327187749</v>
      </c>
      <c r="Q4" s="34"/>
      <c r="R4" s="34"/>
      <c r="S4" s="34"/>
      <c r="T4" s="34"/>
      <c r="U4" s="34"/>
      <c r="V4" s="90"/>
    </row>
    <row r="5" spans="1:22" x14ac:dyDescent="0.3">
      <c r="A5" s="18" t="s">
        <v>31</v>
      </c>
      <c r="B5" s="29"/>
      <c r="C5" s="41"/>
      <c r="D5" s="4">
        <f t="shared" ref="D5:J5" si="3">SUM(D6:D8)</f>
        <v>6280055.0988865625</v>
      </c>
      <c r="E5" s="4">
        <f t="shared" si="3"/>
        <v>6153727.0511224167</v>
      </c>
      <c r="F5" s="4">
        <f t="shared" si="3"/>
        <v>6087987.2807402415</v>
      </c>
      <c r="G5" s="4">
        <f t="shared" si="3"/>
        <v>6007136.9125061147</v>
      </c>
      <c r="H5" s="4">
        <f t="shared" si="3"/>
        <v>6083603.2888534311</v>
      </c>
      <c r="I5" s="4">
        <f t="shared" si="3"/>
        <v>6079224.6201388277</v>
      </c>
      <c r="J5" s="4">
        <f t="shared" si="3"/>
        <v>6111931.7881469727</v>
      </c>
      <c r="K5" s="85">
        <v>6201384.0521063255</v>
      </c>
      <c r="L5" s="85">
        <v>6224056.611210281</v>
      </c>
      <c r="M5" s="85">
        <v>6261429.9097699439</v>
      </c>
      <c r="N5" s="85">
        <v>6308163.6431319322</v>
      </c>
      <c r="O5" s="85">
        <v>6595104.8661263455</v>
      </c>
      <c r="P5" s="85">
        <v>6624283.9716126872</v>
      </c>
      <c r="V5" s="90"/>
    </row>
    <row r="6" spans="1:22" x14ac:dyDescent="0.3">
      <c r="A6" s="2" t="s">
        <v>32</v>
      </c>
      <c r="B6" s="30"/>
      <c r="C6" s="42"/>
      <c r="D6" s="2">
        <v>3019806.2240311801</v>
      </c>
      <c r="E6" s="2">
        <v>2921388.9287624243</v>
      </c>
      <c r="F6" s="2">
        <v>2873980.5885490212</v>
      </c>
      <c r="G6" s="2">
        <v>2755833.4965885128</v>
      </c>
      <c r="H6" s="2">
        <v>2756318.9128667074</v>
      </c>
      <c r="I6" s="2">
        <v>2757096.3169971532</v>
      </c>
      <c r="J6" s="2">
        <v>2718711.1905113608</v>
      </c>
      <c r="K6" s="86">
        <v>2823593.4963724283</v>
      </c>
      <c r="L6" s="86">
        <v>2731851.056817696</v>
      </c>
      <c r="M6" s="86">
        <v>2767967.8074275204</v>
      </c>
      <c r="N6" s="86">
        <v>2813643.4051708174</v>
      </c>
      <c r="O6" s="86">
        <v>2978633.4332400002</v>
      </c>
      <c r="P6" s="86">
        <v>3026269.6318000001</v>
      </c>
      <c r="Q6" s="46"/>
      <c r="V6" s="90"/>
    </row>
    <row r="7" spans="1:22" x14ac:dyDescent="0.3">
      <c r="A7" s="2" t="s">
        <v>33</v>
      </c>
      <c r="B7" s="30"/>
      <c r="C7" s="42"/>
      <c r="D7" s="2">
        <v>3171685.1564773829</v>
      </c>
      <c r="E7" s="2">
        <v>3154065.8733099923</v>
      </c>
      <c r="F7" s="2">
        <v>3197351.1185157695</v>
      </c>
      <c r="G7" s="2">
        <v>3231218.8011276014</v>
      </c>
      <c r="H7" s="2">
        <v>3302278.0315667237</v>
      </c>
      <c r="I7" s="2">
        <v>3293633.0062916749</v>
      </c>
      <c r="J7" s="2">
        <v>3345635.5767446221</v>
      </c>
      <c r="K7" s="86">
        <v>3343039.3888938972</v>
      </c>
      <c r="L7" s="86">
        <v>3451616.1600525849</v>
      </c>
      <c r="M7" s="86">
        <v>3454359.8835024233</v>
      </c>
      <c r="N7" s="86">
        <v>3460316.3141111154</v>
      </c>
      <c r="O7" s="86">
        <v>3591802.5848263456</v>
      </c>
      <c r="P7" s="86">
        <v>3574656.4285326879</v>
      </c>
      <c r="Q7" s="46"/>
      <c r="R7" s="46"/>
      <c r="S7" s="46"/>
      <c r="V7" s="90"/>
    </row>
    <row r="8" spans="1:22" x14ac:dyDescent="0.3">
      <c r="A8" s="2" t="s">
        <v>34</v>
      </c>
      <c r="B8" s="30"/>
      <c r="C8" s="42"/>
      <c r="D8" s="2">
        <v>88563.718378000005</v>
      </c>
      <c r="E8" s="2">
        <v>78272.249049999999</v>
      </c>
      <c r="F8" s="2">
        <v>16655.573675451211</v>
      </c>
      <c r="G8" s="2">
        <v>20084.61479</v>
      </c>
      <c r="H8" s="2">
        <v>25006.344419999998</v>
      </c>
      <c r="I8" s="2">
        <v>28495.296849999999</v>
      </c>
      <c r="J8" s="2">
        <v>47585.020890990083</v>
      </c>
      <c r="K8" s="86">
        <v>34751.166839999998</v>
      </c>
      <c r="L8" s="86">
        <v>40589.394339999999</v>
      </c>
      <c r="M8" s="86">
        <v>39102.218840000001</v>
      </c>
      <c r="N8" s="86">
        <v>34203.923849999999</v>
      </c>
      <c r="O8" s="86">
        <v>24668.84806</v>
      </c>
      <c r="P8" s="86">
        <v>23357.91128</v>
      </c>
      <c r="Q8" s="47"/>
      <c r="R8" s="47"/>
      <c r="S8" s="47"/>
      <c r="V8" s="90"/>
    </row>
    <row r="9" spans="1:22" x14ac:dyDescent="0.3">
      <c r="A9" s="5" t="s">
        <v>35</v>
      </c>
      <c r="B9" s="31"/>
      <c r="C9" s="43"/>
      <c r="D9" s="3">
        <f t="shared" ref="D9:K9" si="4">D10+D11+D12</f>
        <v>1318885.5152163222</v>
      </c>
      <c r="E9" s="3">
        <f t="shared" si="4"/>
        <v>1025666.0101966021</v>
      </c>
      <c r="F9" s="3">
        <f t="shared" si="4"/>
        <v>951069.07857971312</v>
      </c>
      <c r="G9" s="3">
        <f t="shared" si="4"/>
        <v>1173841.6305284298</v>
      </c>
      <c r="H9" s="3">
        <f t="shared" si="4"/>
        <v>1161052.2925399998</v>
      </c>
      <c r="I9" s="3">
        <f t="shared" si="4"/>
        <v>1142868.8686100002</v>
      </c>
      <c r="J9" s="3">
        <f t="shared" si="4"/>
        <v>1148776.6239459997</v>
      </c>
      <c r="K9" s="87">
        <f t="shared" si="4"/>
        <v>1079185.8998245322</v>
      </c>
      <c r="L9" s="87">
        <v>977929.53913601604</v>
      </c>
      <c r="M9" s="87">
        <v>948498.63538059231</v>
      </c>
      <c r="N9" s="87">
        <v>896438.51084</v>
      </c>
      <c r="O9" s="87">
        <v>814953.51912742911</v>
      </c>
      <c r="P9" s="87">
        <v>778129.56110608752</v>
      </c>
      <c r="V9" s="90"/>
    </row>
    <row r="10" spans="1:22" x14ac:dyDescent="0.3">
      <c r="A10" s="2" t="s">
        <v>32</v>
      </c>
      <c r="B10" s="30"/>
      <c r="C10" s="42"/>
      <c r="D10" s="2">
        <v>964444.82138999994</v>
      </c>
      <c r="E10" s="2">
        <v>694828.96958781523</v>
      </c>
      <c r="F10" s="2">
        <v>701133.27920682239</v>
      </c>
      <c r="G10" s="2">
        <v>922139.23346999998</v>
      </c>
      <c r="H10" s="2">
        <v>916201.46748999995</v>
      </c>
      <c r="I10" s="2">
        <v>876884.88931000046</v>
      </c>
      <c r="J10" s="2">
        <v>877852.91970999958</v>
      </c>
      <c r="K10" s="86">
        <v>832516.10086357745</v>
      </c>
      <c r="L10" s="86">
        <v>683368.81014601607</v>
      </c>
      <c r="M10" s="86">
        <v>629540.92100619234</v>
      </c>
      <c r="N10" s="86">
        <v>601645.57766000007</v>
      </c>
      <c r="O10" s="86">
        <v>546621.42604443687</v>
      </c>
      <c r="P10" s="86">
        <v>503599.54900999996</v>
      </c>
      <c r="V10" s="90"/>
    </row>
    <row r="11" spans="1:22" x14ac:dyDescent="0.3">
      <c r="A11" s="2" t="s">
        <v>36</v>
      </c>
      <c r="B11" s="30"/>
      <c r="C11" s="42"/>
      <c r="D11" s="2">
        <v>353486.83948632219</v>
      </c>
      <c r="E11" s="2">
        <v>329909.42036878696</v>
      </c>
      <c r="F11" s="2">
        <v>249935.79937289067</v>
      </c>
      <c r="G11" s="2">
        <v>251702.39705842975</v>
      </c>
      <c r="H11" s="2">
        <v>241186.51476000002</v>
      </c>
      <c r="I11" s="2">
        <v>257479.65330000001</v>
      </c>
      <c r="J11" s="2">
        <v>258053.00623599999</v>
      </c>
      <c r="K11" s="86">
        <v>235372.92796095466</v>
      </c>
      <c r="L11" s="86">
        <v>283325.98254999996</v>
      </c>
      <c r="M11" s="86">
        <v>307289.33657440002</v>
      </c>
      <c r="N11" s="86">
        <v>281589.10826999997</v>
      </c>
      <c r="O11" s="86">
        <v>244193.08058299229</v>
      </c>
      <c r="P11" s="86">
        <v>247555.97462608755</v>
      </c>
      <c r="V11" s="90"/>
    </row>
    <row r="12" spans="1:22" x14ac:dyDescent="0.3">
      <c r="A12" s="2" t="s">
        <v>37</v>
      </c>
      <c r="B12" s="30"/>
      <c r="C12" s="42"/>
      <c r="D12" s="2">
        <v>953.85433999999998</v>
      </c>
      <c r="E12" s="2">
        <v>927.62023999999997</v>
      </c>
      <c r="F12" s="2">
        <v>0</v>
      </c>
      <c r="G12" s="2">
        <v>0</v>
      </c>
      <c r="H12" s="2">
        <v>3664.3102899999999</v>
      </c>
      <c r="I12" s="2">
        <v>8504.3260000000009</v>
      </c>
      <c r="J12" s="2">
        <v>12870.698</v>
      </c>
      <c r="K12" s="86">
        <v>11296.870999999999</v>
      </c>
      <c r="L12" s="86">
        <v>11234.746440000001</v>
      </c>
      <c r="M12" s="86">
        <v>11668.3778</v>
      </c>
      <c r="N12" s="86">
        <v>13203.824909999999</v>
      </c>
      <c r="O12" s="86">
        <v>24139.012500000001</v>
      </c>
      <c r="P12" s="86">
        <v>26974.037469999999</v>
      </c>
      <c r="V12" s="90"/>
    </row>
    <row r="13" spans="1:22" x14ac:dyDescent="0.3">
      <c r="A13" s="65" t="s">
        <v>38</v>
      </c>
      <c r="B13" s="68"/>
      <c r="C13" s="69"/>
      <c r="D13" s="65">
        <f t="shared" ref="D13:K13" si="5">D14+D15</f>
        <v>1007898.6851559449</v>
      </c>
      <c r="E13" s="65">
        <f t="shared" si="5"/>
        <v>1077264.25599</v>
      </c>
      <c r="F13" s="65">
        <f t="shared" si="5"/>
        <v>1055455.0461599999</v>
      </c>
      <c r="G13" s="65">
        <f t="shared" si="5"/>
        <v>1100243.0914733598</v>
      </c>
      <c r="H13" s="65">
        <f t="shared" si="5"/>
        <v>1156175.7347200019</v>
      </c>
      <c r="I13" s="65">
        <f t="shared" si="5"/>
        <v>1210778.6568100029</v>
      </c>
      <c r="J13" s="65">
        <f t="shared" si="5"/>
        <v>1228040.1717004029</v>
      </c>
      <c r="K13" s="88">
        <f t="shared" si="5"/>
        <v>1249263.6300571016</v>
      </c>
      <c r="L13" s="88">
        <v>1211209.7140799998</v>
      </c>
      <c r="M13" s="88">
        <v>1224428.7081956002</v>
      </c>
      <c r="N13" s="88">
        <v>1228547.8925885453</v>
      </c>
      <c r="O13" s="88">
        <v>1239221.3708263</v>
      </c>
      <c r="P13" s="88">
        <v>1239894.2823100002</v>
      </c>
      <c r="V13" s="90"/>
    </row>
    <row r="14" spans="1:22" x14ac:dyDescent="0.3">
      <c r="A14" s="18" t="s">
        <v>39</v>
      </c>
      <c r="B14" s="29"/>
      <c r="C14" s="41"/>
      <c r="D14" s="3">
        <v>996198.6851559449</v>
      </c>
      <c r="E14" s="3">
        <v>1038554.67349</v>
      </c>
      <c r="F14" s="3">
        <v>1050516.8413</v>
      </c>
      <c r="G14" s="3">
        <v>1097085.4680933598</v>
      </c>
      <c r="H14" s="3">
        <v>1152571.6869200019</v>
      </c>
      <c r="I14" s="3">
        <v>1199581.3551400029</v>
      </c>
      <c r="J14" s="3">
        <v>1211416.0020900029</v>
      </c>
      <c r="K14" s="87">
        <v>1229730.8166300016</v>
      </c>
      <c r="L14" s="87">
        <v>1183000.5006399998</v>
      </c>
      <c r="M14" s="87">
        <v>1201355.5736000002</v>
      </c>
      <c r="N14" s="87">
        <v>1204963.595660001</v>
      </c>
      <c r="O14" s="87">
        <v>1213398.7017300001</v>
      </c>
      <c r="P14" s="87">
        <v>1236342.6636900001</v>
      </c>
      <c r="Q14" s="47"/>
      <c r="R14" s="47"/>
      <c r="S14" s="47"/>
    </row>
    <row r="15" spans="1:22" x14ac:dyDescent="0.3">
      <c r="A15" s="18" t="s">
        <v>40</v>
      </c>
      <c r="B15" s="29"/>
      <c r="C15" s="41"/>
      <c r="D15" s="3">
        <v>11700</v>
      </c>
      <c r="E15" s="3">
        <v>38709.582499999997</v>
      </c>
      <c r="F15" s="3">
        <v>4938.2048599999998</v>
      </c>
      <c r="G15" s="3">
        <v>3157.62338</v>
      </c>
      <c r="H15" s="3">
        <v>3604.0478000000003</v>
      </c>
      <c r="I15" s="3">
        <v>11197.301670000001</v>
      </c>
      <c r="J15" s="3">
        <v>16624.1696104</v>
      </c>
      <c r="K15" s="87">
        <v>19532.813427099998</v>
      </c>
      <c r="L15" s="87">
        <v>28209.21344</v>
      </c>
      <c r="M15" s="87">
        <v>23073.1345956</v>
      </c>
      <c r="N15" s="87">
        <v>23584.296928544249</v>
      </c>
      <c r="O15" s="87">
        <v>25822.6690963</v>
      </c>
      <c r="P15" s="87">
        <v>3551.6186199999997</v>
      </c>
      <c r="Q15" s="47"/>
      <c r="R15" s="47"/>
      <c r="S15" s="47"/>
    </row>
    <row r="16" spans="1:22" x14ac:dyDescent="0.3">
      <c r="A16" s="12"/>
      <c r="B16" s="28"/>
      <c r="C16" s="4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x14ac:dyDescent="0.3">
      <c r="A17" s="54" t="s">
        <v>41</v>
      </c>
      <c r="B17" s="54"/>
      <c r="C17" s="54" t="s">
        <v>47</v>
      </c>
      <c r="D17" s="54">
        <f>D5-D8</f>
        <v>6191491.3805085625</v>
      </c>
      <c r="E17" s="54">
        <f>E5-E8</f>
        <v>6075454.802072417</v>
      </c>
      <c r="F17" s="54">
        <f>F18+F22</f>
        <v>6071331.7066347906</v>
      </c>
      <c r="G17" s="54">
        <f>G18+G22</f>
        <v>5987052.2987661138</v>
      </c>
      <c r="H17" s="54">
        <f>H18+H22</f>
        <v>6058596.9441134315</v>
      </c>
      <c r="I17" s="54">
        <f>I18+I22</f>
        <v>6050729.3232888281</v>
      </c>
      <c r="J17" s="54">
        <f>J18+J22</f>
        <v>6064346.7672559815</v>
      </c>
      <c r="K17" s="54">
        <f t="shared" ref="K17:L17" si="6">K18+K22</f>
        <v>7396363.7018963285</v>
      </c>
      <c r="L17" s="54">
        <f t="shared" si="6"/>
        <v>7366467.7175102811</v>
      </c>
      <c r="M17" s="54">
        <f t="shared" ref="M17:N17" si="7">M18+M22</f>
        <v>7423683.2645299435</v>
      </c>
      <c r="N17" s="54">
        <f t="shared" si="7"/>
        <v>7478923.3149419352</v>
      </c>
      <c r="O17" s="54">
        <v>7783834.7197963456</v>
      </c>
      <c r="P17" s="54">
        <v>7837268.7240226874</v>
      </c>
    </row>
    <row r="18" spans="1:18" x14ac:dyDescent="0.3">
      <c r="A18" s="55" t="s">
        <v>42</v>
      </c>
      <c r="B18" s="66"/>
      <c r="C18" s="67"/>
      <c r="D18" s="55" t="s">
        <v>5</v>
      </c>
      <c r="E18" s="55" t="s">
        <v>5</v>
      </c>
      <c r="F18" s="55">
        <f>SUM(F19:F20)</f>
        <v>3706601.6016340517</v>
      </c>
      <c r="G18" s="55">
        <f>SUM(G19:G20)</f>
        <v>3663415.0588815985</v>
      </c>
      <c r="H18" s="55">
        <f>SUM(H19:H20)</f>
        <v>3710982.6861734316</v>
      </c>
      <c r="I18" s="55">
        <f>SUM(I19:I20)</f>
        <v>3710086.2291438286</v>
      </c>
      <c r="J18" s="55">
        <f>SUM(J19:J20)</f>
        <v>3687853.0917713176</v>
      </c>
      <c r="K18" s="55">
        <f>SUM(K19:K21)</f>
        <v>4909235.299391062</v>
      </c>
      <c r="L18" s="55">
        <v>4900641.7466776092</v>
      </c>
      <c r="M18" s="55">
        <v>4964074.9611207303</v>
      </c>
      <c r="N18" s="55">
        <v>5030983.2879369473</v>
      </c>
      <c r="O18" s="119">
        <v>5309518.4381099995</v>
      </c>
      <c r="P18" s="119">
        <v>5513281.2097967993</v>
      </c>
    </row>
    <row r="19" spans="1:18" x14ac:dyDescent="0.3">
      <c r="A19" s="18" t="s">
        <v>43</v>
      </c>
      <c r="B19" s="29"/>
      <c r="C19" s="41"/>
      <c r="D19" s="3"/>
      <c r="E19" s="3"/>
      <c r="F19" s="3">
        <v>1737788.5317735432</v>
      </c>
      <c r="G19" s="3">
        <v>1805021.0514330866</v>
      </c>
      <c r="H19" s="3">
        <v>1846696.4419567238</v>
      </c>
      <c r="I19" s="3">
        <v>1860158.7524866753</v>
      </c>
      <c r="J19" s="3">
        <v>1873137.6220106219</v>
      </c>
      <c r="K19" s="3">
        <v>1896497.4812281313</v>
      </c>
      <c r="L19" s="3">
        <v>1996874.2715025852</v>
      </c>
      <c r="M19" s="3">
        <v>2016013.372422423</v>
      </c>
      <c r="N19" s="3">
        <v>2054777.2285911159</v>
      </c>
      <c r="O19" s="3">
        <v>2174107.85433</v>
      </c>
      <c r="P19" s="3">
        <v>2279744.8868362</v>
      </c>
      <c r="R19" s="91"/>
    </row>
    <row r="20" spans="1:18" x14ac:dyDescent="0.3">
      <c r="A20" s="18" t="s">
        <v>44</v>
      </c>
      <c r="B20" s="29"/>
      <c r="C20" s="41"/>
      <c r="D20" s="3"/>
      <c r="E20" s="3"/>
      <c r="F20" s="3">
        <v>1968813.0698605084</v>
      </c>
      <c r="G20" s="3">
        <v>1858394.0074485121</v>
      </c>
      <c r="H20" s="3">
        <v>1864286.244216708</v>
      </c>
      <c r="I20" s="3">
        <v>1849927.4766571533</v>
      </c>
      <c r="J20" s="3">
        <v>1814715.4697606959</v>
      </c>
      <c r="K20" s="3">
        <v>1919081.6510429282</v>
      </c>
      <c r="L20" s="3">
        <v>1853175.5696850244</v>
      </c>
      <c r="M20" s="3">
        <v>1881134.9189183067</v>
      </c>
      <c r="N20" s="3">
        <v>1912476.2815958301</v>
      </c>
      <c r="O20" s="10">
        <v>2068671.0693599998</v>
      </c>
      <c r="P20" s="10">
        <v>2153113.1858568001</v>
      </c>
      <c r="R20" s="91"/>
    </row>
    <row r="21" spans="1:18" x14ac:dyDescent="0.3">
      <c r="A21" s="18" t="s">
        <v>45</v>
      </c>
      <c r="B21" s="29"/>
      <c r="C21" s="41"/>
      <c r="D21" s="10"/>
      <c r="E21" s="10"/>
      <c r="F21" s="10"/>
      <c r="G21" s="10"/>
      <c r="H21" s="10"/>
      <c r="I21" s="10"/>
      <c r="J21" s="10"/>
      <c r="K21" s="10">
        <v>1093656.167120002</v>
      </c>
      <c r="L21" s="10">
        <v>1050591.90549</v>
      </c>
      <c r="M21" s="10">
        <v>1066926.6697800001</v>
      </c>
      <c r="N21" s="10">
        <v>1063729.7777500011</v>
      </c>
      <c r="O21" s="10">
        <v>1066739.5144199999</v>
      </c>
      <c r="P21" s="10">
        <v>1080423.1371038</v>
      </c>
      <c r="R21" s="91"/>
    </row>
    <row r="22" spans="1:18" x14ac:dyDescent="0.3">
      <c r="A22" s="65" t="s">
        <v>46</v>
      </c>
      <c r="B22" s="68"/>
      <c r="C22" s="69"/>
      <c r="D22" s="65" t="s">
        <v>5</v>
      </c>
      <c r="E22" s="65" t="s">
        <v>5</v>
      </c>
      <c r="F22" s="65">
        <f>SUM(F23:F24)</f>
        <v>2364730.105000739</v>
      </c>
      <c r="G22" s="65">
        <f>SUM(G23:G24)</f>
        <v>2323637.2398845158</v>
      </c>
      <c r="H22" s="65">
        <f>SUM(H23:H24)</f>
        <v>2347614.2579400004</v>
      </c>
      <c r="I22" s="65">
        <f>SUM(I23:I24)</f>
        <v>2340643.094145</v>
      </c>
      <c r="J22" s="65">
        <f>SUM(J23:J24)</f>
        <v>2376493.6754846638</v>
      </c>
      <c r="K22" s="65">
        <f>SUM(K23:K25)</f>
        <v>2487128.402505266</v>
      </c>
      <c r="L22" s="65">
        <v>2465825.9708326715</v>
      </c>
      <c r="M22" s="65">
        <v>2459608.3034092137</v>
      </c>
      <c r="N22" s="65">
        <v>2447940.0270049879</v>
      </c>
      <c r="O22" s="120">
        <v>2474316.281686346</v>
      </c>
      <c r="P22" s="120">
        <v>2323987.5142258881</v>
      </c>
    </row>
    <row r="23" spans="1:18" x14ac:dyDescent="0.3">
      <c r="A23" s="4" t="s">
        <v>43</v>
      </c>
      <c r="B23" s="33"/>
      <c r="C23" s="44"/>
      <c r="D23" s="10"/>
      <c r="E23" s="10"/>
      <c r="F23" s="10">
        <v>1459562.586312226</v>
      </c>
      <c r="G23" s="10">
        <v>1426197.7501745159</v>
      </c>
      <c r="H23" s="10">
        <v>1455581.5896100001</v>
      </c>
      <c r="I23" s="10">
        <v>1433474.2538049999</v>
      </c>
      <c r="J23" s="10">
        <v>1472497.9547339999</v>
      </c>
      <c r="K23" s="10">
        <v>1446541.9076657661</v>
      </c>
      <c r="L23" s="10">
        <v>1454741.8885500003</v>
      </c>
      <c r="M23" s="10">
        <v>1438346.5110800001</v>
      </c>
      <c r="N23" s="10">
        <v>1405539.0855200002</v>
      </c>
      <c r="O23" s="10">
        <v>1417694.730496346</v>
      </c>
      <c r="P23" s="10">
        <v>1294911.5416964877</v>
      </c>
    </row>
    <row r="24" spans="1:18" x14ac:dyDescent="0.3">
      <c r="A24" s="4" t="s">
        <v>44</v>
      </c>
      <c r="B24" s="33"/>
      <c r="C24" s="44"/>
      <c r="D24" s="4"/>
      <c r="E24" s="4"/>
      <c r="F24" s="4">
        <v>905167.51868851297</v>
      </c>
      <c r="G24" s="4">
        <v>897439.48970999988</v>
      </c>
      <c r="H24" s="4">
        <v>892032.66833000013</v>
      </c>
      <c r="I24" s="4">
        <v>907168.84034</v>
      </c>
      <c r="J24" s="4">
        <v>903995.72075066413</v>
      </c>
      <c r="K24" s="4">
        <v>904511.84532950004</v>
      </c>
      <c r="L24" s="4">
        <v>878675.48713267152</v>
      </c>
      <c r="M24" s="4">
        <v>886832.88850921369</v>
      </c>
      <c r="N24" s="4">
        <v>901167.1235749874</v>
      </c>
      <c r="O24" s="4">
        <v>909962.36388000008</v>
      </c>
      <c r="P24" s="4">
        <v>873156.44594320003</v>
      </c>
    </row>
    <row r="25" spans="1:18" x14ac:dyDescent="0.3">
      <c r="A25" s="18" t="s">
        <v>45</v>
      </c>
      <c r="B25" s="33"/>
      <c r="C25" s="44"/>
      <c r="D25" s="4"/>
      <c r="E25" s="4"/>
      <c r="F25" s="4"/>
      <c r="G25" s="4"/>
      <c r="H25" s="4"/>
      <c r="I25" s="4"/>
      <c r="J25" s="4"/>
      <c r="K25" s="4">
        <v>136074.64950999973</v>
      </c>
      <c r="L25" s="4">
        <v>132408.5951499998</v>
      </c>
      <c r="M25" s="4">
        <v>134428.90382000001</v>
      </c>
      <c r="N25" s="4">
        <v>141233.8179100001</v>
      </c>
      <c r="O25" s="4">
        <v>146659.18731000018</v>
      </c>
      <c r="P25" s="4">
        <v>155919.5265862002</v>
      </c>
    </row>
    <row r="26" spans="1:18" x14ac:dyDescent="0.3">
      <c r="A26" s="110"/>
      <c r="B26" s="111"/>
      <c r="C26" s="112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</row>
    <row r="27" spans="1:18" x14ac:dyDescent="0.3">
      <c r="A27" s="54" t="s">
        <v>48</v>
      </c>
      <c r="B27" s="54"/>
      <c r="C27" s="54" t="s">
        <v>47</v>
      </c>
      <c r="D27" s="54"/>
      <c r="E27" s="54"/>
      <c r="F27" s="54"/>
      <c r="G27" s="54"/>
      <c r="H27" s="54"/>
      <c r="I27" s="54"/>
      <c r="J27" s="54"/>
      <c r="K27" s="54"/>
      <c r="L27" s="54">
        <f>L28+L29</f>
        <v>4485858.8574536098</v>
      </c>
      <c r="M27" s="54">
        <f t="shared" ref="M27:N27" si="8">M28+M29</f>
        <v>4521560.5039727297</v>
      </c>
      <c r="N27" s="54">
        <f t="shared" si="8"/>
        <v>4603240.9407604476</v>
      </c>
      <c r="O27" s="54">
        <v>4847749.4544500001</v>
      </c>
      <c r="P27" s="54">
        <v>5032026.4570768001</v>
      </c>
      <c r="Q27" s="82"/>
      <c r="R27" s="82"/>
    </row>
    <row r="28" spans="1:18" x14ac:dyDescent="0.3">
      <c r="A28" s="55" t="s">
        <v>49</v>
      </c>
      <c r="B28" s="66"/>
      <c r="C28" s="67"/>
      <c r="D28" s="55"/>
      <c r="E28" s="55"/>
      <c r="F28" s="55"/>
      <c r="G28" s="55"/>
      <c r="H28" s="55"/>
      <c r="I28" s="55"/>
      <c r="J28" s="55"/>
      <c r="K28" s="55"/>
      <c r="L28" s="55">
        <v>1620521.525200373</v>
      </c>
      <c r="M28" s="55">
        <v>1628318.3004837981</v>
      </c>
      <c r="N28" s="55">
        <v>1582573.3012790186</v>
      </c>
      <c r="O28" s="55">
        <v>1684027.1279090657</v>
      </c>
      <c r="P28" s="55">
        <v>1767056.609849714</v>
      </c>
    </row>
    <row r="29" spans="1:18" x14ac:dyDescent="0.3">
      <c r="A29" s="55" t="s">
        <v>50</v>
      </c>
      <c r="B29" s="29"/>
      <c r="C29" s="41"/>
      <c r="D29" s="3"/>
      <c r="E29" s="3"/>
      <c r="F29" s="3"/>
      <c r="G29" s="3"/>
      <c r="H29" s="3"/>
      <c r="I29" s="3"/>
      <c r="J29" s="3"/>
      <c r="K29" s="3"/>
      <c r="L29" s="55">
        <v>2865337.3322532368</v>
      </c>
      <c r="M29" s="55">
        <v>2893242.2034889315</v>
      </c>
      <c r="N29" s="55">
        <v>3020667.639481429</v>
      </c>
      <c r="O29" s="55">
        <v>3163722.3265409344</v>
      </c>
      <c r="P29" s="55">
        <v>3264969.8472270863</v>
      </c>
    </row>
    <row r="30" spans="1:18" x14ac:dyDescent="0.3">
      <c r="A30" s="18" t="s">
        <v>51</v>
      </c>
      <c r="B30" s="29"/>
      <c r="C30" s="41"/>
      <c r="D30" s="3"/>
      <c r="E30" s="3"/>
      <c r="F30" s="3"/>
      <c r="G30" s="3"/>
      <c r="H30" s="3"/>
      <c r="I30" s="3"/>
      <c r="J30" s="3"/>
      <c r="K30" s="3"/>
      <c r="L30" s="3">
        <v>1088778.4063397245</v>
      </c>
      <c r="M30" s="3">
        <v>1943820.4636802932</v>
      </c>
      <c r="N30" s="3">
        <v>2105408.3585148882</v>
      </c>
      <c r="O30" s="3">
        <v>2196051.7892476181</v>
      </c>
      <c r="P30" s="3">
        <v>2478637.573720369</v>
      </c>
    </row>
    <row r="31" spans="1:18" x14ac:dyDescent="0.3">
      <c r="A31" s="18" t="s">
        <v>163</v>
      </c>
      <c r="B31" s="29"/>
      <c r="C31" s="41"/>
      <c r="D31" s="3"/>
      <c r="E31" s="3"/>
      <c r="F31" s="3"/>
      <c r="G31" s="3"/>
      <c r="H31" s="3"/>
      <c r="I31" s="3"/>
      <c r="J31" s="3"/>
      <c r="K31" s="3"/>
      <c r="L31" s="3">
        <v>1776558.9259135122</v>
      </c>
      <c r="M31" s="3">
        <v>949421.73980863835</v>
      </c>
      <c r="N31" s="3">
        <v>915259.2809665408</v>
      </c>
      <c r="O31" s="3">
        <v>967670.53729331633</v>
      </c>
      <c r="P31" s="3">
        <v>786332.27350671729</v>
      </c>
    </row>
    <row r="32" spans="1:18" x14ac:dyDescent="0.3">
      <c r="B32" s="32"/>
      <c r="C32" s="40"/>
    </row>
    <row r="33" spans="1:17" x14ac:dyDescent="0.3">
      <c r="A33" s="94" t="s">
        <v>52</v>
      </c>
      <c r="B33" s="94"/>
      <c r="C33" s="54" t="s">
        <v>47</v>
      </c>
      <c r="D33" s="94">
        <f>D34+D39</f>
        <v>1254215.4282399998</v>
      </c>
      <c r="E33" s="94">
        <f t="shared" ref="E33:O33" si="9">E34+E39</f>
        <v>1872395.8493599999</v>
      </c>
      <c r="F33" s="94">
        <f t="shared" si="9"/>
        <v>1506854.7333099998</v>
      </c>
      <c r="G33" s="94">
        <f t="shared" si="9"/>
        <v>1495291.4345399998</v>
      </c>
      <c r="H33" s="94">
        <f t="shared" si="9"/>
        <v>1734768.7283400001</v>
      </c>
      <c r="I33" s="94">
        <f t="shared" si="9"/>
        <v>2020892.8190399995</v>
      </c>
      <c r="J33" s="94">
        <f t="shared" si="9"/>
        <v>1970974.556233</v>
      </c>
      <c r="K33" s="94">
        <f t="shared" si="9"/>
        <v>1871251.8711399999</v>
      </c>
      <c r="L33" s="94">
        <f t="shared" si="9"/>
        <v>1868463.3631800003</v>
      </c>
      <c r="M33" s="94">
        <f t="shared" si="9"/>
        <v>2229256.2154600006</v>
      </c>
      <c r="N33" s="94">
        <f t="shared" si="9"/>
        <v>4324936.2933299998</v>
      </c>
      <c r="O33" s="94">
        <f t="shared" si="9"/>
        <v>3032781.9857670874</v>
      </c>
      <c r="P33" s="94">
        <v>2963124.7308600005</v>
      </c>
    </row>
    <row r="34" spans="1:17" x14ac:dyDescent="0.3">
      <c r="A34" s="95" t="s">
        <v>53</v>
      </c>
      <c r="B34" s="96"/>
      <c r="C34" s="97"/>
      <c r="D34" s="95">
        <f>SUM(D35:D38)</f>
        <v>1254215.4282399998</v>
      </c>
      <c r="E34" s="95">
        <f t="shared" ref="E34:L34" si="10">SUM(E35:E38)</f>
        <v>1872395.8493599999</v>
      </c>
      <c r="F34" s="95">
        <f t="shared" si="10"/>
        <v>1506854.7333099998</v>
      </c>
      <c r="G34" s="95">
        <f t="shared" si="10"/>
        <v>1495291.4345399998</v>
      </c>
      <c r="H34" s="95">
        <f t="shared" si="10"/>
        <v>1596462.80167544</v>
      </c>
      <c r="I34" s="95">
        <f t="shared" si="10"/>
        <v>1677262.5268204606</v>
      </c>
      <c r="J34" s="95">
        <f t="shared" si="10"/>
        <v>1734663.799813</v>
      </c>
      <c r="K34" s="95">
        <f t="shared" si="10"/>
        <v>1535680.4124400001</v>
      </c>
      <c r="L34" s="95">
        <f t="shared" si="10"/>
        <v>1466859.7638348434</v>
      </c>
      <c r="M34" s="95">
        <v>1800085.0456199953</v>
      </c>
      <c r="N34" s="95">
        <v>3867838.3888714542</v>
      </c>
      <c r="O34" s="95">
        <v>2716522.263330522</v>
      </c>
      <c r="P34" s="95">
        <v>2645925.0308807339</v>
      </c>
      <c r="Q34" s="82"/>
    </row>
    <row r="35" spans="1:17" x14ac:dyDescent="0.3">
      <c r="A35" s="98" t="s">
        <v>43</v>
      </c>
      <c r="B35" s="96"/>
      <c r="C35" s="97"/>
      <c r="D35" s="99">
        <v>721042.78418999992</v>
      </c>
      <c r="E35" s="99">
        <v>922671.405904699</v>
      </c>
      <c r="F35" s="99">
        <v>915013.99448410305</v>
      </c>
      <c r="G35" s="99">
        <v>938774.70658999996</v>
      </c>
      <c r="H35" s="99">
        <v>1092467.0398835829</v>
      </c>
      <c r="I35" s="99">
        <v>826492.62753976311</v>
      </c>
      <c r="J35" s="100">
        <v>847635.51612694596</v>
      </c>
      <c r="K35" s="100">
        <v>864089.28343999991</v>
      </c>
      <c r="L35" s="100">
        <v>832407.22093745787</v>
      </c>
      <c r="M35" s="100">
        <v>1022015.9716096031</v>
      </c>
      <c r="N35" s="100">
        <v>1358707.937624655</v>
      </c>
      <c r="O35" s="100">
        <v>1577665.2360065582</v>
      </c>
      <c r="P35" s="100">
        <v>1705178.7344020081</v>
      </c>
    </row>
    <row r="36" spans="1:17" x14ac:dyDescent="0.3">
      <c r="A36" s="98" t="s">
        <v>44</v>
      </c>
      <c r="B36" s="96"/>
      <c r="C36" s="97"/>
      <c r="D36" s="99">
        <v>161597.72530000002</v>
      </c>
      <c r="E36" s="99">
        <v>513832.18247530091</v>
      </c>
      <c r="F36" s="99">
        <v>560459.54824589693</v>
      </c>
      <c r="G36" s="99">
        <v>459351.56680999999</v>
      </c>
      <c r="H36" s="99">
        <v>484365.0612018574</v>
      </c>
      <c r="I36" s="99">
        <v>451638.74753069761</v>
      </c>
      <c r="J36" s="99">
        <v>396809.26821305405</v>
      </c>
      <c r="K36" s="99">
        <v>262248.99034999998</v>
      </c>
      <c r="L36" s="99">
        <v>212902.73895738553</v>
      </c>
      <c r="M36" s="99">
        <v>293789.81846039218</v>
      </c>
      <c r="N36" s="99">
        <v>374104.04655679944</v>
      </c>
      <c r="O36" s="99">
        <v>387422.29003748973</v>
      </c>
      <c r="P36" s="99">
        <v>455146.66123872553</v>
      </c>
    </row>
    <row r="37" spans="1:17" x14ac:dyDescent="0.3">
      <c r="A37" s="98" t="s">
        <v>54</v>
      </c>
      <c r="B37" s="96"/>
      <c r="C37" s="97"/>
      <c r="D37" s="99">
        <v>350654.91874999995</v>
      </c>
      <c r="E37" s="99">
        <v>2898.8369899999998</v>
      </c>
      <c r="F37" s="99">
        <v>8023.7214000000004</v>
      </c>
      <c r="G37" s="99">
        <v>12477.304190000001</v>
      </c>
      <c r="H37" s="99">
        <v>8703.9525600000015</v>
      </c>
      <c r="I37" s="99">
        <v>399131.15174999996</v>
      </c>
      <c r="J37" s="99">
        <v>490219.01547300001</v>
      </c>
      <c r="K37" s="99">
        <v>409342.13864999998</v>
      </c>
      <c r="L37" s="99">
        <v>421549.80394000001</v>
      </c>
      <c r="M37" s="99">
        <v>422012.37395000004</v>
      </c>
      <c r="N37" s="99">
        <v>576004.04743999999</v>
      </c>
      <c r="O37" s="99">
        <v>550151.73728647421</v>
      </c>
      <c r="P37" s="99">
        <v>476599.63524000003</v>
      </c>
    </row>
    <row r="38" spans="1:17" x14ac:dyDescent="0.3">
      <c r="A38" s="101" t="s">
        <v>55</v>
      </c>
      <c r="B38" s="102"/>
      <c r="C38" s="103"/>
      <c r="D38" s="104">
        <v>20920</v>
      </c>
      <c r="E38" s="104">
        <v>432993.42399000004</v>
      </c>
      <c r="F38" s="104">
        <v>23357.46918</v>
      </c>
      <c r="G38" s="104">
        <v>84687.856950000001</v>
      </c>
      <c r="H38" s="104">
        <v>10926.748029999999</v>
      </c>
      <c r="I38" s="104">
        <v>0</v>
      </c>
      <c r="J38" s="104">
        <v>0</v>
      </c>
      <c r="K38" s="104">
        <v>0</v>
      </c>
      <c r="L38" s="104">
        <v>0</v>
      </c>
      <c r="M38" s="104">
        <v>62266.881599999993</v>
      </c>
      <c r="N38" s="104">
        <v>1559022.3572499999</v>
      </c>
      <c r="O38" s="104">
        <v>201283</v>
      </c>
      <c r="P38" s="104">
        <v>9000</v>
      </c>
    </row>
    <row r="39" spans="1:17" x14ac:dyDescent="0.3">
      <c r="A39" s="95" t="s">
        <v>56</v>
      </c>
      <c r="B39" s="102"/>
      <c r="C39" s="103"/>
      <c r="D39" s="105"/>
      <c r="E39" s="105"/>
      <c r="F39" s="105"/>
      <c r="G39" s="105"/>
      <c r="H39" s="106">
        <v>138305.92666456001</v>
      </c>
      <c r="I39" s="106">
        <v>343630.29221953894</v>
      </c>
      <c r="J39" s="106">
        <v>236310.75642000002</v>
      </c>
      <c r="K39" s="106">
        <v>335571.45869999996</v>
      </c>
      <c r="L39" s="106">
        <v>401603.59934515704</v>
      </c>
      <c r="M39" s="106">
        <v>429171.16984000511</v>
      </c>
      <c r="N39" s="106">
        <v>457097.90445854561</v>
      </c>
      <c r="O39" s="106">
        <v>316259.72243656556</v>
      </c>
      <c r="P39" s="106">
        <v>317199.6999792665</v>
      </c>
    </row>
    <row r="40" spans="1:17" x14ac:dyDescent="0.3">
      <c r="A40" s="101" t="s">
        <v>57</v>
      </c>
      <c r="B40" s="102"/>
      <c r="C40" s="108"/>
      <c r="D40" s="107"/>
      <c r="E40" s="107"/>
      <c r="F40" s="107"/>
      <c r="G40" s="107"/>
      <c r="H40" s="104"/>
      <c r="I40" s="104"/>
      <c r="J40" s="104"/>
      <c r="K40" s="104"/>
      <c r="L40" s="104"/>
      <c r="M40" s="104">
        <v>268582.15567000007</v>
      </c>
      <c r="N40" s="104">
        <v>276503.69157000002</v>
      </c>
      <c r="O40" s="104">
        <v>206377.51164000039</v>
      </c>
      <c r="P40" s="104">
        <v>211237.28148999999</v>
      </c>
    </row>
    <row r="41" spans="1:17" x14ac:dyDescent="0.3">
      <c r="A41" s="2"/>
      <c r="B41" s="30"/>
      <c r="C41" s="109"/>
    </row>
    <row r="42" spans="1:17" x14ac:dyDescent="0.3">
      <c r="A42" s="101" t="s">
        <v>164</v>
      </c>
      <c r="B42" s="102"/>
      <c r="C42" s="97"/>
      <c r="D42" s="113">
        <f t="shared" ref="D42:N42" si="11">(D34-D38)/D4</f>
        <v>0.16229833747497974</v>
      </c>
      <c r="E42" s="113">
        <f t="shared" si="11"/>
        <v>0.20049082325986323</v>
      </c>
      <c r="F42" s="113">
        <f t="shared" si="11"/>
        <v>0.21075229241001855</v>
      </c>
      <c r="G42" s="113">
        <f t="shared" si="11"/>
        <v>0.19643612206003136</v>
      </c>
      <c r="H42" s="113">
        <f t="shared" si="11"/>
        <v>0.21885596020846024</v>
      </c>
      <c r="I42" s="113">
        <f t="shared" si="11"/>
        <v>0.23224048946935377</v>
      </c>
      <c r="J42" s="113">
        <f t="shared" si="11"/>
        <v>0.23891109535866428</v>
      </c>
      <c r="K42" s="113">
        <f t="shared" si="11"/>
        <v>0.21092859797778976</v>
      </c>
      <c r="L42" s="113">
        <f t="shared" si="11"/>
        <v>0.20367433833017182</v>
      </c>
      <c r="M42" s="113">
        <f t="shared" si="11"/>
        <v>0.24103126031517577</v>
      </c>
      <c r="N42" s="113">
        <f t="shared" si="11"/>
        <v>0.32046405648486681</v>
      </c>
      <c r="O42" s="113">
        <f t="shared" ref="O42:P42" si="12">(O34-O38)/O4</f>
        <v>0.33943582257542249</v>
      </c>
      <c r="P42" s="113">
        <f t="shared" si="12"/>
        <v>0.35622503649998571</v>
      </c>
    </row>
    <row r="43" spans="1:17" x14ac:dyDescent="0.3">
      <c r="A43" s="101" t="s">
        <v>165</v>
      </c>
      <c r="B43" s="102"/>
      <c r="C43" s="103"/>
      <c r="D43" s="113"/>
      <c r="E43" s="113"/>
      <c r="F43" s="113"/>
      <c r="G43" s="113"/>
      <c r="H43" s="113"/>
      <c r="I43" s="113"/>
      <c r="J43" s="113"/>
      <c r="K43" s="113"/>
      <c r="L43" s="113"/>
      <c r="M43" s="113">
        <f>(M34-M38+M39-M40)/(M3)</f>
        <v>0.22508024276975599</v>
      </c>
      <c r="N43" s="113">
        <f>(N34-N38+N39-N40)/(N3)</f>
        <v>0.2951934011331061</v>
      </c>
      <c r="O43" s="215">
        <f>(O34-O38+O39-O40)/(O3)</f>
        <v>0.3035075229566645</v>
      </c>
      <c r="P43" s="215">
        <f>(P34-P38+P39-P40)/(P3)</f>
        <v>0.31737905060499949</v>
      </c>
      <c r="Q43" s="216"/>
    </row>
    <row r="50" spans="14:16" x14ac:dyDescent="0.3">
      <c r="N50" s="114"/>
      <c r="O50" s="114"/>
      <c r="P50" s="114"/>
    </row>
  </sheetData>
  <hyperlinks>
    <hyperlink ref="A1" location="'Table de matières'!A1" display="Vers la table des matiè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 I34:K34" formulaRange="1"/>
    <ignoredError sqref="J1 L1:M1 O1:P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XEQ30"/>
  <sheetViews>
    <sheetView showGridLines="0" zoomScale="75" zoomScaleNormal="75" workbookViewId="0">
      <pane ySplit="1" topLeftCell="A2" activePane="bottomLeft" state="frozen"/>
      <selection pane="bottomLeft" activeCell="A13" sqref="A13"/>
    </sheetView>
  </sheetViews>
  <sheetFormatPr defaultColWidth="8.77734375" defaultRowHeight="14.4" x14ac:dyDescent="0.3"/>
  <cols>
    <col min="1" max="1" width="22.88671875" customWidth="1"/>
    <col min="2" max="2" width="39.109375" customWidth="1"/>
    <col min="3" max="3" width="54.33203125" customWidth="1"/>
    <col min="4" max="7" width="14.44140625" bestFit="1" customWidth="1"/>
    <col min="8" max="8" width="14" bestFit="1" customWidth="1"/>
    <col min="9" max="16" width="14.44140625" bestFit="1" customWidth="1"/>
    <col min="17" max="17" width="9.44140625" bestFit="1" customWidth="1"/>
  </cols>
  <sheetData>
    <row r="1" spans="1:17" ht="22.5" customHeight="1" x14ac:dyDescent="0.35">
      <c r="A1" s="217" t="s">
        <v>28</v>
      </c>
      <c r="B1" s="36"/>
      <c r="C1" s="23"/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 t="s">
        <v>6</v>
      </c>
      <c r="J1" s="15" t="s">
        <v>0</v>
      </c>
      <c r="K1" s="15" t="s">
        <v>7</v>
      </c>
      <c r="L1" s="15" t="s">
        <v>1</v>
      </c>
      <c r="M1" s="15">
        <v>2021</v>
      </c>
      <c r="N1" s="15" t="s">
        <v>8</v>
      </c>
      <c r="O1" s="15" t="s">
        <v>3</v>
      </c>
      <c r="P1" s="15" t="s">
        <v>4</v>
      </c>
    </row>
    <row r="2" spans="1:17" x14ac:dyDescent="0.3">
      <c r="A2" s="23"/>
      <c r="B2" s="23"/>
      <c r="C2" s="23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x14ac:dyDescent="0.3">
      <c r="A3" s="54" t="s">
        <v>166</v>
      </c>
      <c r="B3" s="60"/>
      <c r="C3" s="61"/>
      <c r="D3" s="62">
        <f t="shared" ref="D3:P3" si="0">D4+D5</f>
        <v>4634782</v>
      </c>
      <c r="E3" s="62">
        <f t="shared" si="0"/>
        <v>4586500.127644144</v>
      </c>
      <c r="F3" s="62">
        <f t="shared" si="0"/>
        <v>4532475</v>
      </c>
      <c r="G3" s="62">
        <f t="shared" si="0"/>
        <v>4488710.6558032557</v>
      </c>
      <c r="H3" s="62">
        <f t="shared" si="0"/>
        <v>4371055</v>
      </c>
      <c r="I3" s="62">
        <f t="shared" si="0"/>
        <v>4281818</v>
      </c>
      <c r="J3" s="62">
        <f t="shared" si="0"/>
        <v>4106864</v>
      </c>
      <c r="K3" s="62">
        <f t="shared" si="0"/>
        <v>3930410</v>
      </c>
      <c r="L3" s="62">
        <f t="shared" si="0"/>
        <v>3650442.2859610179</v>
      </c>
      <c r="M3" s="62">
        <f t="shared" si="0"/>
        <v>3306797.880017289</v>
      </c>
      <c r="N3" s="62">
        <f t="shared" si="0"/>
        <v>2966110.3387679122</v>
      </c>
      <c r="O3" s="62">
        <f t="shared" si="0"/>
        <v>2766496.9653906501</v>
      </c>
      <c r="P3" s="62">
        <f t="shared" si="0"/>
        <v>2486403</v>
      </c>
    </row>
    <row r="4" spans="1:17" x14ac:dyDescent="0.3">
      <c r="A4" s="121" t="s">
        <v>58</v>
      </c>
      <c r="B4" s="122"/>
      <c r="C4" s="123"/>
      <c r="D4" s="58">
        <v>3133415</v>
      </c>
      <c r="E4" s="58">
        <v>3020645.1276441435</v>
      </c>
      <c r="F4" s="58">
        <v>3041144</v>
      </c>
      <c r="G4" s="58">
        <v>3089694</v>
      </c>
      <c r="H4" s="58">
        <v>3076918</v>
      </c>
      <c r="I4" s="58">
        <v>3040467</v>
      </c>
      <c r="J4" s="58">
        <v>2953456</v>
      </c>
      <c r="K4" s="58">
        <v>2837432</v>
      </c>
      <c r="L4" s="58">
        <v>2660608</v>
      </c>
      <c r="M4" s="58">
        <v>2444518</v>
      </c>
      <c r="N4" s="58">
        <v>2237520</v>
      </c>
      <c r="O4" s="58">
        <v>2045733</v>
      </c>
      <c r="P4" s="58">
        <v>1850586</v>
      </c>
    </row>
    <row r="5" spans="1:17" x14ac:dyDescent="0.3">
      <c r="A5" s="124" t="s">
        <v>193</v>
      </c>
      <c r="B5" s="122"/>
      <c r="C5" s="123"/>
      <c r="D5" s="58">
        <v>1501367</v>
      </c>
      <c r="E5" s="58">
        <v>1565855</v>
      </c>
      <c r="F5" s="58">
        <v>1491331</v>
      </c>
      <c r="G5" s="58">
        <v>1399016.6558032553</v>
      </c>
      <c r="H5" s="58">
        <v>1294137</v>
      </c>
      <c r="I5" s="58">
        <v>1241351</v>
      </c>
      <c r="J5" s="58">
        <v>1153408</v>
      </c>
      <c r="K5" s="58">
        <v>1092978</v>
      </c>
      <c r="L5" s="58">
        <v>989834.28596101794</v>
      </c>
      <c r="M5" s="58">
        <v>862279.88001728896</v>
      </c>
      <c r="N5" s="58">
        <v>728590.33876791201</v>
      </c>
      <c r="O5" s="58">
        <v>720763.96539064997</v>
      </c>
      <c r="P5" s="58">
        <v>635817</v>
      </c>
    </row>
    <row r="6" spans="1:17" x14ac:dyDescent="0.3">
      <c r="A6" s="35"/>
      <c r="B6" s="22"/>
      <c r="C6" s="2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x14ac:dyDescent="0.3">
      <c r="A7" s="54" t="s">
        <v>60</v>
      </c>
      <c r="B7" s="60"/>
      <c r="C7" s="61" t="s">
        <v>59</v>
      </c>
      <c r="D7" s="62">
        <f t="shared" ref="D7:P7" si="1">D8+D10</f>
        <v>12282796.751841892</v>
      </c>
      <c r="E7" s="62">
        <f t="shared" si="1"/>
        <v>11424374.605210267</v>
      </c>
      <c r="F7" s="62">
        <f t="shared" si="1"/>
        <v>10575643.856033698</v>
      </c>
      <c r="G7" s="62">
        <f t="shared" si="1"/>
        <v>9605591.0551154613</v>
      </c>
      <c r="H7" s="62">
        <f t="shared" si="1"/>
        <v>8923776.646408435</v>
      </c>
      <c r="I7" s="62">
        <f t="shared" si="1"/>
        <v>7773197.5069128424</v>
      </c>
      <c r="J7" s="62">
        <f t="shared" si="1"/>
        <v>6623382.8742634831</v>
      </c>
      <c r="K7" s="62">
        <f t="shared" si="1"/>
        <v>5624739.9350432549</v>
      </c>
      <c r="L7" s="62">
        <f t="shared" si="1"/>
        <v>6449366.5921529345</v>
      </c>
      <c r="M7" s="62">
        <f t="shared" si="1"/>
        <v>5178158.8459649999</v>
      </c>
      <c r="N7" s="62">
        <f t="shared" si="1"/>
        <v>3786006.8417795226</v>
      </c>
      <c r="O7" s="62">
        <f t="shared" si="1"/>
        <v>3096299.3367308741</v>
      </c>
      <c r="P7" s="62">
        <f t="shared" si="1"/>
        <v>2697654.360652063</v>
      </c>
    </row>
    <row r="8" spans="1:17" x14ac:dyDescent="0.3">
      <c r="A8" s="63" t="s">
        <v>61</v>
      </c>
      <c r="B8" s="20"/>
      <c r="C8" s="14"/>
      <c r="D8" s="56">
        <v>8322739.9548465246</v>
      </c>
      <c r="E8" s="56">
        <v>7864750.2658426911</v>
      </c>
      <c r="F8" s="56">
        <v>7298386.0530207306</v>
      </c>
      <c r="G8" s="56">
        <v>6663664.6442324771</v>
      </c>
      <c r="H8" s="56">
        <v>6110496.2383349873</v>
      </c>
      <c r="I8" s="56">
        <v>5269936.2181511372</v>
      </c>
      <c r="J8" s="56">
        <v>4404679.4887949955</v>
      </c>
      <c r="K8" s="56">
        <v>3698894.8469506665</v>
      </c>
      <c r="L8" s="56">
        <v>4436055.4097600896</v>
      </c>
      <c r="M8" s="56">
        <v>3365583.2470749998</v>
      </c>
      <c r="N8" s="56">
        <v>2458380.0596686252</v>
      </c>
      <c r="O8" s="56">
        <v>1813632.2504432637</v>
      </c>
      <c r="P8" s="56">
        <v>1543133.5311400001</v>
      </c>
      <c r="Q8" s="118"/>
    </row>
    <row r="9" spans="1:17" x14ac:dyDescent="0.3">
      <c r="A9" s="11" t="s">
        <v>62</v>
      </c>
      <c r="B9" s="21"/>
      <c r="C9" s="16"/>
      <c r="D9" s="4">
        <v>942687.1862578626</v>
      </c>
      <c r="E9" s="4">
        <v>979826.04532971664</v>
      </c>
      <c r="F9" s="4">
        <v>910512.85021178855</v>
      </c>
      <c r="G9" s="4">
        <v>846008.00369747833</v>
      </c>
      <c r="H9" s="4">
        <v>748838.57494498661</v>
      </c>
      <c r="I9" s="3">
        <v>597973.37459780159</v>
      </c>
      <c r="J9" s="3">
        <v>417008.649796666</v>
      </c>
      <c r="K9" s="3">
        <v>338455.34546666645</v>
      </c>
      <c r="L9" s="3">
        <v>343892.703300533</v>
      </c>
      <c r="M9" s="3">
        <v>256631.21688666669</v>
      </c>
      <c r="N9" s="3">
        <v>168090.66364014562</v>
      </c>
      <c r="O9" s="3">
        <v>118731.73693</v>
      </c>
      <c r="P9" s="3">
        <v>93682.795270000002</v>
      </c>
    </row>
    <row r="10" spans="1:17" x14ac:dyDescent="0.3">
      <c r="A10" s="64" t="s">
        <v>63</v>
      </c>
      <c r="B10" s="20"/>
      <c r="C10" s="25"/>
      <c r="D10" s="56">
        <v>3960056.7969953665</v>
      </c>
      <c r="E10" s="56">
        <v>3559624.339367575</v>
      </c>
      <c r="F10" s="56">
        <v>3277257.803012968</v>
      </c>
      <c r="G10" s="56">
        <v>2941926.4108829852</v>
      </c>
      <c r="H10" s="56">
        <v>2813280.4080734467</v>
      </c>
      <c r="I10" s="56">
        <v>2503261.2887617047</v>
      </c>
      <c r="J10" s="56">
        <v>2218703.3854684876</v>
      </c>
      <c r="K10" s="56">
        <v>1925845.0880925879</v>
      </c>
      <c r="L10" s="56">
        <v>2013311.1823928445</v>
      </c>
      <c r="M10" s="56">
        <v>1812575.59889</v>
      </c>
      <c r="N10" s="56">
        <v>1327626.7821108974</v>
      </c>
      <c r="O10" s="56">
        <v>1282667.0862876105</v>
      </c>
      <c r="P10" s="56">
        <v>1154520.8295120629</v>
      </c>
    </row>
    <row r="11" spans="1:17" x14ac:dyDescent="0.3">
      <c r="A11" s="11" t="s">
        <v>62</v>
      </c>
      <c r="B11" s="21"/>
      <c r="C11" s="16"/>
      <c r="D11" s="4">
        <v>523215.77891516371</v>
      </c>
      <c r="E11" s="4">
        <v>458925.70321259834</v>
      </c>
      <c r="F11" s="4">
        <v>374829.04864571145</v>
      </c>
      <c r="G11" s="4">
        <v>323572.43147985882</v>
      </c>
      <c r="H11" s="4">
        <v>319880.56630208</v>
      </c>
      <c r="I11" s="3">
        <v>319295.06199903926</v>
      </c>
      <c r="J11" s="3">
        <v>217986.53441268043</v>
      </c>
      <c r="K11" s="3">
        <v>174757.78715182503</v>
      </c>
      <c r="L11" s="3">
        <v>141708.93104436545</v>
      </c>
      <c r="M11" s="3">
        <v>98168.017788333353</v>
      </c>
      <c r="N11" s="3">
        <v>75980.612633300014</v>
      </c>
      <c r="O11" s="3">
        <v>63918.046076287821</v>
      </c>
      <c r="P11" s="3">
        <v>50392.739265812954</v>
      </c>
    </row>
    <row r="12" spans="1:17" x14ac:dyDescent="0.3">
      <c r="A12" s="35"/>
      <c r="B12" s="22"/>
      <c r="C12" s="2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7" x14ac:dyDescent="0.3">
      <c r="A13" s="54" t="s">
        <v>194</v>
      </c>
      <c r="B13" s="60"/>
      <c r="C13" s="61"/>
      <c r="D13" s="62">
        <f t="shared" ref="D13:P13" si="2">D14+D15</f>
        <v>3690707</v>
      </c>
      <c r="E13" s="62">
        <f t="shared" si="2"/>
        <v>3828918.1276441435</v>
      </c>
      <c r="F13" s="62">
        <f t="shared" si="2"/>
        <v>4011201.1276441435</v>
      </c>
      <c r="G13" s="62">
        <f t="shared" si="2"/>
        <v>4121049</v>
      </c>
      <c r="H13" s="62">
        <f t="shared" si="2"/>
        <v>4270308.9999999981</v>
      </c>
      <c r="I13" s="62">
        <f t="shared" si="2"/>
        <v>4378973</v>
      </c>
      <c r="J13" s="62">
        <f t="shared" si="2"/>
        <v>4502950</v>
      </c>
      <c r="K13" s="62">
        <f t="shared" si="2"/>
        <v>4593034</v>
      </c>
      <c r="L13" s="62">
        <f t="shared" si="2"/>
        <v>4765850</v>
      </c>
      <c r="M13" s="62">
        <f t="shared" si="2"/>
        <v>4977986</v>
      </c>
      <c r="N13" s="62">
        <f t="shared" si="2"/>
        <v>5071841</v>
      </c>
      <c r="O13" s="62">
        <f t="shared" si="2"/>
        <v>5118844</v>
      </c>
      <c r="P13" s="62">
        <f t="shared" si="2"/>
        <v>5192308</v>
      </c>
    </row>
    <row r="14" spans="1:17" x14ac:dyDescent="0.3">
      <c r="A14" s="37" t="s">
        <v>64</v>
      </c>
      <c r="B14" s="22"/>
      <c r="C14" s="24"/>
      <c r="D14" s="3">
        <v>2980801</v>
      </c>
      <c r="E14" s="3">
        <v>3129973.1276441435</v>
      </c>
      <c r="F14" s="3">
        <v>3235458.1276441435</v>
      </c>
      <c r="G14" s="3">
        <v>3344595</v>
      </c>
      <c r="H14" s="3">
        <v>3465493.9999999981</v>
      </c>
      <c r="I14" s="3">
        <v>3566225</v>
      </c>
      <c r="J14" s="3">
        <v>3650686</v>
      </c>
      <c r="K14" s="3">
        <v>3737342</v>
      </c>
      <c r="L14" s="3">
        <v>3877025</v>
      </c>
      <c r="M14" s="3">
        <v>4050185</v>
      </c>
      <c r="N14" s="3">
        <v>4129753</v>
      </c>
      <c r="O14" s="3">
        <v>4176437</v>
      </c>
      <c r="P14" s="3">
        <v>4274130</v>
      </c>
      <c r="Q14" s="1"/>
    </row>
    <row r="15" spans="1:17" x14ac:dyDescent="0.3">
      <c r="A15" s="6" t="s">
        <v>65</v>
      </c>
      <c r="B15" s="22"/>
      <c r="C15" s="24"/>
      <c r="D15" s="3">
        <v>709906</v>
      </c>
      <c r="E15" s="3">
        <v>698945</v>
      </c>
      <c r="F15" s="3">
        <v>775743</v>
      </c>
      <c r="G15" s="3">
        <v>776454</v>
      </c>
      <c r="H15" s="3">
        <v>804814.99999999988</v>
      </c>
      <c r="I15" s="3">
        <v>812748</v>
      </c>
      <c r="J15" s="3">
        <v>852264</v>
      </c>
      <c r="K15" s="3">
        <v>855692</v>
      </c>
      <c r="L15" s="3">
        <v>888825</v>
      </c>
      <c r="M15" s="3">
        <v>927801</v>
      </c>
      <c r="N15" s="3">
        <v>942088</v>
      </c>
      <c r="O15" s="3">
        <v>942407</v>
      </c>
      <c r="P15" s="3">
        <v>918178</v>
      </c>
    </row>
    <row r="16" spans="1:17" x14ac:dyDescent="0.3">
      <c r="A16" s="38"/>
      <c r="B16" s="39"/>
      <c r="C16" s="1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011 1025:2035 2049:3059 3073:4083 4097:5107 5121:6131 6145:7155 7169:8179 8193:9203 9217:10227 10241:11251 11265:12275 12289:13299 13313:14323 14337:15347 15361:16371" x14ac:dyDescent="0.3">
      <c r="A17" s="54" t="s">
        <v>70</v>
      </c>
      <c r="B17" s="60"/>
      <c r="C17" s="61"/>
      <c r="D17" s="62">
        <f>SUM(D18:D21)</f>
        <v>3690707</v>
      </c>
      <c r="E17" s="62">
        <f t="shared" ref="E17:O17" si="3">SUM(E18:E21)</f>
        <v>3828918.1276441435</v>
      </c>
      <c r="F17" s="62">
        <f t="shared" si="3"/>
        <v>4011201.127644144</v>
      </c>
      <c r="G17" s="62">
        <f t="shared" si="3"/>
        <v>4121049</v>
      </c>
      <c r="H17" s="62">
        <f t="shared" si="3"/>
        <v>4270309</v>
      </c>
      <c r="I17" s="62">
        <f t="shared" si="3"/>
        <v>4378973</v>
      </c>
      <c r="J17" s="62">
        <f t="shared" si="3"/>
        <v>4502950.4081960283</v>
      </c>
      <c r="K17" s="62">
        <f t="shared" si="3"/>
        <v>4593034</v>
      </c>
      <c r="L17" s="62">
        <f t="shared" si="3"/>
        <v>4765850</v>
      </c>
      <c r="M17" s="62">
        <f t="shared" si="3"/>
        <v>4977986</v>
      </c>
      <c r="N17" s="62">
        <f t="shared" si="3"/>
        <v>5071841</v>
      </c>
      <c r="O17" s="62">
        <f t="shared" si="3"/>
        <v>5118844</v>
      </c>
      <c r="P17" s="62">
        <f>SUM(P18:P21)</f>
        <v>5192307.5153571423</v>
      </c>
    </row>
    <row r="18" spans="1:1011 1025:2035 2049:3059 3073:4083 4097:5107 5121:6131 6145:7155 7169:8179 8193:9203 9217:10227 10241:11251 11265:12275 12289:13299 13313:14323 14337:15347 15361:16371" x14ac:dyDescent="0.3">
      <c r="A18" s="6" t="s">
        <v>9</v>
      </c>
      <c r="B18" s="22"/>
      <c r="C18" s="24"/>
      <c r="D18" s="3">
        <v>1536297</v>
      </c>
      <c r="E18" s="3">
        <v>1306059.1276441435</v>
      </c>
      <c r="F18" s="3">
        <v>1025821.9876441436</v>
      </c>
      <c r="G18" s="3">
        <v>841674</v>
      </c>
      <c r="H18" s="3">
        <v>821226.9055091656</v>
      </c>
      <c r="I18" s="3">
        <v>546215.67012368946</v>
      </c>
      <c r="J18" s="3">
        <v>458180.40819602774</v>
      </c>
      <c r="K18" s="3">
        <v>199487.09111749785</v>
      </c>
      <c r="L18" s="3">
        <v>168812.66420620444</v>
      </c>
      <c r="M18" s="3">
        <v>144115.8145854586</v>
      </c>
      <c r="N18" s="3">
        <v>121964.92526122527</v>
      </c>
      <c r="O18" s="3">
        <v>114365.20462434416</v>
      </c>
      <c r="P18" s="3">
        <v>95215.039522429332</v>
      </c>
    </row>
    <row r="19" spans="1:1011 1025:2035 2049:3059 3073:4083 4097:5107 5121:6131 6145:7155 7169:8179 8193:9203 9217:10227 10241:11251 11265:12275 12289:13299 13313:14323 14337:15347 15361:16371" x14ac:dyDescent="0.3">
      <c r="A19" s="37" t="s">
        <v>10</v>
      </c>
      <c r="B19" s="22"/>
      <c r="C19" s="24"/>
      <c r="D19" s="3">
        <v>1703953</v>
      </c>
      <c r="E19" s="3">
        <v>2053835</v>
      </c>
      <c r="F19" s="3">
        <v>2424175.14</v>
      </c>
      <c r="G19" s="3">
        <v>2083875</v>
      </c>
      <c r="H19" s="3">
        <v>1388824.1218860173</v>
      </c>
      <c r="I19" s="3">
        <v>1542253.637316148</v>
      </c>
      <c r="J19" s="3">
        <v>1584088</v>
      </c>
      <c r="K19" s="3">
        <v>1500175.3721358329</v>
      </c>
      <c r="L19" s="3">
        <v>1448781.9273674409</v>
      </c>
      <c r="M19" s="3">
        <v>1386266.023838944</v>
      </c>
      <c r="N19" s="3">
        <v>1318660.523310727</v>
      </c>
      <c r="O19" s="3">
        <v>1251100.072195851</v>
      </c>
      <c r="P19" s="3">
        <v>960749.1602438644</v>
      </c>
    </row>
    <row r="20" spans="1:1011 1025:2035 2049:3059 3073:4083 4097:5107 5121:6131 6145:7155 7169:8179 8193:9203 9217:10227 10241:11251 11265:12275 12289:13299 13313:14323 14337:15347 15361:16371" x14ac:dyDescent="0.3">
      <c r="A20" s="37" t="s">
        <v>11</v>
      </c>
      <c r="B20" s="22"/>
      <c r="C20" s="24"/>
      <c r="D20" s="3">
        <v>450457</v>
      </c>
      <c r="E20" s="3">
        <v>469024</v>
      </c>
      <c r="F20" s="3">
        <v>561204</v>
      </c>
      <c r="G20" s="3">
        <v>1195500</v>
      </c>
      <c r="H20" s="3">
        <v>2060257.972604817</v>
      </c>
      <c r="I20" s="3">
        <v>2290503.6925601629</v>
      </c>
      <c r="J20" s="3">
        <v>2460682</v>
      </c>
      <c r="K20" s="3">
        <v>2893110.5367466691</v>
      </c>
      <c r="L20" s="3">
        <v>3146842.4084263542</v>
      </c>
      <c r="M20" s="3">
        <v>3348997.1615755968</v>
      </c>
      <c r="N20" s="3">
        <v>3445169.5514280479</v>
      </c>
      <c r="O20" s="3">
        <v>3499234.7231798051</v>
      </c>
      <c r="P20" s="3">
        <v>3834212.3915251065</v>
      </c>
      <c r="Q20" s="1"/>
    </row>
    <row r="21" spans="1:1011 1025:2035 2049:3059 3073:4083 4097:5107 5121:6131 6145:7155 7169:8179 8193:9203 9217:10227 10241:11251 11265:12275 12289:13299 13313:14323 14337:15347 15361:16371" x14ac:dyDescent="0.3">
      <c r="A21" s="6" t="s">
        <v>12</v>
      </c>
      <c r="B21" s="22"/>
      <c r="C21" s="24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261</v>
      </c>
      <c r="L21" s="3">
        <v>1413</v>
      </c>
      <c r="M21" s="3">
        <v>98607</v>
      </c>
      <c r="N21" s="3">
        <v>186046</v>
      </c>
      <c r="O21" s="3">
        <v>254144</v>
      </c>
      <c r="P21" s="3">
        <v>302130.92406574235</v>
      </c>
      <c r="Q21" s="1"/>
    </row>
    <row r="22" spans="1:1011 1025:2035 2049:3059 3073:4083 4097:5107 5121:6131 6145:7155 7169:8179 8193:9203 9217:10227 10241:11251 11265:12275 12289:13299 13313:14323 14337:15347 15361:16371" x14ac:dyDescent="0.3">
      <c r="A22" s="6"/>
      <c r="B22" s="22"/>
      <c r="C22" s="2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011 1025:2035 2049:3059 3073:4083 4097:5107 5121:6131 6145:7155 7169:8179 8193:9203 9217:10227 10241:11251 11265:12275 12289:13299 13313:14323 14337:15347 15361:16371" x14ac:dyDescent="0.3">
      <c r="A23" s="54" t="s">
        <v>68</v>
      </c>
      <c r="B23" s="60"/>
      <c r="C23" s="61"/>
      <c r="D23" s="62">
        <f>SUM(D24:D27)</f>
        <v>3690707</v>
      </c>
      <c r="E23" s="62">
        <f>SUM(E24:E27)</f>
        <v>3828918.1276441435</v>
      </c>
      <c r="F23" s="62">
        <f>F24+F25+F26+F27</f>
        <v>4011201.1276441435</v>
      </c>
      <c r="G23" s="62">
        <f t="shared" ref="G23:K23" si="4">G24+G25+G26+G27</f>
        <v>4121049</v>
      </c>
      <c r="H23" s="62">
        <f t="shared" si="4"/>
        <v>4270309</v>
      </c>
      <c r="I23" s="62">
        <f t="shared" si="4"/>
        <v>4378973</v>
      </c>
      <c r="J23" s="62">
        <f t="shared" si="4"/>
        <v>4502950.4081960283</v>
      </c>
      <c r="K23" s="62">
        <f t="shared" si="4"/>
        <v>4593034</v>
      </c>
      <c r="L23" s="62">
        <f>L24+L25+L26+L27</f>
        <v>4765850</v>
      </c>
      <c r="M23" s="62">
        <f t="shared" ref="M23:P23" si="5">M24+M25+M26+M27</f>
        <v>4977986</v>
      </c>
      <c r="N23" s="62">
        <f t="shared" si="5"/>
        <v>5071841</v>
      </c>
      <c r="O23" s="62">
        <f t="shared" si="5"/>
        <v>5118844</v>
      </c>
      <c r="P23" s="62">
        <f t="shared" si="5"/>
        <v>5192308</v>
      </c>
    </row>
    <row r="24" spans="1:1011 1025:2035 2049:3059 3073:4083 4097:5107 5121:6131 6145:7155 7169:8179 8193:9203 9217:10227 10241:11251 11265:12275 12289:13299 13313:14323 14337:15347 15361:16371" s="3" customFormat="1" ht="13.8" x14ac:dyDescent="0.3">
      <c r="A24" s="37" t="s">
        <v>13</v>
      </c>
      <c r="B24" s="22"/>
      <c r="C24" s="24"/>
      <c r="D24" s="3">
        <v>1875328</v>
      </c>
      <c r="E24" s="3">
        <v>1862849.1276441435</v>
      </c>
      <c r="F24" s="3">
        <v>1944986.1276441435</v>
      </c>
      <c r="G24" s="3">
        <v>2005830</v>
      </c>
      <c r="H24" s="3">
        <v>2066465.9999999998</v>
      </c>
      <c r="I24" s="3">
        <v>2079508.0000000005</v>
      </c>
      <c r="J24" s="3">
        <v>2126179.4081960279</v>
      </c>
      <c r="K24" s="3">
        <v>2123131</v>
      </c>
      <c r="L24" s="3">
        <v>2142278.9999999995</v>
      </c>
      <c r="M24" s="3">
        <v>2120739.9999999995</v>
      </c>
      <c r="N24" s="3">
        <v>2044851.0000000005</v>
      </c>
      <c r="O24" s="3">
        <v>1950727</v>
      </c>
      <c r="P24" s="3">
        <v>1825106</v>
      </c>
      <c r="Q24" s="9"/>
      <c r="R24" s="9"/>
      <c r="S24" s="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9"/>
      <c r="AH24" s="9"/>
      <c r="AI24" s="9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9"/>
      <c r="AX24" s="9"/>
      <c r="AY24" s="9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9"/>
      <c r="BN24" s="9"/>
      <c r="BO24" s="9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9"/>
      <c r="CD24" s="9"/>
      <c r="CE24" s="9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9"/>
      <c r="CT24" s="9"/>
      <c r="CU24" s="9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9"/>
      <c r="DJ24" s="9"/>
      <c r="DK24" s="9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9"/>
      <c r="DZ24" s="9"/>
      <c r="EA24" s="9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9"/>
      <c r="EP24" s="9"/>
      <c r="EQ24" s="9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9"/>
      <c r="FF24" s="9"/>
      <c r="FG24" s="9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9"/>
      <c r="FV24" s="9"/>
      <c r="FW24" s="9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9"/>
      <c r="GL24" s="9"/>
      <c r="GM24" s="9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9"/>
      <c r="HB24" s="9"/>
      <c r="HC24" s="9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9"/>
      <c r="HR24" s="9"/>
      <c r="HS24" s="9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9"/>
      <c r="IH24" s="9"/>
      <c r="II24" s="9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9"/>
      <c r="IX24" s="9"/>
      <c r="IY24" s="9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9"/>
      <c r="JN24" s="9"/>
      <c r="JO24" s="9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9"/>
      <c r="KD24" s="9"/>
      <c r="KE24" s="9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9"/>
      <c r="KT24" s="9"/>
      <c r="KU24" s="9"/>
      <c r="KV24" s="10"/>
      <c r="KW24" s="10"/>
      <c r="KX24" s="10"/>
      <c r="KY24" s="10"/>
      <c r="KZ24" s="10"/>
      <c r="LI24" s="37"/>
      <c r="LJ24" s="22"/>
      <c r="LK24" s="24"/>
      <c r="LY24" s="37"/>
      <c r="LZ24" s="22"/>
      <c r="MA24" s="24"/>
      <c r="MO24" s="37"/>
      <c r="MP24" s="22"/>
      <c r="MQ24" s="24"/>
      <c r="NE24" s="37"/>
      <c r="NF24" s="22"/>
      <c r="NG24" s="24"/>
      <c r="NU24" s="37"/>
      <c r="NV24" s="22"/>
      <c r="NW24" s="24"/>
      <c r="OK24" s="37"/>
      <c r="OL24" s="22"/>
      <c r="OM24" s="24"/>
      <c r="PA24" s="37"/>
      <c r="PB24" s="22"/>
      <c r="PC24" s="24"/>
      <c r="PQ24" s="37"/>
      <c r="PR24" s="22"/>
      <c r="PS24" s="24"/>
      <c r="QG24" s="37"/>
      <c r="QH24" s="22"/>
      <c r="QI24" s="24"/>
      <c r="QW24" s="37"/>
      <c r="QX24" s="22"/>
      <c r="QY24" s="24"/>
      <c r="RM24" s="37"/>
      <c r="RN24" s="22"/>
      <c r="RO24" s="24"/>
      <c r="SC24" s="37"/>
      <c r="SD24" s="22"/>
      <c r="SE24" s="24"/>
      <c r="SS24" s="37"/>
      <c r="ST24" s="22"/>
      <c r="SU24" s="24"/>
      <c r="TI24" s="37"/>
      <c r="TJ24" s="22"/>
      <c r="TK24" s="24"/>
      <c r="TY24" s="37"/>
      <c r="TZ24" s="22"/>
      <c r="UA24" s="24"/>
      <c r="UO24" s="37"/>
      <c r="UP24" s="22"/>
      <c r="UQ24" s="24"/>
      <c r="VE24" s="37"/>
      <c r="VF24" s="22"/>
      <c r="VG24" s="24"/>
      <c r="VU24" s="37"/>
      <c r="VV24" s="22"/>
      <c r="VW24" s="24"/>
      <c r="WK24" s="37"/>
      <c r="WL24" s="22"/>
      <c r="WM24" s="24"/>
      <c r="XA24" s="37"/>
      <c r="XB24" s="22"/>
      <c r="XC24" s="24"/>
      <c r="XQ24" s="37"/>
      <c r="XR24" s="22"/>
      <c r="XS24" s="24"/>
      <c r="YG24" s="37"/>
      <c r="YH24" s="22"/>
      <c r="YI24" s="24"/>
      <c r="YW24" s="37"/>
      <c r="YX24" s="22"/>
      <c r="YY24" s="24"/>
      <c r="ZM24" s="37"/>
      <c r="ZN24" s="22"/>
      <c r="ZO24" s="24"/>
      <c r="AAC24" s="37"/>
      <c r="AAD24" s="22"/>
      <c r="AAE24" s="24"/>
      <c r="AAS24" s="37"/>
      <c r="AAT24" s="22"/>
      <c r="AAU24" s="24"/>
      <c r="ABI24" s="37"/>
      <c r="ABJ24" s="22"/>
      <c r="ABK24" s="24"/>
      <c r="ABY24" s="37"/>
      <c r="ABZ24" s="22"/>
      <c r="ACA24" s="24"/>
      <c r="ACO24" s="37"/>
      <c r="ACP24" s="22"/>
      <c r="ACQ24" s="24"/>
      <c r="ADE24" s="37"/>
      <c r="ADF24" s="22"/>
      <c r="ADG24" s="24"/>
      <c r="ADU24" s="37"/>
      <c r="ADV24" s="22"/>
      <c r="ADW24" s="24"/>
      <c r="AEK24" s="37"/>
      <c r="AEL24" s="22"/>
      <c r="AEM24" s="24"/>
      <c r="AFA24" s="37"/>
      <c r="AFB24" s="22"/>
      <c r="AFC24" s="24"/>
      <c r="AFQ24" s="37"/>
      <c r="AFR24" s="22"/>
      <c r="AFS24" s="24"/>
      <c r="AGG24" s="37"/>
      <c r="AGH24" s="22"/>
      <c r="AGI24" s="24"/>
      <c r="AGW24" s="37"/>
      <c r="AGX24" s="22"/>
      <c r="AGY24" s="24"/>
      <c r="AHM24" s="37"/>
      <c r="AHN24" s="22"/>
      <c r="AHO24" s="24"/>
      <c r="AIC24" s="37"/>
      <c r="AID24" s="22"/>
      <c r="AIE24" s="24"/>
      <c r="AIS24" s="37"/>
      <c r="AIT24" s="22"/>
      <c r="AIU24" s="24"/>
      <c r="AJI24" s="37"/>
      <c r="AJJ24" s="22"/>
      <c r="AJK24" s="24"/>
      <c r="AJY24" s="37"/>
      <c r="AJZ24" s="22"/>
      <c r="AKA24" s="24"/>
      <c r="AKO24" s="37"/>
      <c r="AKP24" s="22"/>
      <c r="AKQ24" s="24"/>
      <c r="ALE24" s="37"/>
      <c r="ALF24" s="22"/>
      <c r="ALG24" s="24"/>
      <c r="ALU24" s="37"/>
      <c r="ALV24" s="22"/>
      <c r="ALW24" s="24"/>
      <c r="AMK24" s="37"/>
      <c r="AML24" s="22"/>
      <c r="AMM24" s="24"/>
      <c r="ANA24" s="37"/>
      <c r="ANB24" s="22"/>
      <c r="ANC24" s="24"/>
      <c r="ANQ24" s="37"/>
      <c r="ANR24" s="22"/>
      <c r="ANS24" s="24"/>
      <c r="AOG24" s="37"/>
      <c r="AOH24" s="22"/>
      <c r="AOI24" s="24"/>
      <c r="AOW24" s="37"/>
      <c r="AOX24" s="22"/>
      <c r="AOY24" s="24"/>
      <c r="APM24" s="37"/>
      <c r="APN24" s="22"/>
      <c r="APO24" s="24"/>
      <c r="AQC24" s="37"/>
      <c r="AQD24" s="22"/>
      <c r="AQE24" s="24"/>
      <c r="AQS24" s="37"/>
      <c r="AQT24" s="22"/>
      <c r="AQU24" s="24"/>
      <c r="ARI24" s="37"/>
      <c r="ARJ24" s="22"/>
      <c r="ARK24" s="24"/>
      <c r="ARY24" s="37"/>
      <c r="ARZ24" s="22"/>
      <c r="ASA24" s="24"/>
      <c r="ASO24" s="37"/>
      <c r="ASP24" s="22"/>
      <c r="ASQ24" s="24"/>
      <c r="ATE24" s="37"/>
      <c r="ATF24" s="22"/>
      <c r="ATG24" s="24"/>
      <c r="ATU24" s="37"/>
      <c r="ATV24" s="22"/>
      <c r="ATW24" s="24"/>
      <c r="AUK24" s="37"/>
      <c r="AUL24" s="22"/>
      <c r="AUM24" s="24"/>
      <c r="AVA24" s="37"/>
      <c r="AVB24" s="22"/>
      <c r="AVC24" s="24"/>
      <c r="AVQ24" s="37"/>
      <c r="AVR24" s="22"/>
      <c r="AVS24" s="24"/>
      <c r="AWG24" s="37"/>
      <c r="AWH24" s="22"/>
      <c r="AWI24" s="24"/>
      <c r="AWW24" s="37"/>
      <c r="AWX24" s="22"/>
      <c r="AWY24" s="24"/>
      <c r="AXM24" s="37"/>
      <c r="AXN24" s="22"/>
      <c r="AXO24" s="24"/>
      <c r="AYC24" s="37"/>
      <c r="AYD24" s="22"/>
      <c r="AYE24" s="24"/>
      <c r="AYS24" s="37"/>
      <c r="AYT24" s="22"/>
      <c r="AYU24" s="24"/>
      <c r="AZI24" s="37"/>
      <c r="AZJ24" s="22"/>
      <c r="AZK24" s="24"/>
      <c r="AZY24" s="37"/>
      <c r="AZZ24" s="22"/>
      <c r="BAA24" s="24"/>
      <c r="BAO24" s="37"/>
      <c r="BAP24" s="22"/>
      <c r="BAQ24" s="24"/>
      <c r="BBE24" s="37"/>
      <c r="BBF24" s="22"/>
      <c r="BBG24" s="24"/>
      <c r="BBU24" s="37"/>
      <c r="BBV24" s="22"/>
      <c r="BBW24" s="24"/>
      <c r="BCK24" s="37"/>
      <c r="BCL24" s="22"/>
      <c r="BCM24" s="24"/>
      <c r="BDA24" s="37"/>
      <c r="BDB24" s="22"/>
      <c r="BDC24" s="24"/>
      <c r="BDQ24" s="37"/>
      <c r="BDR24" s="22"/>
      <c r="BDS24" s="24"/>
      <c r="BEG24" s="37"/>
      <c r="BEH24" s="22"/>
      <c r="BEI24" s="24"/>
      <c r="BEW24" s="37"/>
      <c r="BEX24" s="22"/>
      <c r="BEY24" s="24"/>
      <c r="BFM24" s="37"/>
      <c r="BFN24" s="22"/>
      <c r="BFO24" s="24"/>
      <c r="BGC24" s="37"/>
      <c r="BGD24" s="22"/>
      <c r="BGE24" s="24"/>
      <c r="BGS24" s="37"/>
      <c r="BGT24" s="22"/>
      <c r="BGU24" s="24"/>
      <c r="BHI24" s="37"/>
      <c r="BHJ24" s="22"/>
      <c r="BHK24" s="24"/>
      <c r="BHY24" s="37"/>
      <c r="BHZ24" s="22"/>
      <c r="BIA24" s="24"/>
      <c r="BIO24" s="37"/>
      <c r="BIP24" s="22"/>
      <c r="BIQ24" s="24"/>
      <c r="BJE24" s="37"/>
      <c r="BJF24" s="22"/>
      <c r="BJG24" s="24"/>
      <c r="BJU24" s="37"/>
      <c r="BJV24" s="22"/>
      <c r="BJW24" s="24"/>
      <c r="BKK24" s="37"/>
      <c r="BKL24" s="22"/>
      <c r="BKM24" s="24"/>
      <c r="BLA24" s="37"/>
      <c r="BLB24" s="22"/>
      <c r="BLC24" s="24"/>
      <c r="BLQ24" s="37"/>
      <c r="BLR24" s="22"/>
      <c r="BLS24" s="24"/>
      <c r="BMG24" s="37"/>
      <c r="BMH24" s="22"/>
      <c r="BMI24" s="24"/>
      <c r="BMW24" s="37"/>
      <c r="BMX24" s="22"/>
      <c r="BMY24" s="24"/>
      <c r="BNM24" s="37"/>
      <c r="BNN24" s="22"/>
      <c r="BNO24" s="24"/>
      <c r="BOC24" s="37"/>
      <c r="BOD24" s="22"/>
      <c r="BOE24" s="24"/>
      <c r="BOS24" s="37"/>
      <c r="BOT24" s="22"/>
      <c r="BOU24" s="24"/>
      <c r="BPI24" s="37"/>
      <c r="BPJ24" s="22"/>
      <c r="BPK24" s="24"/>
      <c r="BPY24" s="37"/>
      <c r="BPZ24" s="22"/>
      <c r="BQA24" s="24"/>
      <c r="BQO24" s="37"/>
      <c r="BQP24" s="22"/>
      <c r="BQQ24" s="24"/>
      <c r="BRE24" s="37"/>
      <c r="BRF24" s="22"/>
      <c r="BRG24" s="24"/>
      <c r="BRU24" s="37"/>
      <c r="BRV24" s="22"/>
      <c r="BRW24" s="24"/>
      <c r="BSK24" s="37"/>
      <c r="BSL24" s="22"/>
      <c r="BSM24" s="24"/>
      <c r="BTA24" s="37"/>
      <c r="BTB24" s="22"/>
      <c r="BTC24" s="24"/>
      <c r="BTQ24" s="37"/>
      <c r="BTR24" s="22"/>
      <c r="BTS24" s="24"/>
      <c r="BUG24" s="37"/>
      <c r="BUH24" s="22"/>
      <c r="BUI24" s="24"/>
      <c r="BUW24" s="37"/>
      <c r="BUX24" s="22"/>
      <c r="BUY24" s="24"/>
      <c r="BVM24" s="37"/>
      <c r="BVN24" s="22"/>
      <c r="BVO24" s="24"/>
      <c r="BWC24" s="37"/>
      <c r="BWD24" s="22"/>
      <c r="BWE24" s="24"/>
      <c r="BWS24" s="37"/>
      <c r="BWT24" s="22"/>
      <c r="BWU24" s="24"/>
      <c r="BXI24" s="37"/>
      <c r="BXJ24" s="22"/>
      <c r="BXK24" s="24"/>
      <c r="BXY24" s="37"/>
      <c r="BXZ24" s="22"/>
      <c r="BYA24" s="24"/>
      <c r="BYO24" s="37"/>
      <c r="BYP24" s="22"/>
      <c r="BYQ24" s="24"/>
      <c r="BZE24" s="37"/>
      <c r="BZF24" s="22"/>
      <c r="BZG24" s="24"/>
      <c r="BZU24" s="37"/>
      <c r="BZV24" s="22"/>
      <c r="BZW24" s="24"/>
      <c r="CAK24" s="37"/>
      <c r="CAL24" s="22"/>
      <c r="CAM24" s="24"/>
      <c r="CBA24" s="37"/>
      <c r="CBB24" s="22"/>
      <c r="CBC24" s="24"/>
      <c r="CBQ24" s="37"/>
      <c r="CBR24" s="22"/>
      <c r="CBS24" s="24"/>
      <c r="CCG24" s="37"/>
      <c r="CCH24" s="22"/>
      <c r="CCI24" s="24"/>
      <c r="CCW24" s="37"/>
      <c r="CCX24" s="22"/>
      <c r="CCY24" s="24"/>
      <c r="CDM24" s="37"/>
      <c r="CDN24" s="22"/>
      <c r="CDO24" s="24"/>
      <c r="CEC24" s="37"/>
      <c r="CED24" s="22"/>
      <c r="CEE24" s="24"/>
      <c r="CES24" s="37"/>
      <c r="CET24" s="22"/>
      <c r="CEU24" s="24"/>
      <c r="CFI24" s="37"/>
      <c r="CFJ24" s="22"/>
      <c r="CFK24" s="24"/>
      <c r="CFY24" s="37"/>
      <c r="CFZ24" s="22"/>
      <c r="CGA24" s="24"/>
      <c r="CGO24" s="37"/>
      <c r="CGP24" s="22"/>
      <c r="CGQ24" s="24"/>
      <c r="CHE24" s="37"/>
      <c r="CHF24" s="22"/>
      <c r="CHG24" s="24"/>
      <c r="CHU24" s="37"/>
      <c r="CHV24" s="22"/>
      <c r="CHW24" s="24"/>
      <c r="CIK24" s="37"/>
      <c r="CIL24" s="22"/>
      <c r="CIM24" s="24"/>
      <c r="CJA24" s="37"/>
      <c r="CJB24" s="22"/>
      <c r="CJC24" s="24"/>
      <c r="CJQ24" s="37"/>
      <c r="CJR24" s="22"/>
      <c r="CJS24" s="24"/>
      <c r="CKG24" s="37"/>
      <c r="CKH24" s="22"/>
      <c r="CKI24" s="24"/>
      <c r="CKW24" s="37"/>
      <c r="CKX24" s="22"/>
      <c r="CKY24" s="24"/>
      <c r="CLM24" s="37"/>
      <c r="CLN24" s="22"/>
      <c r="CLO24" s="24"/>
      <c r="CMC24" s="37"/>
      <c r="CMD24" s="22"/>
      <c r="CME24" s="24"/>
      <c r="CMS24" s="37"/>
      <c r="CMT24" s="22"/>
      <c r="CMU24" s="24"/>
      <c r="CNI24" s="37"/>
      <c r="CNJ24" s="22"/>
      <c r="CNK24" s="24"/>
      <c r="CNY24" s="37"/>
      <c r="CNZ24" s="22"/>
      <c r="COA24" s="24"/>
      <c r="COO24" s="37"/>
      <c r="COP24" s="22"/>
      <c r="COQ24" s="24"/>
      <c r="CPE24" s="37"/>
      <c r="CPF24" s="22"/>
      <c r="CPG24" s="24"/>
      <c r="CPU24" s="37"/>
      <c r="CPV24" s="22"/>
      <c r="CPW24" s="24"/>
      <c r="CQK24" s="37"/>
      <c r="CQL24" s="22"/>
      <c r="CQM24" s="24"/>
      <c r="CRA24" s="37"/>
      <c r="CRB24" s="22"/>
      <c r="CRC24" s="24"/>
      <c r="CRQ24" s="37"/>
      <c r="CRR24" s="22"/>
      <c r="CRS24" s="24"/>
      <c r="CSG24" s="37"/>
      <c r="CSH24" s="22"/>
      <c r="CSI24" s="24"/>
      <c r="CSW24" s="37"/>
      <c r="CSX24" s="22"/>
      <c r="CSY24" s="24"/>
      <c r="CTM24" s="37"/>
      <c r="CTN24" s="22"/>
      <c r="CTO24" s="24"/>
      <c r="CUC24" s="37"/>
      <c r="CUD24" s="22"/>
      <c r="CUE24" s="24"/>
      <c r="CUS24" s="37"/>
      <c r="CUT24" s="22"/>
      <c r="CUU24" s="24"/>
      <c r="CVI24" s="37"/>
      <c r="CVJ24" s="22"/>
      <c r="CVK24" s="24"/>
      <c r="CVY24" s="37"/>
      <c r="CVZ24" s="22"/>
      <c r="CWA24" s="24"/>
      <c r="CWO24" s="37"/>
      <c r="CWP24" s="22"/>
      <c r="CWQ24" s="24"/>
      <c r="CXE24" s="37"/>
      <c r="CXF24" s="22"/>
      <c r="CXG24" s="24"/>
      <c r="CXU24" s="37"/>
      <c r="CXV24" s="22"/>
      <c r="CXW24" s="24"/>
      <c r="CYK24" s="37"/>
      <c r="CYL24" s="22"/>
      <c r="CYM24" s="24"/>
      <c r="CZA24" s="37"/>
      <c r="CZB24" s="22"/>
      <c r="CZC24" s="24"/>
      <c r="CZQ24" s="37"/>
      <c r="CZR24" s="22"/>
      <c r="CZS24" s="24"/>
      <c r="DAG24" s="37"/>
      <c r="DAH24" s="22"/>
      <c r="DAI24" s="24"/>
      <c r="DAW24" s="37"/>
      <c r="DAX24" s="22"/>
      <c r="DAY24" s="24"/>
      <c r="DBM24" s="37"/>
      <c r="DBN24" s="22"/>
      <c r="DBO24" s="24"/>
      <c r="DCC24" s="37"/>
      <c r="DCD24" s="22"/>
      <c r="DCE24" s="24"/>
      <c r="DCS24" s="37"/>
      <c r="DCT24" s="22"/>
      <c r="DCU24" s="24"/>
      <c r="DDI24" s="37"/>
      <c r="DDJ24" s="22"/>
      <c r="DDK24" s="24"/>
      <c r="DDY24" s="37"/>
      <c r="DDZ24" s="22"/>
      <c r="DEA24" s="24"/>
      <c r="DEO24" s="37"/>
      <c r="DEP24" s="22"/>
      <c r="DEQ24" s="24"/>
      <c r="DFE24" s="37"/>
      <c r="DFF24" s="22"/>
      <c r="DFG24" s="24"/>
      <c r="DFU24" s="37"/>
      <c r="DFV24" s="22"/>
      <c r="DFW24" s="24"/>
      <c r="DGK24" s="37"/>
      <c r="DGL24" s="22"/>
      <c r="DGM24" s="24"/>
      <c r="DHA24" s="37"/>
      <c r="DHB24" s="22"/>
      <c r="DHC24" s="24"/>
      <c r="DHQ24" s="37"/>
      <c r="DHR24" s="22"/>
      <c r="DHS24" s="24"/>
      <c r="DIG24" s="37"/>
      <c r="DIH24" s="22"/>
      <c r="DII24" s="24"/>
      <c r="DIW24" s="37"/>
      <c r="DIX24" s="22"/>
      <c r="DIY24" s="24"/>
      <c r="DJM24" s="37"/>
      <c r="DJN24" s="22"/>
      <c r="DJO24" s="24"/>
      <c r="DKC24" s="37"/>
      <c r="DKD24" s="22"/>
      <c r="DKE24" s="24"/>
      <c r="DKS24" s="37"/>
      <c r="DKT24" s="22"/>
      <c r="DKU24" s="24"/>
      <c r="DLI24" s="37"/>
      <c r="DLJ24" s="22"/>
      <c r="DLK24" s="24"/>
      <c r="DLY24" s="37"/>
      <c r="DLZ24" s="22"/>
      <c r="DMA24" s="24"/>
      <c r="DMO24" s="37"/>
      <c r="DMP24" s="22"/>
      <c r="DMQ24" s="24"/>
      <c r="DNE24" s="37"/>
      <c r="DNF24" s="22"/>
      <c r="DNG24" s="24"/>
      <c r="DNU24" s="37"/>
      <c r="DNV24" s="22"/>
      <c r="DNW24" s="24"/>
      <c r="DOK24" s="37"/>
      <c r="DOL24" s="22"/>
      <c r="DOM24" s="24"/>
      <c r="DPA24" s="37"/>
      <c r="DPB24" s="22"/>
      <c r="DPC24" s="24"/>
      <c r="DPQ24" s="37"/>
      <c r="DPR24" s="22"/>
      <c r="DPS24" s="24"/>
      <c r="DQG24" s="37"/>
      <c r="DQH24" s="22"/>
      <c r="DQI24" s="24"/>
      <c r="DQW24" s="37"/>
      <c r="DQX24" s="22"/>
      <c r="DQY24" s="24"/>
      <c r="DRM24" s="37"/>
      <c r="DRN24" s="22"/>
      <c r="DRO24" s="24"/>
      <c r="DSC24" s="37"/>
      <c r="DSD24" s="22"/>
      <c r="DSE24" s="24"/>
      <c r="DSS24" s="37"/>
      <c r="DST24" s="22"/>
      <c r="DSU24" s="24"/>
      <c r="DTI24" s="37"/>
      <c r="DTJ24" s="22"/>
      <c r="DTK24" s="24"/>
      <c r="DTY24" s="37"/>
      <c r="DTZ24" s="22"/>
      <c r="DUA24" s="24"/>
      <c r="DUO24" s="37"/>
      <c r="DUP24" s="22"/>
      <c r="DUQ24" s="24"/>
      <c r="DVE24" s="37"/>
      <c r="DVF24" s="22"/>
      <c r="DVG24" s="24"/>
      <c r="DVU24" s="37"/>
      <c r="DVV24" s="22"/>
      <c r="DVW24" s="24"/>
      <c r="DWK24" s="37"/>
      <c r="DWL24" s="22"/>
      <c r="DWM24" s="24"/>
      <c r="DXA24" s="37"/>
      <c r="DXB24" s="22"/>
      <c r="DXC24" s="24"/>
      <c r="DXQ24" s="37"/>
      <c r="DXR24" s="22"/>
      <c r="DXS24" s="24"/>
      <c r="DYG24" s="37"/>
      <c r="DYH24" s="22"/>
      <c r="DYI24" s="24"/>
      <c r="DYW24" s="37"/>
      <c r="DYX24" s="22"/>
      <c r="DYY24" s="24"/>
      <c r="DZM24" s="37"/>
      <c r="DZN24" s="22"/>
      <c r="DZO24" s="24"/>
      <c r="EAC24" s="37"/>
      <c r="EAD24" s="22"/>
      <c r="EAE24" s="24"/>
      <c r="EAS24" s="37"/>
      <c r="EAT24" s="22"/>
      <c r="EAU24" s="24"/>
      <c r="EBI24" s="37"/>
      <c r="EBJ24" s="22"/>
      <c r="EBK24" s="24"/>
      <c r="EBY24" s="37"/>
      <c r="EBZ24" s="22"/>
      <c r="ECA24" s="24"/>
      <c r="ECO24" s="37"/>
      <c r="ECP24" s="22"/>
      <c r="ECQ24" s="24"/>
      <c r="EDE24" s="37"/>
      <c r="EDF24" s="22"/>
      <c r="EDG24" s="24"/>
      <c r="EDU24" s="37"/>
      <c r="EDV24" s="22"/>
      <c r="EDW24" s="24"/>
      <c r="EEK24" s="37"/>
      <c r="EEL24" s="22"/>
      <c r="EEM24" s="24"/>
      <c r="EFA24" s="37"/>
      <c r="EFB24" s="22"/>
      <c r="EFC24" s="24"/>
      <c r="EFQ24" s="37"/>
      <c r="EFR24" s="22"/>
      <c r="EFS24" s="24"/>
      <c r="EGG24" s="37"/>
      <c r="EGH24" s="22"/>
      <c r="EGI24" s="24"/>
      <c r="EGW24" s="37"/>
      <c r="EGX24" s="22"/>
      <c r="EGY24" s="24"/>
      <c r="EHM24" s="37"/>
      <c r="EHN24" s="22"/>
      <c r="EHO24" s="24"/>
      <c r="EIC24" s="37"/>
      <c r="EID24" s="22"/>
      <c r="EIE24" s="24"/>
      <c r="EIS24" s="37"/>
      <c r="EIT24" s="22"/>
      <c r="EIU24" s="24"/>
      <c r="EJI24" s="37"/>
      <c r="EJJ24" s="22"/>
      <c r="EJK24" s="24"/>
      <c r="EJY24" s="37"/>
      <c r="EJZ24" s="22"/>
      <c r="EKA24" s="24"/>
      <c r="EKO24" s="37"/>
      <c r="EKP24" s="22"/>
      <c r="EKQ24" s="24"/>
      <c r="ELE24" s="37"/>
      <c r="ELF24" s="22"/>
      <c r="ELG24" s="24"/>
      <c r="ELU24" s="37"/>
      <c r="ELV24" s="22"/>
      <c r="ELW24" s="24"/>
      <c r="EMK24" s="37"/>
      <c r="EML24" s="22"/>
      <c r="EMM24" s="24"/>
      <c r="ENA24" s="37"/>
      <c r="ENB24" s="22"/>
      <c r="ENC24" s="24"/>
      <c r="ENQ24" s="37"/>
      <c r="ENR24" s="22"/>
      <c r="ENS24" s="24"/>
      <c r="EOG24" s="37"/>
      <c r="EOH24" s="22"/>
      <c r="EOI24" s="24"/>
      <c r="EOW24" s="37"/>
      <c r="EOX24" s="22"/>
      <c r="EOY24" s="24"/>
      <c r="EPM24" s="37"/>
      <c r="EPN24" s="22"/>
      <c r="EPO24" s="24"/>
      <c r="EQC24" s="37"/>
      <c r="EQD24" s="22"/>
      <c r="EQE24" s="24"/>
      <c r="EQS24" s="37"/>
      <c r="EQT24" s="22"/>
      <c r="EQU24" s="24"/>
      <c r="ERI24" s="37"/>
      <c r="ERJ24" s="22"/>
      <c r="ERK24" s="24"/>
      <c r="ERY24" s="37"/>
      <c r="ERZ24" s="22"/>
      <c r="ESA24" s="24"/>
      <c r="ESO24" s="37"/>
      <c r="ESP24" s="22"/>
      <c r="ESQ24" s="24"/>
      <c r="ETE24" s="37"/>
      <c r="ETF24" s="22"/>
      <c r="ETG24" s="24"/>
      <c r="ETU24" s="37"/>
      <c r="ETV24" s="22"/>
      <c r="ETW24" s="24"/>
      <c r="EUK24" s="37"/>
      <c r="EUL24" s="22"/>
      <c r="EUM24" s="24"/>
      <c r="EVA24" s="37"/>
      <c r="EVB24" s="22"/>
      <c r="EVC24" s="24"/>
      <c r="EVQ24" s="37"/>
      <c r="EVR24" s="22"/>
      <c r="EVS24" s="24"/>
      <c r="EWG24" s="37"/>
      <c r="EWH24" s="22"/>
      <c r="EWI24" s="24"/>
      <c r="EWW24" s="37"/>
      <c r="EWX24" s="22"/>
      <c r="EWY24" s="24"/>
      <c r="EXM24" s="37"/>
      <c r="EXN24" s="22"/>
      <c r="EXO24" s="24"/>
      <c r="EYC24" s="37"/>
      <c r="EYD24" s="22"/>
      <c r="EYE24" s="24"/>
      <c r="EYS24" s="37"/>
      <c r="EYT24" s="22"/>
      <c r="EYU24" s="24"/>
      <c r="EZI24" s="37"/>
      <c r="EZJ24" s="22"/>
      <c r="EZK24" s="24"/>
      <c r="EZY24" s="37"/>
      <c r="EZZ24" s="22"/>
      <c r="FAA24" s="24"/>
      <c r="FAO24" s="37"/>
      <c r="FAP24" s="22"/>
      <c r="FAQ24" s="24"/>
      <c r="FBE24" s="37"/>
      <c r="FBF24" s="22"/>
      <c r="FBG24" s="24"/>
      <c r="FBU24" s="37"/>
      <c r="FBV24" s="22"/>
      <c r="FBW24" s="24"/>
      <c r="FCK24" s="37"/>
      <c r="FCL24" s="22"/>
      <c r="FCM24" s="24"/>
      <c r="FDA24" s="37"/>
      <c r="FDB24" s="22"/>
      <c r="FDC24" s="24"/>
      <c r="FDQ24" s="37"/>
      <c r="FDR24" s="22"/>
      <c r="FDS24" s="24"/>
      <c r="FEG24" s="37"/>
      <c r="FEH24" s="22"/>
      <c r="FEI24" s="24"/>
      <c r="FEW24" s="37"/>
      <c r="FEX24" s="22"/>
      <c r="FEY24" s="24"/>
      <c r="FFM24" s="37"/>
      <c r="FFN24" s="22"/>
      <c r="FFO24" s="24"/>
      <c r="FGC24" s="37"/>
      <c r="FGD24" s="22"/>
      <c r="FGE24" s="24"/>
      <c r="FGS24" s="37"/>
      <c r="FGT24" s="22"/>
      <c r="FGU24" s="24"/>
      <c r="FHI24" s="37"/>
      <c r="FHJ24" s="22"/>
      <c r="FHK24" s="24"/>
      <c r="FHY24" s="37"/>
      <c r="FHZ24" s="22"/>
      <c r="FIA24" s="24"/>
      <c r="FIO24" s="37"/>
      <c r="FIP24" s="22"/>
      <c r="FIQ24" s="24"/>
      <c r="FJE24" s="37"/>
      <c r="FJF24" s="22"/>
      <c r="FJG24" s="24"/>
      <c r="FJU24" s="37"/>
      <c r="FJV24" s="22"/>
      <c r="FJW24" s="24"/>
      <c r="FKK24" s="37"/>
      <c r="FKL24" s="22"/>
      <c r="FKM24" s="24"/>
      <c r="FLA24" s="37"/>
      <c r="FLB24" s="22"/>
      <c r="FLC24" s="24"/>
      <c r="FLQ24" s="37"/>
      <c r="FLR24" s="22"/>
      <c r="FLS24" s="24"/>
      <c r="FMG24" s="37"/>
      <c r="FMH24" s="22"/>
      <c r="FMI24" s="24"/>
      <c r="FMW24" s="37"/>
      <c r="FMX24" s="22"/>
      <c r="FMY24" s="24"/>
      <c r="FNM24" s="37"/>
      <c r="FNN24" s="22"/>
      <c r="FNO24" s="24"/>
      <c r="FOC24" s="37"/>
      <c r="FOD24" s="22"/>
      <c r="FOE24" s="24"/>
      <c r="FOS24" s="37"/>
      <c r="FOT24" s="22"/>
      <c r="FOU24" s="24"/>
      <c r="FPI24" s="37"/>
      <c r="FPJ24" s="22"/>
      <c r="FPK24" s="24"/>
      <c r="FPY24" s="37"/>
      <c r="FPZ24" s="22"/>
      <c r="FQA24" s="24"/>
      <c r="FQO24" s="37"/>
      <c r="FQP24" s="22"/>
      <c r="FQQ24" s="24"/>
      <c r="FRE24" s="37"/>
      <c r="FRF24" s="22"/>
      <c r="FRG24" s="24"/>
      <c r="FRU24" s="37"/>
      <c r="FRV24" s="22"/>
      <c r="FRW24" s="24"/>
      <c r="FSK24" s="37"/>
      <c r="FSL24" s="22"/>
      <c r="FSM24" s="24"/>
      <c r="FTA24" s="37"/>
      <c r="FTB24" s="22"/>
      <c r="FTC24" s="24"/>
      <c r="FTQ24" s="37"/>
      <c r="FTR24" s="22"/>
      <c r="FTS24" s="24"/>
      <c r="FUG24" s="37"/>
      <c r="FUH24" s="22"/>
      <c r="FUI24" s="24"/>
      <c r="FUW24" s="37"/>
      <c r="FUX24" s="22"/>
      <c r="FUY24" s="24"/>
      <c r="FVM24" s="37"/>
      <c r="FVN24" s="22"/>
      <c r="FVO24" s="24"/>
      <c r="FWC24" s="37"/>
      <c r="FWD24" s="22"/>
      <c r="FWE24" s="24"/>
      <c r="FWS24" s="37"/>
      <c r="FWT24" s="22"/>
      <c r="FWU24" s="24"/>
      <c r="FXI24" s="37"/>
      <c r="FXJ24" s="22"/>
      <c r="FXK24" s="24"/>
      <c r="FXY24" s="37"/>
      <c r="FXZ24" s="22"/>
      <c r="FYA24" s="24"/>
      <c r="FYO24" s="37"/>
      <c r="FYP24" s="22"/>
      <c r="FYQ24" s="24"/>
      <c r="FZE24" s="37"/>
      <c r="FZF24" s="22"/>
      <c r="FZG24" s="24"/>
      <c r="FZU24" s="37"/>
      <c r="FZV24" s="22"/>
      <c r="FZW24" s="24"/>
      <c r="GAK24" s="37"/>
      <c r="GAL24" s="22"/>
      <c r="GAM24" s="24"/>
      <c r="GBA24" s="37"/>
      <c r="GBB24" s="22"/>
      <c r="GBC24" s="24"/>
      <c r="GBQ24" s="37"/>
      <c r="GBR24" s="22"/>
      <c r="GBS24" s="24"/>
      <c r="GCG24" s="37"/>
      <c r="GCH24" s="22"/>
      <c r="GCI24" s="24"/>
      <c r="GCW24" s="37"/>
      <c r="GCX24" s="22"/>
      <c r="GCY24" s="24"/>
      <c r="GDM24" s="37"/>
      <c r="GDN24" s="22"/>
      <c r="GDO24" s="24"/>
      <c r="GEC24" s="37"/>
      <c r="GED24" s="22"/>
      <c r="GEE24" s="24"/>
      <c r="GES24" s="37"/>
      <c r="GET24" s="22"/>
      <c r="GEU24" s="24"/>
      <c r="GFI24" s="37"/>
      <c r="GFJ24" s="22"/>
      <c r="GFK24" s="24"/>
      <c r="GFY24" s="37"/>
      <c r="GFZ24" s="22"/>
      <c r="GGA24" s="24"/>
      <c r="GGO24" s="37"/>
      <c r="GGP24" s="22"/>
      <c r="GGQ24" s="24"/>
      <c r="GHE24" s="37"/>
      <c r="GHF24" s="22"/>
      <c r="GHG24" s="24"/>
      <c r="GHU24" s="37"/>
      <c r="GHV24" s="22"/>
      <c r="GHW24" s="24"/>
      <c r="GIK24" s="37"/>
      <c r="GIL24" s="22"/>
      <c r="GIM24" s="24"/>
      <c r="GJA24" s="37"/>
      <c r="GJB24" s="22"/>
      <c r="GJC24" s="24"/>
      <c r="GJQ24" s="37"/>
      <c r="GJR24" s="22"/>
      <c r="GJS24" s="24"/>
      <c r="GKG24" s="37"/>
      <c r="GKH24" s="22"/>
      <c r="GKI24" s="24"/>
      <c r="GKW24" s="37"/>
      <c r="GKX24" s="22"/>
      <c r="GKY24" s="24"/>
      <c r="GLM24" s="37"/>
      <c r="GLN24" s="22"/>
      <c r="GLO24" s="24"/>
      <c r="GMC24" s="37"/>
      <c r="GMD24" s="22"/>
      <c r="GME24" s="24"/>
      <c r="GMS24" s="37"/>
      <c r="GMT24" s="22"/>
      <c r="GMU24" s="24"/>
      <c r="GNI24" s="37"/>
      <c r="GNJ24" s="22"/>
      <c r="GNK24" s="24"/>
      <c r="GNY24" s="37"/>
      <c r="GNZ24" s="22"/>
      <c r="GOA24" s="24"/>
      <c r="GOO24" s="37"/>
      <c r="GOP24" s="22"/>
      <c r="GOQ24" s="24"/>
      <c r="GPE24" s="37"/>
      <c r="GPF24" s="22"/>
      <c r="GPG24" s="24"/>
      <c r="GPU24" s="37"/>
      <c r="GPV24" s="22"/>
      <c r="GPW24" s="24"/>
      <c r="GQK24" s="37"/>
      <c r="GQL24" s="22"/>
      <c r="GQM24" s="24"/>
      <c r="GRA24" s="37"/>
      <c r="GRB24" s="22"/>
      <c r="GRC24" s="24"/>
      <c r="GRQ24" s="37"/>
      <c r="GRR24" s="22"/>
      <c r="GRS24" s="24"/>
      <c r="GSG24" s="37"/>
      <c r="GSH24" s="22"/>
      <c r="GSI24" s="24"/>
      <c r="GSW24" s="37"/>
      <c r="GSX24" s="22"/>
      <c r="GSY24" s="24"/>
      <c r="GTM24" s="37"/>
      <c r="GTN24" s="22"/>
      <c r="GTO24" s="24"/>
      <c r="GUC24" s="37"/>
      <c r="GUD24" s="22"/>
      <c r="GUE24" s="24"/>
      <c r="GUS24" s="37"/>
      <c r="GUT24" s="22"/>
      <c r="GUU24" s="24"/>
      <c r="GVI24" s="37"/>
      <c r="GVJ24" s="22"/>
      <c r="GVK24" s="24"/>
      <c r="GVY24" s="37"/>
      <c r="GVZ24" s="22"/>
      <c r="GWA24" s="24"/>
      <c r="GWO24" s="37"/>
      <c r="GWP24" s="22"/>
      <c r="GWQ24" s="24"/>
      <c r="GXE24" s="37"/>
      <c r="GXF24" s="22"/>
      <c r="GXG24" s="24"/>
      <c r="GXU24" s="37"/>
      <c r="GXV24" s="22"/>
      <c r="GXW24" s="24"/>
      <c r="GYK24" s="37"/>
      <c r="GYL24" s="22"/>
      <c r="GYM24" s="24"/>
      <c r="GZA24" s="37"/>
      <c r="GZB24" s="22"/>
      <c r="GZC24" s="24"/>
      <c r="GZQ24" s="37"/>
      <c r="GZR24" s="22"/>
      <c r="GZS24" s="24"/>
      <c r="HAG24" s="37"/>
      <c r="HAH24" s="22"/>
      <c r="HAI24" s="24"/>
      <c r="HAW24" s="37"/>
      <c r="HAX24" s="22"/>
      <c r="HAY24" s="24"/>
      <c r="HBM24" s="37"/>
      <c r="HBN24" s="22"/>
      <c r="HBO24" s="24"/>
      <c r="HCC24" s="37"/>
      <c r="HCD24" s="22"/>
      <c r="HCE24" s="24"/>
      <c r="HCS24" s="37"/>
      <c r="HCT24" s="22"/>
      <c r="HCU24" s="24"/>
      <c r="HDI24" s="37"/>
      <c r="HDJ24" s="22"/>
      <c r="HDK24" s="24"/>
      <c r="HDY24" s="37"/>
      <c r="HDZ24" s="22"/>
      <c r="HEA24" s="24"/>
      <c r="HEO24" s="37"/>
      <c r="HEP24" s="22"/>
      <c r="HEQ24" s="24"/>
      <c r="HFE24" s="37"/>
      <c r="HFF24" s="22"/>
      <c r="HFG24" s="24"/>
      <c r="HFU24" s="37"/>
      <c r="HFV24" s="22"/>
      <c r="HFW24" s="24"/>
      <c r="HGK24" s="37"/>
      <c r="HGL24" s="22"/>
      <c r="HGM24" s="24"/>
      <c r="HHA24" s="37"/>
      <c r="HHB24" s="22"/>
      <c r="HHC24" s="24"/>
      <c r="HHQ24" s="37"/>
      <c r="HHR24" s="22"/>
      <c r="HHS24" s="24"/>
      <c r="HIG24" s="37"/>
      <c r="HIH24" s="22"/>
      <c r="HII24" s="24"/>
      <c r="HIW24" s="37"/>
      <c r="HIX24" s="22"/>
      <c r="HIY24" s="24"/>
      <c r="HJM24" s="37"/>
      <c r="HJN24" s="22"/>
      <c r="HJO24" s="24"/>
      <c r="HKC24" s="37"/>
      <c r="HKD24" s="22"/>
      <c r="HKE24" s="24"/>
      <c r="HKS24" s="37"/>
      <c r="HKT24" s="22"/>
      <c r="HKU24" s="24"/>
      <c r="HLI24" s="37"/>
      <c r="HLJ24" s="22"/>
      <c r="HLK24" s="24"/>
      <c r="HLY24" s="37"/>
      <c r="HLZ24" s="22"/>
      <c r="HMA24" s="24"/>
      <c r="HMO24" s="37"/>
      <c r="HMP24" s="22"/>
      <c r="HMQ24" s="24"/>
      <c r="HNE24" s="37"/>
      <c r="HNF24" s="22"/>
      <c r="HNG24" s="24"/>
      <c r="HNU24" s="37"/>
      <c r="HNV24" s="22"/>
      <c r="HNW24" s="24"/>
      <c r="HOK24" s="37"/>
      <c r="HOL24" s="22"/>
      <c r="HOM24" s="24"/>
      <c r="HPA24" s="37"/>
      <c r="HPB24" s="22"/>
      <c r="HPC24" s="24"/>
      <c r="HPQ24" s="37"/>
      <c r="HPR24" s="22"/>
      <c r="HPS24" s="24"/>
      <c r="HQG24" s="37"/>
      <c r="HQH24" s="22"/>
      <c r="HQI24" s="24"/>
      <c r="HQW24" s="37"/>
      <c r="HQX24" s="22"/>
      <c r="HQY24" s="24"/>
      <c r="HRM24" s="37"/>
      <c r="HRN24" s="22"/>
      <c r="HRO24" s="24"/>
      <c r="HSC24" s="37"/>
      <c r="HSD24" s="22"/>
      <c r="HSE24" s="24"/>
      <c r="HSS24" s="37"/>
      <c r="HST24" s="22"/>
      <c r="HSU24" s="24"/>
      <c r="HTI24" s="37"/>
      <c r="HTJ24" s="22"/>
      <c r="HTK24" s="24"/>
      <c r="HTY24" s="37"/>
      <c r="HTZ24" s="22"/>
      <c r="HUA24" s="24"/>
      <c r="HUO24" s="37"/>
      <c r="HUP24" s="22"/>
      <c r="HUQ24" s="24"/>
      <c r="HVE24" s="37"/>
      <c r="HVF24" s="22"/>
      <c r="HVG24" s="24"/>
      <c r="HVU24" s="37"/>
      <c r="HVV24" s="22"/>
      <c r="HVW24" s="24"/>
      <c r="HWK24" s="37"/>
      <c r="HWL24" s="22"/>
      <c r="HWM24" s="24"/>
      <c r="HXA24" s="37"/>
      <c r="HXB24" s="22"/>
      <c r="HXC24" s="24"/>
      <c r="HXQ24" s="37"/>
      <c r="HXR24" s="22"/>
      <c r="HXS24" s="24"/>
      <c r="HYG24" s="37"/>
      <c r="HYH24" s="22"/>
      <c r="HYI24" s="24"/>
      <c r="HYW24" s="37"/>
      <c r="HYX24" s="22"/>
      <c r="HYY24" s="24"/>
      <c r="HZM24" s="37"/>
      <c r="HZN24" s="22"/>
      <c r="HZO24" s="24"/>
      <c r="IAC24" s="37"/>
      <c r="IAD24" s="22"/>
      <c r="IAE24" s="24"/>
      <c r="IAS24" s="37"/>
      <c r="IAT24" s="22"/>
      <c r="IAU24" s="24"/>
      <c r="IBI24" s="37"/>
      <c r="IBJ24" s="22"/>
      <c r="IBK24" s="24"/>
      <c r="IBY24" s="37"/>
      <c r="IBZ24" s="22"/>
      <c r="ICA24" s="24"/>
      <c r="ICO24" s="37"/>
      <c r="ICP24" s="22"/>
      <c r="ICQ24" s="24"/>
      <c r="IDE24" s="37"/>
      <c r="IDF24" s="22"/>
      <c r="IDG24" s="24"/>
      <c r="IDU24" s="37"/>
      <c r="IDV24" s="22"/>
      <c r="IDW24" s="24"/>
      <c r="IEK24" s="37"/>
      <c r="IEL24" s="22"/>
      <c r="IEM24" s="24"/>
      <c r="IFA24" s="37"/>
      <c r="IFB24" s="22"/>
      <c r="IFC24" s="24"/>
      <c r="IFQ24" s="37"/>
      <c r="IFR24" s="22"/>
      <c r="IFS24" s="24"/>
      <c r="IGG24" s="37"/>
      <c r="IGH24" s="22"/>
      <c r="IGI24" s="24"/>
      <c r="IGW24" s="37"/>
      <c r="IGX24" s="22"/>
      <c r="IGY24" s="24"/>
      <c r="IHM24" s="37"/>
      <c r="IHN24" s="22"/>
      <c r="IHO24" s="24"/>
      <c r="IIC24" s="37"/>
      <c r="IID24" s="22"/>
      <c r="IIE24" s="24"/>
      <c r="IIS24" s="37"/>
      <c r="IIT24" s="22"/>
      <c r="IIU24" s="24"/>
      <c r="IJI24" s="37"/>
      <c r="IJJ24" s="22"/>
      <c r="IJK24" s="24"/>
      <c r="IJY24" s="37"/>
      <c r="IJZ24" s="22"/>
      <c r="IKA24" s="24"/>
      <c r="IKO24" s="37"/>
      <c r="IKP24" s="22"/>
      <c r="IKQ24" s="24"/>
      <c r="ILE24" s="37"/>
      <c r="ILF24" s="22"/>
      <c r="ILG24" s="24"/>
      <c r="ILU24" s="37"/>
      <c r="ILV24" s="22"/>
      <c r="ILW24" s="24"/>
      <c r="IMK24" s="37"/>
      <c r="IML24" s="22"/>
      <c r="IMM24" s="24"/>
      <c r="INA24" s="37"/>
      <c r="INB24" s="22"/>
      <c r="INC24" s="24"/>
      <c r="INQ24" s="37"/>
      <c r="INR24" s="22"/>
      <c r="INS24" s="24"/>
      <c r="IOG24" s="37"/>
      <c r="IOH24" s="22"/>
      <c r="IOI24" s="24"/>
      <c r="IOW24" s="37"/>
      <c r="IOX24" s="22"/>
      <c r="IOY24" s="24"/>
      <c r="IPM24" s="37"/>
      <c r="IPN24" s="22"/>
      <c r="IPO24" s="24"/>
      <c r="IQC24" s="37"/>
      <c r="IQD24" s="22"/>
      <c r="IQE24" s="24"/>
      <c r="IQS24" s="37"/>
      <c r="IQT24" s="22"/>
      <c r="IQU24" s="24"/>
      <c r="IRI24" s="37"/>
      <c r="IRJ24" s="22"/>
      <c r="IRK24" s="24"/>
      <c r="IRY24" s="37"/>
      <c r="IRZ24" s="22"/>
      <c r="ISA24" s="24"/>
      <c r="ISO24" s="37"/>
      <c r="ISP24" s="22"/>
      <c r="ISQ24" s="24"/>
      <c r="ITE24" s="37"/>
      <c r="ITF24" s="22"/>
      <c r="ITG24" s="24"/>
      <c r="ITU24" s="37"/>
      <c r="ITV24" s="22"/>
      <c r="ITW24" s="24"/>
      <c r="IUK24" s="37"/>
      <c r="IUL24" s="22"/>
      <c r="IUM24" s="24"/>
      <c r="IVA24" s="37"/>
      <c r="IVB24" s="22"/>
      <c r="IVC24" s="24"/>
      <c r="IVQ24" s="37"/>
      <c r="IVR24" s="22"/>
      <c r="IVS24" s="24"/>
      <c r="IWG24" s="37"/>
      <c r="IWH24" s="22"/>
      <c r="IWI24" s="24"/>
      <c r="IWW24" s="37"/>
      <c r="IWX24" s="22"/>
      <c r="IWY24" s="24"/>
      <c r="IXM24" s="37"/>
      <c r="IXN24" s="22"/>
      <c r="IXO24" s="24"/>
      <c r="IYC24" s="37"/>
      <c r="IYD24" s="22"/>
      <c r="IYE24" s="24"/>
      <c r="IYS24" s="37"/>
      <c r="IYT24" s="22"/>
      <c r="IYU24" s="24"/>
      <c r="IZI24" s="37"/>
      <c r="IZJ24" s="22"/>
      <c r="IZK24" s="24"/>
      <c r="IZY24" s="37"/>
      <c r="IZZ24" s="22"/>
      <c r="JAA24" s="24"/>
      <c r="JAO24" s="37"/>
      <c r="JAP24" s="22"/>
      <c r="JAQ24" s="24"/>
      <c r="JBE24" s="37"/>
      <c r="JBF24" s="22"/>
      <c r="JBG24" s="24"/>
      <c r="JBU24" s="37"/>
      <c r="JBV24" s="22"/>
      <c r="JBW24" s="24"/>
      <c r="JCK24" s="37"/>
      <c r="JCL24" s="22"/>
      <c r="JCM24" s="24"/>
      <c r="JDA24" s="37"/>
      <c r="JDB24" s="22"/>
      <c r="JDC24" s="24"/>
      <c r="JDQ24" s="37"/>
      <c r="JDR24" s="22"/>
      <c r="JDS24" s="24"/>
      <c r="JEG24" s="37"/>
      <c r="JEH24" s="22"/>
      <c r="JEI24" s="24"/>
      <c r="JEW24" s="37"/>
      <c r="JEX24" s="22"/>
      <c r="JEY24" s="24"/>
      <c r="JFM24" s="37"/>
      <c r="JFN24" s="22"/>
      <c r="JFO24" s="24"/>
      <c r="JGC24" s="37"/>
      <c r="JGD24" s="22"/>
      <c r="JGE24" s="24"/>
      <c r="JGS24" s="37"/>
      <c r="JGT24" s="22"/>
      <c r="JGU24" s="24"/>
      <c r="JHI24" s="37"/>
      <c r="JHJ24" s="22"/>
      <c r="JHK24" s="24"/>
      <c r="JHY24" s="37"/>
      <c r="JHZ24" s="22"/>
      <c r="JIA24" s="24"/>
      <c r="JIO24" s="37"/>
      <c r="JIP24" s="22"/>
      <c r="JIQ24" s="24"/>
      <c r="JJE24" s="37"/>
      <c r="JJF24" s="22"/>
      <c r="JJG24" s="24"/>
      <c r="JJU24" s="37"/>
      <c r="JJV24" s="22"/>
      <c r="JJW24" s="24"/>
      <c r="JKK24" s="37"/>
      <c r="JKL24" s="22"/>
      <c r="JKM24" s="24"/>
      <c r="JLA24" s="37"/>
      <c r="JLB24" s="22"/>
      <c r="JLC24" s="24"/>
      <c r="JLQ24" s="37"/>
      <c r="JLR24" s="22"/>
      <c r="JLS24" s="24"/>
      <c r="JMG24" s="37"/>
      <c r="JMH24" s="22"/>
      <c r="JMI24" s="24"/>
      <c r="JMW24" s="37"/>
      <c r="JMX24" s="22"/>
      <c r="JMY24" s="24"/>
      <c r="JNM24" s="37"/>
      <c r="JNN24" s="22"/>
      <c r="JNO24" s="24"/>
      <c r="JOC24" s="37"/>
      <c r="JOD24" s="22"/>
      <c r="JOE24" s="24"/>
      <c r="JOS24" s="37"/>
      <c r="JOT24" s="22"/>
      <c r="JOU24" s="24"/>
      <c r="JPI24" s="37"/>
      <c r="JPJ24" s="22"/>
      <c r="JPK24" s="24"/>
      <c r="JPY24" s="37"/>
      <c r="JPZ24" s="22"/>
      <c r="JQA24" s="24"/>
      <c r="JQO24" s="37"/>
      <c r="JQP24" s="22"/>
      <c r="JQQ24" s="24"/>
      <c r="JRE24" s="37"/>
      <c r="JRF24" s="22"/>
      <c r="JRG24" s="24"/>
      <c r="JRU24" s="37"/>
      <c r="JRV24" s="22"/>
      <c r="JRW24" s="24"/>
      <c r="JSK24" s="37"/>
      <c r="JSL24" s="22"/>
      <c r="JSM24" s="24"/>
      <c r="JTA24" s="37"/>
      <c r="JTB24" s="22"/>
      <c r="JTC24" s="24"/>
      <c r="JTQ24" s="37"/>
      <c r="JTR24" s="22"/>
      <c r="JTS24" s="24"/>
      <c r="JUG24" s="37"/>
      <c r="JUH24" s="22"/>
      <c r="JUI24" s="24"/>
      <c r="JUW24" s="37"/>
      <c r="JUX24" s="22"/>
      <c r="JUY24" s="24"/>
      <c r="JVM24" s="37"/>
      <c r="JVN24" s="22"/>
      <c r="JVO24" s="24"/>
      <c r="JWC24" s="37"/>
      <c r="JWD24" s="22"/>
      <c r="JWE24" s="24"/>
      <c r="JWS24" s="37"/>
      <c r="JWT24" s="22"/>
      <c r="JWU24" s="24"/>
      <c r="JXI24" s="37"/>
      <c r="JXJ24" s="22"/>
      <c r="JXK24" s="24"/>
      <c r="JXY24" s="37"/>
      <c r="JXZ24" s="22"/>
      <c r="JYA24" s="24"/>
      <c r="JYO24" s="37"/>
      <c r="JYP24" s="22"/>
      <c r="JYQ24" s="24"/>
      <c r="JZE24" s="37"/>
      <c r="JZF24" s="22"/>
      <c r="JZG24" s="24"/>
      <c r="JZU24" s="37"/>
      <c r="JZV24" s="22"/>
      <c r="JZW24" s="24"/>
      <c r="KAK24" s="37"/>
      <c r="KAL24" s="22"/>
      <c r="KAM24" s="24"/>
      <c r="KBA24" s="37"/>
      <c r="KBB24" s="22"/>
      <c r="KBC24" s="24"/>
      <c r="KBQ24" s="37"/>
      <c r="KBR24" s="22"/>
      <c r="KBS24" s="24"/>
      <c r="KCG24" s="37"/>
      <c r="KCH24" s="22"/>
      <c r="KCI24" s="24"/>
      <c r="KCW24" s="37"/>
      <c r="KCX24" s="22"/>
      <c r="KCY24" s="24"/>
      <c r="KDM24" s="37"/>
      <c r="KDN24" s="22"/>
      <c r="KDO24" s="24"/>
      <c r="KEC24" s="37"/>
      <c r="KED24" s="22"/>
      <c r="KEE24" s="24"/>
      <c r="KES24" s="37"/>
      <c r="KET24" s="22"/>
      <c r="KEU24" s="24"/>
      <c r="KFI24" s="37"/>
      <c r="KFJ24" s="22"/>
      <c r="KFK24" s="24"/>
      <c r="KFY24" s="37"/>
      <c r="KFZ24" s="22"/>
      <c r="KGA24" s="24"/>
      <c r="KGO24" s="37"/>
      <c r="KGP24" s="22"/>
      <c r="KGQ24" s="24"/>
      <c r="KHE24" s="37"/>
      <c r="KHF24" s="22"/>
      <c r="KHG24" s="24"/>
      <c r="KHU24" s="37"/>
      <c r="KHV24" s="22"/>
      <c r="KHW24" s="24"/>
      <c r="KIK24" s="37"/>
      <c r="KIL24" s="22"/>
      <c r="KIM24" s="24"/>
      <c r="KJA24" s="37"/>
      <c r="KJB24" s="22"/>
      <c r="KJC24" s="24"/>
      <c r="KJQ24" s="37"/>
      <c r="KJR24" s="22"/>
      <c r="KJS24" s="24"/>
      <c r="KKG24" s="37"/>
      <c r="KKH24" s="22"/>
      <c r="KKI24" s="24"/>
      <c r="KKW24" s="37"/>
      <c r="KKX24" s="22"/>
      <c r="KKY24" s="24"/>
      <c r="KLM24" s="37"/>
      <c r="KLN24" s="22"/>
      <c r="KLO24" s="24"/>
      <c r="KMC24" s="37"/>
      <c r="KMD24" s="22"/>
      <c r="KME24" s="24"/>
      <c r="KMS24" s="37"/>
      <c r="KMT24" s="22"/>
      <c r="KMU24" s="24"/>
      <c r="KNI24" s="37"/>
      <c r="KNJ24" s="22"/>
      <c r="KNK24" s="24"/>
      <c r="KNY24" s="37"/>
      <c r="KNZ24" s="22"/>
      <c r="KOA24" s="24"/>
      <c r="KOO24" s="37"/>
      <c r="KOP24" s="22"/>
      <c r="KOQ24" s="24"/>
      <c r="KPE24" s="37"/>
      <c r="KPF24" s="22"/>
      <c r="KPG24" s="24"/>
      <c r="KPU24" s="37"/>
      <c r="KPV24" s="22"/>
      <c r="KPW24" s="24"/>
      <c r="KQK24" s="37"/>
      <c r="KQL24" s="22"/>
      <c r="KQM24" s="24"/>
      <c r="KRA24" s="37"/>
      <c r="KRB24" s="22"/>
      <c r="KRC24" s="24"/>
      <c r="KRQ24" s="37"/>
      <c r="KRR24" s="22"/>
      <c r="KRS24" s="24"/>
      <c r="KSG24" s="37"/>
      <c r="KSH24" s="22"/>
      <c r="KSI24" s="24"/>
      <c r="KSW24" s="37"/>
      <c r="KSX24" s="22"/>
      <c r="KSY24" s="24"/>
      <c r="KTM24" s="37"/>
      <c r="KTN24" s="22"/>
      <c r="KTO24" s="24"/>
      <c r="KUC24" s="37"/>
      <c r="KUD24" s="22"/>
      <c r="KUE24" s="24"/>
      <c r="KUS24" s="37"/>
      <c r="KUT24" s="22"/>
      <c r="KUU24" s="24"/>
      <c r="KVI24" s="37"/>
      <c r="KVJ24" s="22"/>
      <c r="KVK24" s="24"/>
      <c r="KVY24" s="37"/>
      <c r="KVZ24" s="22"/>
      <c r="KWA24" s="24"/>
      <c r="KWO24" s="37"/>
      <c r="KWP24" s="22"/>
      <c r="KWQ24" s="24"/>
      <c r="KXE24" s="37"/>
      <c r="KXF24" s="22"/>
      <c r="KXG24" s="24"/>
      <c r="KXU24" s="37"/>
      <c r="KXV24" s="22"/>
      <c r="KXW24" s="24"/>
      <c r="KYK24" s="37"/>
      <c r="KYL24" s="22"/>
      <c r="KYM24" s="24"/>
      <c r="KZA24" s="37"/>
      <c r="KZB24" s="22"/>
      <c r="KZC24" s="24"/>
      <c r="KZQ24" s="37"/>
      <c r="KZR24" s="22"/>
      <c r="KZS24" s="24"/>
      <c r="LAG24" s="37"/>
      <c r="LAH24" s="22"/>
      <c r="LAI24" s="24"/>
      <c r="LAW24" s="37"/>
      <c r="LAX24" s="22"/>
      <c r="LAY24" s="24"/>
      <c r="LBM24" s="37"/>
      <c r="LBN24" s="22"/>
      <c r="LBO24" s="24"/>
      <c r="LCC24" s="37"/>
      <c r="LCD24" s="22"/>
      <c r="LCE24" s="24"/>
      <c r="LCS24" s="37"/>
      <c r="LCT24" s="22"/>
      <c r="LCU24" s="24"/>
      <c r="LDI24" s="37"/>
      <c r="LDJ24" s="22"/>
      <c r="LDK24" s="24"/>
      <c r="LDY24" s="37"/>
      <c r="LDZ24" s="22"/>
      <c r="LEA24" s="24"/>
      <c r="LEO24" s="37"/>
      <c r="LEP24" s="22"/>
      <c r="LEQ24" s="24"/>
      <c r="LFE24" s="37"/>
      <c r="LFF24" s="22"/>
      <c r="LFG24" s="24"/>
      <c r="LFU24" s="37"/>
      <c r="LFV24" s="22"/>
      <c r="LFW24" s="24"/>
      <c r="LGK24" s="37"/>
      <c r="LGL24" s="22"/>
      <c r="LGM24" s="24"/>
      <c r="LHA24" s="37"/>
      <c r="LHB24" s="22"/>
      <c r="LHC24" s="24"/>
      <c r="LHQ24" s="37"/>
      <c r="LHR24" s="22"/>
      <c r="LHS24" s="24"/>
      <c r="LIG24" s="37"/>
      <c r="LIH24" s="22"/>
      <c r="LII24" s="24"/>
      <c r="LIW24" s="37"/>
      <c r="LIX24" s="22"/>
      <c r="LIY24" s="24"/>
      <c r="LJM24" s="37"/>
      <c r="LJN24" s="22"/>
      <c r="LJO24" s="24"/>
      <c r="LKC24" s="37"/>
      <c r="LKD24" s="22"/>
      <c r="LKE24" s="24"/>
      <c r="LKS24" s="37"/>
      <c r="LKT24" s="22"/>
      <c r="LKU24" s="24"/>
      <c r="LLI24" s="37"/>
      <c r="LLJ24" s="22"/>
      <c r="LLK24" s="24"/>
      <c r="LLY24" s="37"/>
      <c r="LLZ24" s="22"/>
      <c r="LMA24" s="24"/>
      <c r="LMO24" s="37"/>
      <c r="LMP24" s="22"/>
      <c r="LMQ24" s="24"/>
      <c r="LNE24" s="37"/>
      <c r="LNF24" s="22"/>
      <c r="LNG24" s="24"/>
      <c r="LNU24" s="37"/>
      <c r="LNV24" s="22"/>
      <c r="LNW24" s="24"/>
      <c r="LOK24" s="37"/>
      <c r="LOL24" s="22"/>
      <c r="LOM24" s="24"/>
      <c r="LPA24" s="37"/>
      <c r="LPB24" s="22"/>
      <c r="LPC24" s="24"/>
      <c r="LPQ24" s="37"/>
      <c r="LPR24" s="22"/>
      <c r="LPS24" s="24"/>
      <c r="LQG24" s="37"/>
      <c r="LQH24" s="22"/>
      <c r="LQI24" s="24"/>
      <c r="LQW24" s="37"/>
      <c r="LQX24" s="22"/>
      <c r="LQY24" s="24"/>
      <c r="LRM24" s="37"/>
      <c r="LRN24" s="22"/>
      <c r="LRO24" s="24"/>
      <c r="LSC24" s="37"/>
      <c r="LSD24" s="22"/>
      <c r="LSE24" s="24"/>
      <c r="LSS24" s="37"/>
      <c r="LST24" s="22"/>
      <c r="LSU24" s="24"/>
      <c r="LTI24" s="37"/>
      <c r="LTJ24" s="22"/>
      <c r="LTK24" s="24"/>
      <c r="LTY24" s="37"/>
      <c r="LTZ24" s="22"/>
      <c r="LUA24" s="24"/>
      <c r="LUO24" s="37"/>
      <c r="LUP24" s="22"/>
      <c r="LUQ24" s="24"/>
      <c r="LVE24" s="37"/>
      <c r="LVF24" s="22"/>
      <c r="LVG24" s="24"/>
      <c r="LVU24" s="37"/>
      <c r="LVV24" s="22"/>
      <c r="LVW24" s="24"/>
      <c r="LWK24" s="37"/>
      <c r="LWL24" s="22"/>
      <c r="LWM24" s="24"/>
      <c r="LXA24" s="37"/>
      <c r="LXB24" s="22"/>
      <c r="LXC24" s="24"/>
      <c r="LXQ24" s="37"/>
      <c r="LXR24" s="22"/>
      <c r="LXS24" s="24"/>
      <c r="LYG24" s="37"/>
      <c r="LYH24" s="22"/>
      <c r="LYI24" s="24"/>
      <c r="LYW24" s="37"/>
      <c r="LYX24" s="22"/>
      <c r="LYY24" s="24"/>
      <c r="LZM24" s="37"/>
      <c r="LZN24" s="22"/>
      <c r="LZO24" s="24"/>
      <c r="MAC24" s="37"/>
      <c r="MAD24" s="22"/>
      <c r="MAE24" s="24"/>
      <c r="MAS24" s="37"/>
      <c r="MAT24" s="22"/>
      <c r="MAU24" s="24"/>
      <c r="MBI24" s="37"/>
      <c r="MBJ24" s="22"/>
      <c r="MBK24" s="24"/>
      <c r="MBY24" s="37"/>
      <c r="MBZ24" s="22"/>
      <c r="MCA24" s="24"/>
      <c r="MCO24" s="37"/>
      <c r="MCP24" s="22"/>
      <c r="MCQ24" s="24"/>
      <c r="MDE24" s="37"/>
      <c r="MDF24" s="22"/>
      <c r="MDG24" s="24"/>
      <c r="MDU24" s="37"/>
      <c r="MDV24" s="22"/>
      <c r="MDW24" s="24"/>
      <c r="MEK24" s="37"/>
      <c r="MEL24" s="22"/>
      <c r="MEM24" s="24"/>
      <c r="MFA24" s="37"/>
      <c r="MFB24" s="22"/>
      <c r="MFC24" s="24"/>
      <c r="MFQ24" s="37"/>
      <c r="MFR24" s="22"/>
      <c r="MFS24" s="24"/>
      <c r="MGG24" s="37"/>
      <c r="MGH24" s="22"/>
      <c r="MGI24" s="24"/>
      <c r="MGW24" s="37"/>
      <c r="MGX24" s="22"/>
      <c r="MGY24" s="24"/>
      <c r="MHM24" s="37"/>
      <c r="MHN24" s="22"/>
      <c r="MHO24" s="24"/>
      <c r="MIC24" s="37"/>
      <c r="MID24" s="22"/>
      <c r="MIE24" s="24"/>
      <c r="MIS24" s="37"/>
      <c r="MIT24" s="22"/>
      <c r="MIU24" s="24"/>
      <c r="MJI24" s="37"/>
      <c r="MJJ24" s="22"/>
      <c r="MJK24" s="24"/>
      <c r="MJY24" s="37"/>
      <c r="MJZ24" s="22"/>
      <c r="MKA24" s="24"/>
      <c r="MKO24" s="37"/>
      <c r="MKP24" s="22"/>
      <c r="MKQ24" s="24"/>
      <c r="MLE24" s="37"/>
      <c r="MLF24" s="22"/>
      <c r="MLG24" s="24"/>
      <c r="MLU24" s="37"/>
      <c r="MLV24" s="22"/>
      <c r="MLW24" s="24"/>
      <c r="MMK24" s="37"/>
      <c r="MML24" s="22"/>
      <c r="MMM24" s="24"/>
      <c r="MNA24" s="37"/>
      <c r="MNB24" s="22"/>
      <c r="MNC24" s="24"/>
      <c r="MNQ24" s="37"/>
      <c r="MNR24" s="22"/>
      <c r="MNS24" s="24"/>
      <c r="MOG24" s="37"/>
      <c r="MOH24" s="22"/>
      <c r="MOI24" s="24"/>
      <c r="MOW24" s="37"/>
      <c r="MOX24" s="22"/>
      <c r="MOY24" s="24"/>
      <c r="MPM24" s="37"/>
      <c r="MPN24" s="22"/>
      <c r="MPO24" s="24"/>
      <c r="MQC24" s="37"/>
      <c r="MQD24" s="22"/>
      <c r="MQE24" s="24"/>
      <c r="MQS24" s="37"/>
      <c r="MQT24" s="22"/>
      <c r="MQU24" s="24"/>
      <c r="MRI24" s="37"/>
      <c r="MRJ24" s="22"/>
      <c r="MRK24" s="24"/>
      <c r="MRY24" s="37"/>
      <c r="MRZ24" s="22"/>
      <c r="MSA24" s="24"/>
      <c r="MSO24" s="37"/>
      <c r="MSP24" s="22"/>
      <c r="MSQ24" s="24"/>
      <c r="MTE24" s="37"/>
      <c r="MTF24" s="22"/>
      <c r="MTG24" s="24"/>
      <c r="MTU24" s="37"/>
      <c r="MTV24" s="22"/>
      <c r="MTW24" s="24"/>
      <c r="MUK24" s="37"/>
      <c r="MUL24" s="22"/>
      <c r="MUM24" s="24"/>
      <c r="MVA24" s="37"/>
      <c r="MVB24" s="22"/>
      <c r="MVC24" s="24"/>
      <c r="MVQ24" s="37"/>
      <c r="MVR24" s="22"/>
      <c r="MVS24" s="24"/>
      <c r="MWG24" s="37"/>
      <c r="MWH24" s="22"/>
      <c r="MWI24" s="24"/>
      <c r="MWW24" s="37"/>
      <c r="MWX24" s="22"/>
      <c r="MWY24" s="24"/>
      <c r="MXM24" s="37"/>
      <c r="MXN24" s="22"/>
      <c r="MXO24" s="24"/>
      <c r="MYC24" s="37"/>
      <c r="MYD24" s="22"/>
      <c r="MYE24" s="24"/>
      <c r="MYS24" s="37"/>
      <c r="MYT24" s="22"/>
      <c r="MYU24" s="24"/>
      <c r="MZI24" s="37"/>
      <c r="MZJ24" s="22"/>
      <c r="MZK24" s="24"/>
      <c r="MZY24" s="37"/>
      <c r="MZZ24" s="22"/>
      <c r="NAA24" s="24"/>
      <c r="NAO24" s="37"/>
      <c r="NAP24" s="22"/>
      <c r="NAQ24" s="24"/>
      <c r="NBE24" s="37"/>
      <c r="NBF24" s="22"/>
      <c r="NBG24" s="24"/>
      <c r="NBU24" s="37"/>
      <c r="NBV24" s="22"/>
      <c r="NBW24" s="24"/>
      <c r="NCK24" s="37"/>
      <c r="NCL24" s="22"/>
      <c r="NCM24" s="24"/>
      <c r="NDA24" s="37"/>
      <c r="NDB24" s="22"/>
      <c r="NDC24" s="24"/>
      <c r="NDQ24" s="37"/>
      <c r="NDR24" s="22"/>
      <c r="NDS24" s="24"/>
      <c r="NEG24" s="37"/>
      <c r="NEH24" s="22"/>
      <c r="NEI24" s="24"/>
      <c r="NEW24" s="37"/>
      <c r="NEX24" s="22"/>
      <c r="NEY24" s="24"/>
      <c r="NFM24" s="37"/>
      <c r="NFN24" s="22"/>
      <c r="NFO24" s="24"/>
      <c r="NGC24" s="37"/>
      <c r="NGD24" s="22"/>
      <c r="NGE24" s="24"/>
      <c r="NGS24" s="37"/>
      <c r="NGT24" s="22"/>
      <c r="NGU24" s="24"/>
      <c r="NHI24" s="37"/>
      <c r="NHJ24" s="22"/>
      <c r="NHK24" s="24"/>
      <c r="NHY24" s="37"/>
      <c r="NHZ24" s="22"/>
      <c r="NIA24" s="24"/>
      <c r="NIO24" s="37"/>
      <c r="NIP24" s="22"/>
      <c r="NIQ24" s="24"/>
      <c r="NJE24" s="37"/>
      <c r="NJF24" s="22"/>
      <c r="NJG24" s="24"/>
      <c r="NJU24" s="37"/>
      <c r="NJV24" s="22"/>
      <c r="NJW24" s="24"/>
      <c r="NKK24" s="37"/>
      <c r="NKL24" s="22"/>
      <c r="NKM24" s="24"/>
      <c r="NLA24" s="37"/>
      <c r="NLB24" s="22"/>
      <c r="NLC24" s="24"/>
      <c r="NLQ24" s="37"/>
      <c r="NLR24" s="22"/>
      <c r="NLS24" s="24"/>
      <c r="NMG24" s="37"/>
      <c r="NMH24" s="22"/>
      <c r="NMI24" s="24"/>
      <c r="NMW24" s="37"/>
      <c r="NMX24" s="22"/>
      <c r="NMY24" s="24"/>
      <c r="NNM24" s="37"/>
      <c r="NNN24" s="22"/>
      <c r="NNO24" s="24"/>
      <c r="NOC24" s="37"/>
      <c r="NOD24" s="22"/>
      <c r="NOE24" s="24"/>
      <c r="NOS24" s="37"/>
      <c r="NOT24" s="22"/>
      <c r="NOU24" s="24"/>
      <c r="NPI24" s="37"/>
      <c r="NPJ24" s="22"/>
      <c r="NPK24" s="24"/>
      <c r="NPY24" s="37"/>
      <c r="NPZ24" s="22"/>
      <c r="NQA24" s="24"/>
      <c r="NQO24" s="37"/>
      <c r="NQP24" s="22"/>
      <c r="NQQ24" s="24"/>
      <c r="NRE24" s="37"/>
      <c r="NRF24" s="22"/>
      <c r="NRG24" s="24"/>
      <c r="NRU24" s="37"/>
      <c r="NRV24" s="22"/>
      <c r="NRW24" s="24"/>
      <c r="NSK24" s="37"/>
      <c r="NSL24" s="22"/>
      <c r="NSM24" s="24"/>
      <c r="NTA24" s="37"/>
      <c r="NTB24" s="22"/>
      <c r="NTC24" s="24"/>
      <c r="NTQ24" s="37"/>
      <c r="NTR24" s="22"/>
      <c r="NTS24" s="24"/>
      <c r="NUG24" s="37"/>
      <c r="NUH24" s="22"/>
      <c r="NUI24" s="24"/>
      <c r="NUW24" s="37"/>
      <c r="NUX24" s="22"/>
      <c r="NUY24" s="24"/>
      <c r="NVM24" s="37"/>
      <c r="NVN24" s="22"/>
      <c r="NVO24" s="24"/>
      <c r="NWC24" s="37"/>
      <c r="NWD24" s="22"/>
      <c r="NWE24" s="24"/>
      <c r="NWS24" s="37"/>
      <c r="NWT24" s="22"/>
      <c r="NWU24" s="24"/>
      <c r="NXI24" s="37"/>
      <c r="NXJ24" s="22"/>
      <c r="NXK24" s="24"/>
      <c r="NXY24" s="37"/>
      <c r="NXZ24" s="22"/>
      <c r="NYA24" s="24"/>
      <c r="NYO24" s="37"/>
      <c r="NYP24" s="22"/>
      <c r="NYQ24" s="24"/>
      <c r="NZE24" s="37"/>
      <c r="NZF24" s="22"/>
      <c r="NZG24" s="24"/>
      <c r="NZU24" s="37"/>
      <c r="NZV24" s="22"/>
      <c r="NZW24" s="24"/>
      <c r="OAK24" s="37"/>
      <c r="OAL24" s="22"/>
      <c r="OAM24" s="24"/>
      <c r="OBA24" s="37"/>
      <c r="OBB24" s="22"/>
      <c r="OBC24" s="24"/>
      <c r="OBQ24" s="37"/>
      <c r="OBR24" s="22"/>
      <c r="OBS24" s="24"/>
      <c r="OCG24" s="37"/>
      <c r="OCH24" s="22"/>
      <c r="OCI24" s="24"/>
      <c r="OCW24" s="37"/>
      <c r="OCX24" s="22"/>
      <c r="OCY24" s="24"/>
      <c r="ODM24" s="37"/>
      <c r="ODN24" s="22"/>
      <c r="ODO24" s="24"/>
      <c r="OEC24" s="37"/>
      <c r="OED24" s="22"/>
      <c r="OEE24" s="24"/>
      <c r="OES24" s="37"/>
      <c r="OET24" s="22"/>
      <c r="OEU24" s="24"/>
      <c r="OFI24" s="37"/>
      <c r="OFJ24" s="22"/>
      <c r="OFK24" s="24"/>
      <c r="OFY24" s="37"/>
      <c r="OFZ24" s="22"/>
      <c r="OGA24" s="24"/>
      <c r="OGO24" s="37"/>
      <c r="OGP24" s="22"/>
      <c r="OGQ24" s="24"/>
      <c r="OHE24" s="37"/>
      <c r="OHF24" s="22"/>
      <c r="OHG24" s="24"/>
      <c r="OHU24" s="37"/>
      <c r="OHV24" s="22"/>
      <c r="OHW24" s="24"/>
      <c r="OIK24" s="37"/>
      <c r="OIL24" s="22"/>
      <c r="OIM24" s="24"/>
      <c r="OJA24" s="37"/>
      <c r="OJB24" s="22"/>
      <c r="OJC24" s="24"/>
      <c r="OJQ24" s="37"/>
      <c r="OJR24" s="22"/>
      <c r="OJS24" s="24"/>
      <c r="OKG24" s="37"/>
      <c r="OKH24" s="22"/>
      <c r="OKI24" s="24"/>
      <c r="OKW24" s="37"/>
      <c r="OKX24" s="22"/>
      <c r="OKY24" s="24"/>
      <c r="OLM24" s="37"/>
      <c r="OLN24" s="22"/>
      <c r="OLO24" s="24"/>
      <c r="OMC24" s="37"/>
      <c r="OMD24" s="22"/>
      <c r="OME24" s="24"/>
      <c r="OMS24" s="37"/>
      <c r="OMT24" s="22"/>
      <c r="OMU24" s="24"/>
      <c r="ONI24" s="37"/>
      <c r="ONJ24" s="22"/>
      <c r="ONK24" s="24"/>
      <c r="ONY24" s="37"/>
      <c r="ONZ24" s="22"/>
      <c r="OOA24" s="24"/>
      <c r="OOO24" s="37"/>
      <c r="OOP24" s="22"/>
      <c r="OOQ24" s="24"/>
      <c r="OPE24" s="37"/>
      <c r="OPF24" s="22"/>
      <c r="OPG24" s="24"/>
      <c r="OPU24" s="37"/>
      <c r="OPV24" s="22"/>
      <c r="OPW24" s="24"/>
      <c r="OQK24" s="37"/>
      <c r="OQL24" s="22"/>
      <c r="OQM24" s="24"/>
      <c r="ORA24" s="37"/>
      <c r="ORB24" s="22"/>
      <c r="ORC24" s="24"/>
      <c r="ORQ24" s="37"/>
      <c r="ORR24" s="22"/>
      <c r="ORS24" s="24"/>
      <c r="OSG24" s="37"/>
      <c r="OSH24" s="22"/>
      <c r="OSI24" s="24"/>
      <c r="OSW24" s="37"/>
      <c r="OSX24" s="22"/>
      <c r="OSY24" s="24"/>
      <c r="OTM24" s="37"/>
      <c r="OTN24" s="22"/>
      <c r="OTO24" s="24"/>
      <c r="OUC24" s="37"/>
      <c r="OUD24" s="22"/>
      <c r="OUE24" s="24"/>
      <c r="OUS24" s="37"/>
      <c r="OUT24" s="22"/>
      <c r="OUU24" s="24"/>
      <c r="OVI24" s="37"/>
      <c r="OVJ24" s="22"/>
      <c r="OVK24" s="24"/>
      <c r="OVY24" s="37"/>
      <c r="OVZ24" s="22"/>
      <c r="OWA24" s="24"/>
      <c r="OWO24" s="37"/>
      <c r="OWP24" s="22"/>
      <c r="OWQ24" s="24"/>
      <c r="OXE24" s="37"/>
      <c r="OXF24" s="22"/>
      <c r="OXG24" s="24"/>
      <c r="OXU24" s="37"/>
      <c r="OXV24" s="22"/>
      <c r="OXW24" s="24"/>
      <c r="OYK24" s="37"/>
      <c r="OYL24" s="22"/>
      <c r="OYM24" s="24"/>
      <c r="OZA24" s="37"/>
      <c r="OZB24" s="22"/>
      <c r="OZC24" s="24"/>
      <c r="OZQ24" s="37"/>
      <c r="OZR24" s="22"/>
      <c r="OZS24" s="24"/>
      <c r="PAG24" s="37"/>
      <c r="PAH24" s="22"/>
      <c r="PAI24" s="24"/>
      <c r="PAW24" s="37"/>
      <c r="PAX24" s="22"/>
      <c r="PAY24" s="24"/>
      <c r="PBM24" s="37"/>
      <c r="PBN24" s="22"/>
      <c r="PBO24" s="24"/>
      <c r="PCC24" s="37"/>
      <c r="PCD24" s="22"/>
      <c r="PCE24" s="24"/>
      <c r="PCS24" s="37"/>
      <c r="PCT24" s="22"/>
      <c r="PCU24" s="24"/>
      <c r="PDI24" s="37"/>
      <c r="PDJ24" s="22"/>
      <c r="PDK24" s="24"/>
      <c r="PDY24" s="37"/>
      <c r="PDZ24" s="22"/>
      <c r="PEA24" s="24"/>
      <c r="PEO24" s="37"/>
      <c r="PEP24" s="22"/>
      <c r="PEQ24" s="24"/>
      <c r="PFE24" s="37"/>
      <c r="PFF24" s="22"/>
      <c r="PFG24" s="24"/>
      <c r="PFU24" s="37"/>
      <c r="PFV24" s="22"/>
      <c r="PFW24" s="24"/>
      <c r="PGK24" s="37"/>
      <c r="PGL24" s="22"/>
      <c r="PGM24" s="24"/>
      <c r="PHA24" s="37"/>
      <c r="PHB24" s="22"/>
      <c r="PHC24" s="24"/>
      <c r="PHQ24" s="37"/>
      <c r="PHR24" s="22"/>
      <c r="PHS24" s="24"/>
      <c r="PIG24" s="37"/>
      <c r="PIH24" s="22"/>
      <c r="PII24" s="24"/>
      <c r="PIW24" s="37"/>
      <c r="PIX24" s="22"/>
      <c r="PIY24" s="24"/>
      <c r="PJM24" s="37"/>
      <c r="PJN24" s="22"/>
      <c r="PJO24" s="24"/>
      <c r="PKC24" s="37"/>
      <c r="PKD24" s="22"/>
      <c r="PKE24" s="24"/>
      <c r="PKS24" s="37"/>
      <c r="PKT24" s="22"/>
      <c r="PKU24" s="24"/>
      <c r="PLI24" s="37"/>
      <c r="PLJ24" s="22"/>
      <c r="PLK24" s="24"/>
      <c r="PLY24" s="37"/>
      <c r="PLZ24" s="22"/>
      <c r="PMA24" s="24"/>
      <c r="PMO24" s="37"/>
      <c r="PMP24" s="22"/>
      <c r="PMQ24" s="24"/>
      <c r="PNE24" s="37"/>
      <c r="PNF24" s="22"/>
      <c r="PNG24" s="24"/>
      <c r="PNU24" s="37"/>
      <c r="PNV24" s="22"/>
      <c r="PNW24" s="24"/>
      <c r="POK24" s="37"/>
      <c r="POL24" s="22"/>
      <c r="POM24" s="24"/>
      <c r="PPA24" s="37"/>
      <c r="PPB24" s="22"/>
      <c r="PPC24" s="24"/>
      <c r="PPQ24" s="37"/>
      <c r="PPR24" s="22"/>
      <c r="PPS24" s="24"/>
      <c r="PQG24" s="37"/>
      <c r="PQH24" s="22"/>
      <c r="PQI24" s="24"/>
      <c r="PQW24" s="37"/>
      <c r="PQX24" s="22"/>
      <c r="PQY24" s="24"/>
      <c r="PRM24" s="37"/>
      <c r="PRN24" s="22"/>
      <c r="PRO24" s="24"/>
      <c r="PSC24" s="37"/>
      <c r="PSD24" s="22"/>
      <c r="PSE24" s="24"/>
      <c r="PSS24" s="37"/>
      <c r="PST24" s="22"/>
      <c r="PSU24" s="24"/>
      <c r="PTI24" s="37"/>
      <c r="PTJ24" s="22"/>
      <c r="PTK24" s="24"/>
      <c r="PTY24" s="37"/>
      <c r="PTZ24" s="22"/>
      <c r="PUA24" s="24"/>
      <c r="PUO24" s="37"/>
      <c r="PUP24" s="22"/>
      <c r="PUQ24" s="24"/>
      <c r="PVE24" s="37"/>
      <c r="PVF24" s="22"/>
      <c r="PVG24" s="24"/>
      <c r="PVU24" s="37"/>
      <c r="PVV24" s="22"/>
      <c r="PVW24" s="24"/>
      <c r="PWK24" s="37"/>
      <c r="PWL24" s="22"/>
      <c r="PWM24" s="24"/>
      <c r="PXA24" s="37"/>
      <c r="PXB24" s="22"/>
      <c r="PXC24" s="24"/>
      <c r="PXQ24" s="37"/>
      <c r="PXR24" s="22"/>
      <c r="PXS24" s="24"/>
      <c r="PYG24" s="37"/>
      <c r="PYH24" s="22"/>
      <c r="PYI24" s="24"/>
      <c r="PYW24" s="37"/>
      <c r="PYX24" s="22"/>
      <c r="PYY24" s="24"/>
      <c r="PZM24" s="37"/>
      <c r="PZN24" s="22"/>
      <c r="PZO24" s="24"/>
      <c r="QAC24" s="37"/>
      <c r="QAD24" s="22"/>
      <c r="QAE24" s="24"/>
      <c r="QAS24" s="37"/>
      <c r="QAT24" s="22"/>
      <c r="QAU24" s="24"/>
      <c r="QBI24" s="37"/>
      <c r="QBJ24" s="22"/>
      <c r="QBK24" s="24"/>
      <c r="QBY24" s="37"/>
      <c r="QBZ24" s="22"/>
      <c r="QCA24" s="24"/>
      <c r="QCO24" s="37"/>
      <c r="QCP24" s="22"/>
      <c r="QCQ24" s="24"/>
      <c r="QDE24" s="37"/>
      <c r="QDF24" s="22"/>
      <c r="QDG24" s="24"/>
      <c r="QDU24" s="37"/>
      <c r="QDV24" s="22"/>
      <c r="QDW24" s="24"/>
      <c r="QEK24" s="37"/>
      <c r="QEL24" s="22"/>
      <c r="QEM24" s="24"/>
      <c r="QFA24" s="37"/>
      <c r="QFB24" s="22"/>
      <c r="QFC24" s="24"/>
      <c r="QFQ24" s="37"/>
      <c r="QFR24" s="22"/>
      <c r="QFS24" s="24"/>
      <c r="QGG24" s="37"/>
      <c r="QGH24" s="22"/>
      <c r="QGI24" s="24"/>
      <c r="QGW24" s="37"/>
      <c r="QGX24" s="22"/>
      <c r="QGY24" s="24"/>
      <c r="QHM24" s="37"/>
      <c r="QHN24" s="22"/>
      <c r="QHO24" s="24"/>
      <c r="QIC24" s="37"/>
      <c r="QID24" s="22"/>
      <c r="QIE24" s="24"/>
      <c r="QIS24" s="37"/>
      <c r="QIT24" s="22"/>
      <c r="QIU24" s="24"/>
      <c r="QJI24" s="37"/>
      <c r="QJJ24" s="22"/>
      <c r="QJK24" s="24"/>
      <c r="QJY24" s="37"/>
      <c r="QJZ24" s="22"/>
      <c r="QKA24" s="24"/>
      <c r="QKO24" s="37"/>
      <c r="QKP24" s="22"/>
      <c r="QKQ24" s="24"/>
      <c r="QLE24" s="37"/>
      <c r="QLF24" s="22"/>
      <c r="QLG24" s="24"/>
      <c r="QLU24" s="37"/>
      <c r="QLV24" s="22"/>
      <c r="QLW24" s="24"/>
      <c r="QMK24" s="37"/>
      <c r="QML24" s="22"/>
      <c r="QMM24" s="24"/>
      <c r="QNA24" s="37"/>
      <c r="QNB24" s="22"/>
      <c r="QNC24" s="24"/>
      <c r="QNQ24" s="37"/>
      <c r="QNR24" s="22"/>
      <c r="QNS24" s="24"/>
      <c r="QOG24" s="37"/>
      <c r="QOH24" s="22"/>
      <c r="QOI24" s="24"/>
      <c r="QOW24" s="37"/>
      <c r="QOX24" s="22"/>
      <c r="QOY24" s="24"/>
      <c r="QPM24" s="37"/>
      <c r="QPN24" s="22"/>
      <c r="QPO24" s="24"/>
      <c r="QQC24" s="37"/>
      <c r="QQD24" s="22"/>
      <c r="QQE24" s="24"/>
      <c r="QQS24" s="37"/>
      <c r="QQT24" s="22"/>
      <c r="QQU24" s="24"/>
      <c r="QRI24" s="37"/>
      <c r="QRJ24" s="22"/>
      <c r="QRK24" s="24"/>
      <c r="QRY24" s="37"/>
      <c r="QRZ24" s="22"/>
      <c r="QSA24" s="24"/>
      <c r="QSO24" s="37"/>
      <c r="QSP24" s="22"/>
      <c r="QSQ24" s="24"/>
      <c r="QTE24" s="37"/>
      <c r="QTF24" s="22"/>
      <c r="QTG24" s="24"/>
      <c r="QTU24" s="37"/>
      <c r="QTV24" s="22"/>
      <c r="QTW24" s="24"/>
      <c r="QUK24" s="37"/>
      <c r="QUL24" s="22"/>
      <c r="QUM24" s="24"/>
      <c r="QVA24" s="37"/>
      <c r="QVB24" s="22"/>
      <c r="QVC24" s="24"/>
      <c r="QVQ24" s="37"/>
      <c r="QVR24" s="22"/>
      <c r="QVS24" s="24"/>
      <c r="QWG24" s="37"/>
      <c r="QWH24" s="22"/>
      <c r="QWI24" s="24"/>
      <c r="QWW24" s="37"/>
      <c r="QWX24" s="22"/>
      <c r="QWY24" s="24"/>
      <c r="QXM24" s="37"/>
      <c r="QXN24" s="22"/>
      <c r="QXO24" s="24"/>
      <c r="QYC24" s="37"/>
      <c r="QYD24" s="22"/>
      <c r="QYE24" s="24"/>
      <c r="QYS24" s="37"/>
      <c r="QYT24" s="22"/>
      <c r="QYU24" s="24"/>
      <c r="QZI24" s="37"/>
      <c r="QZJ24" s="22"/>
      <c r="QZK24" s="24"/>
      <c r="QZY24" s="37"/>
      <c r="QZZ24" s="22"/>
      <c r="RAA24" s="24"/>
      <c r="RAO24" s="37"/>
      <c r="RAP24" s="22"/>
      <c r="RAQ24" s="24"/>
      <c r="RBE24" s="37"/>
      <c r="RBF24" s="22"/>
      <c r="RBG24" s="24"/>
      <c r="RBU24" s="37"/>
      <c r="RBV24" s="22"/>
      <c r="RBW24" s="24"/>
      <c r="RCK24" s="37"/>
      <c r="RCL24" s="22"/>
      <c r="RCM24" s="24"/>
      <c r="RDA24" s="37"/>
      <c r="RDB24" s="22"/>
      <c r="RDC24" s="24"/>
      <c r="RDQ24" s="37"/>
      <c r="RDR24" s="22"/>
      <c r="RDS24" s="24"/>
      <c r="REG24" s="37"/>
      <c r="REH24" s="22"/>
      <c r="REI24" s="24"/>
      <c r="REW24" s="37"/>
      <c r="REX24" s="22"/>
      <c r="REY24" s="24"/>
      <c r="RFM24" s="37"/>
      <c r="RFN24" s="22"/>
      <c r="RFO24" s="24"/>
      <c r="RGC24" s="37"/>
      <c r="RGD24" s="22"/>
      <c r="RGE24" s="24"/>
      <c r="RGS24" s="37"/>
      <c r="RGT24" s="22"/>
      <c r="RGU24" s="24"/>
      <c r="RHI24" s="37"/>
      <c r="RHJ24" s="22"/>
      <c r="RHK24" s="24"/>
      <c r="RHY24" s="37"/>
      <c r="RHZ24" s="22"/>
      <c r="RIA24" s="24"/>
      <c r="RIO24" s="37"/>
      <c r="RIP24" s="22"/>
      <c r="RIQ24" s="24"/>
      <c r="RJE24" s="37"/>
      <c r="RJF24" s="22"/>
      <c r="RJG24" s="24"/>
      <c r="RJU24" s="37"/>
      <c r="RJV24" s="22"/>
      <c r="RJW24" s="24"/>
      <c r="RKK24" s="37"/>
      <c r="RKL24" s="22"/>
      <c r="RKM24" s="24"/>
      <c r="RLA24" s="37"/>
      <c r="RLB24" s="22"/>
      <c r="RLC24" s="24"/>
      <c r="RLQ24" s="37"/>
      <c r="RLR24" s="22"/>
      <c r="RLS24" s="24"/>
      <c r="RMG24" s="37"/>
      <c r="RMH24" s="22"/>
      <c r="RMI24" s="24"/>
      <c r="RMW24" s="37"/>
      <c r="RMX24" s="22"/>
      <c r="RMY24" s="24"/>
      <c r="RNM24" s="37"/>
      <c r="RNN24" s="22"/>
      <c r="RNO24" s="24"/>
      <c r="ROC24" s="37"/>
      <c r="ROD24" s="22"/>
      <c r="ROE24" s="24"/>
      <c r="ROS24" s="37"/>
      <c r="ROT24" s="22"/>
      <c r="ROU24" s="24"/>
      <c r="RPI24" s="37"/>
      <c r="RPJ24" s="22"/>
      <c r="RPK24" s="24"/>
      <c r="RPY24" s="37"/>
      <c r="RPZ24" s="22"/>
      <c r="RQA24" s="24"/>
      <c r="RQO24" s="37"/>
      <c r="RQP24" s="22"/>
      <c r="RQQ24" s="24"/>
      <c r="RRE24" s="37"/>
      <c r="RRF24" s="22"/>
      <c r="RRG24" s="24"/>
      <c r="RRU24" s="37"/>
      <c r="RRV24" s="22"/>
      <c r="RRW24" s="24"/>
      <c r="RSK24" s="37"/>
      <c r="RSL24" s="22"/>
      <c r="RSM24" s="24"/>
      <c r="RTA24" s="37"/>
      <c r="RTB24" s="22"/>
      <c r="RTC24" s="24"/>
      <c r="RTQ24" s="37"/>
      <c r="RTR24" s="22"/>
      <c r="RTS24" s="24"/>
      <c r="RUG24" s="37"/>
      <c r="RUH24" s="22"/>
      <c r="RUI24" s="24"/>
      <c r="RUW24" s="37"/>
      <c r="RUX24" s="22"/>
      <c r="RUY24" s="24"/>
      <c r="RVM24" s="37"/>
      <c r="RVN24" s="22"/>
      <c r="RVO24" s="24"/>
      <c r="RWC24" s="37"/>
      <c r="RWD24" s="22"/>
      <c r="RWE24" s="24"/>
      <c r="RWS24" s="37"/>
      <c r="RWT24" s="22"/>
      <c r="RWU24" s="24"/>
      <c r="RXI24" s="37"/>
      <c r="RXJ24" s="22"/>
      <c r="RXK24" s="24"/>
      <c r="RXY24" s="37"/>
      <c r="RXZ24" s="22"/>
      <c r="RYA24" s="24"/>
      <c r="RYO24" s="37"/>
      <c r="RYP24" s="22"/>
      <c r="RYQ24" s="24"/>
      <c r="RZE24" s="37"/>
      <c r="RZF24" s="22"/>
      <c r="RZG24" s="24"/>
      <c r="RZU24" s="37"/>
      <c r="RZV24" s="22"/>
      <c r="RZW24" s="24"/>
      <c r="SAK24" s="37"/>
      <c r="SAL24" s="22"/>
      <c r="SAM24" s="24"/>
      <c r="SBA24" s="37"/>
      <c r="SBB24" s="22"/>
      <c r="SBC24" s="24"/>
      <c r="SBQ24" s="37"/>
      <c r="SBR24" s="22"/>
      <c r="SBS24" s="24"/>
      <c r="SCG24" s="37"/>
      <c r="SCH24" s="22"/>
      <c r="SCI24" s="24"/>
      <c r="SCW24" s="37"/>
      <c r="SCX24" s="22"/>
      <c r="SCY24" s="24"/>
      <c r="SDM24" s="37"/>
      <c r="SDN24" s="22"/>
      <c r="SDO24" s="24"/>
      <c r="SEC24" s="37"/>
      <c r="SED24" s="22"/>
      <c r="SEE24" s="24"/>
      <c r="SES24" s="37"/>
      <c r="SET24" s="22"/>
      <c r="SEU24" s="24"/>
      <c r="SFI24" s="37"/>
      <c r="SFJ24" s="22"/>
      <c r="SFK24" s="24"/>
      <c r="SFY24" s="37"/>
      <c r="SFZ24" s="22"/>
      <c r="SGA24" s="24"/>
      <c r="SGO24" s="37"/>
      <c r="SGP24" s="22"/>
      <c r="SGQ24" s="24"/>
      <c r="SHE24" s="37"/>
      <c r="SHF24" s="22"/>
      <c r="SHG24" s="24"/>
      <c r="SHU24" s="37"/>
      <c r="SHV24" s="22"/>
      <c r="SHW24" s="24"/>
      <c r="SIK24" s="37"/>
      <c r="SIL24" s="22"/>
      <c r="SIM24" s="24"/>
      <c r="SJA24" s="37"/>
      <c r="SJB24" s="22"/>
      <c r="SJC24" s="24"/>
      <c r="SJQ24" s="37"/>
      <c r="SJR24" s="22"/>
      <c r="SJS24" s="24"/>
      <c r="SKG24" s="37"/>
      <c r="SKH24" s="22"/>
      <c r="SKI24" s="24"/>
      <c r="SKW24" s="37"/>
      <c r="SKX24" s="22"/>
      <c r="SKY24" s="24"/>
      <c r="SLM24" s="37"/>
      <c r="SLN24" s="22"/>
      <c r="SLO24" s="24"/>
      <c r="SMC24" s="37"/>
      <c r="SMD24" s="22"/>
      <c r="SME24" s="24"/>
      <c r="SMS24" s="37"/>
      <c r="SMT24" s="22"/>
      <c r="SMU24" s="24"/>
      <c r="SNI24" s="37"/>
      <c r="SNJ24" s="22"/>
      <c r="SNK24" s="24"/>
      <c r="SNY24" s="37"/>
      <c r="SNZ24" s="22"/>
      <c r="SOA24" s="24"/>
      <c r="SOO24" s="37"/>
      <c r="SOP24" s="22"/>
      <c r="SOQ24" s="24"/>
      <c r="SPE24" s="37"/>
      <c r="SPF24" s="22"/>
      <c r="SPG24" s="24"/>
      <c r="SPU24" s="37"/>
      <c r="SPV24" s="22"/>
      <c r="SPW24" s="24"/>
      <c r="SQK24" s="37"/>
      <c r="SQL24" s="22"/>
      <c r="SQM24" s="24"/>
      <c r="SRA24" s="37"/>
      <c r="SRB24" s="22"/>
      <c r="SRC24" s="24"/>
      <c r="SRQ24" s="37"/>
      <c r="SRR24" s="22"/>
      <c r="SRS24" s="24"/>
      <c r="SSG24" s="37"/>
      <c r="SSH24" s="22"/>
      <c r="SSI24" s="24"/>
      <c r="SSW24" s="37"/>
      <c r="SSX24" s="22"/>
      <c r="SSY24" s="24"/>
      <c r="STM24" s="37"/>
      <c r="STN24" s="22"/>
      <c r="STO24" s="24"/>
      <c r="SUC24" s="37"/>
      <c r="SUD24" s="22"/>
      <c r="SUE24" s="24"/>
      <c r="SUS24" s="37"/>
      <c r="SUT24" s="22"/>
      <c r="SUU24" s="24"/>
      <c r="SVI24" s="37"/>
      <c r="SVJ24" s="22"/>
      <c r="SVK24" s="24"/>
      <c r="SVY24" s="37"/>
      <c r="SVZ24" s="22"/>
      <c r="SWA24" s="24"/>
      <c r="SWO24" s="37"/>
      <c r="SWP24" s="22"/>
      <c r="SWQ24" s="24"/>
      <c r="SXE24" s="37"/>
      <c r="SXF24" s="22"/>
      <c r="SXG24" s="24"/>
      <c r="SXU24" s="37"/>
      <c r="SXV24" s="22"/>
      <c r="SXW24" s="24"/>
      <c r="SYK24" s="37"/>
      <c r="SYL24" s="22"/>
      <c r="SYM24" s="24"/>
      <c r="SZA24" s="37"/>
      <c r="SZB24" s="22"/>
      <c r="SZC24" s="24"/>
      <c r="SZQ24" s="37"/>
      <c r="SZR24" s="22"/>
      <c r="SZS24" s="24"/>
      <c r="TAG24" s="37"/>
      <c r="TAH24" s="22"/>
      <c r="TAI24" s="24"/>
      <c r="TAW24" s="37"/>
      <c r="TAX24" s="22"/>
      <c r="TAY24" s="24"/>
      <c r="TBM24" s="37"/>
      <c r="TBN24" s="22"/>
      <c r="TBO24" s="24"/>
      <c r="TCC24" s="37"/>
      <c r="TCD24" s="22"/>
      <c r="TCE24" s="24"/>
      <c r="TCS24" s="37"/>
      <c r="TCT24" s="22"/>
      <c r="TCU24" s="24"/>
      <c r="TDI24" s="37"/>
      <c r="TDJ24" s="22"/>
      <c r="TDK24" s="24"/>
      <c r="TDY24" s="37"/>
      <c r="TDZ24" s="22"/>
      <c r="TEA24" s="24"/>
      <c r="TEO24" s="37"/>
      <c r="TEP24" s="22"/>
      <c r="TEQ24" s="24"/>
      <c r="TFE24" s="37"/>
      <c r="TFF24" s="22"/>
      <c r="TFG24" s="24"/>
      <c r="TFU24" s="37"/>
      <c r="TFV24" s="22"/>
      <c r="TFW24" s="24"/>
      <c r="TGK24" s="37"/>
      <c r="TGL24" s="22"/>
      <c r="TGM24" s="24"/>
      <c r="THA24" s="37"/>
      <c r="THB24" s="22"/>
      <c r="THC24" s="24"/>
      <c r="THQ24" s="37"/>
      <c r="THR24" s="22"/>
      <c r="THS24" s="24"/>
      <c r="TIG24" s="37"/>
      <c r="TIH24" s="22"/>
      <c r="TII24" s="24"/>
      <c r="TIW24" s="37"/>
      <c r="TIX24" s="22"/>
      <c r="TIY24" s="24"/>
      <c r="TJM24" s="37"/>
      <c r="TJN24" s="22"/>
      <c r="TJO24" s="24"/>
      <c r="TKC24" s="37"/>
      <c r="TKD24" s="22"/>
      <c r="TKE24" s="24"/>
      <c r="TKS24" s="37"/>
      <c r="TKT24" s="22"/>
      <c r="TKU24" s="24"/>
      <c r="TLI24" s="37"/>
      <c r="TLJ24" s="22"/>
      <c r="TLK24" s="24"/>
      <c r="TLY24" s="37"/>
      <c r="TLZ24" s="22"/>
      <c r="TMA24" s="24"/>
      <c r="TMO24" s="37"/>
      <c r="TMP24" s="22"/>
      <c r="TMQ24" s="24"/>
      <c r="TNE24" s="37"/>
      <c r="TNF24" s="22"/>
      <c r="TNG24" s="24"/>
      <c r="TNU24" s="37"/>
      <c r="TNV24" s="22"/>
      <c r="TNW24" s="24"/>
      <c r="TOK24" s="37"/>
      <c r="TOL24" s="22"/>
      <c r="TOM24" s="24"/>
      <c r="TPA24" s="37"/>
      <c r="TPB24" s="22"/>
      <c r="TPC24" s="24"/>
      <c r="TPQ24" s="37"/>
      <c r="TPR24" s="22"/>
      <c r="TPS24" s="24"/>
      <c r="TQG24" s="37"/>
      <c r="TQH24" s="22"/>
      <c r="TQI24" s="24"/>
      <c r="TQW24" s="37"/>
      <c r="TQX24" s="22"/>
      <c r="TQY24" s="24"/>
      <c r="TRM24" s="37"/>
      <c r="TRN24" s="22"/>
      <c r="TRO24" s="24"/>
      <c r="TSC24" s="37"/>
      <c r="TSD24" s="22"/>
      <c r="TSE24" s="24"/>
      <c r="TSS24" s="37"/>
      <c r="TST24" s="22"/>
      <c r="TSU24" s="24"/>
      <c r="TTI24" s="37"/>
      <c r="TTJ24" s="22"/>
      <c r="TTK24" s="24"/>
      <c r="TTY24" s="37"/>
      <c r="TTZ24" s="22"/>
      <c r="TUA24" s="24"/>
      <c r="TUO24" s="37"/>
      <c r="TUP24" s="22"/>
      <c r="TUQ24" s="24"/>
      <c r="TVE24" s="37"/>
      <c r="TVF24" s="22"/>
      <c r="TVG24" s="24"/>
      <c r="TVU24" s="37"/>
      <c r="TVV24" s="22"/>
      <c r="TVW24" s="24"/>
      <c r="TWK24" s="37"/>
      <c r="TWL24" s="22"/>
      <c r="TWM24" s="24"/>
      <c r="TXA24" s="37"/>
      <c r="TXB24" s="22"/>
      <c r="TXC24" s="24"/>
      <c r="TXQ24" s="37"/>
      <c r="TXR24" s="22"/>
      <c r="TXS24" s="24"/>
      <c r="TYG24" s="37"/>
      <c r="TYH24" s="22"/>
      <c r="TYI24" s="24"/>
      <c r="TYW24" s="37"/>
      <c r="TYX24" s="22"/>
      <c r="TYY24" s="24"/>
      <c r="TZM24" s="37"/>
      <c r="TZN24" s="22"/>
      <c r="TZO24" s="24"/>
      <c r="UAC24" s="37"/>
      <c r="UAD24" s="22"/>
      <c r="UAE24" s="24"/>
      <c r="UAS24" s="37"/>
      <c r="UAT24" s="22"/>
      <c r="UAU24" s="24"/>
      <c r="UBI24" s="37"/>
      <c r="UBJ24" s="22"/>
      <c r="UBK24" s="24"/>
      <c r="UBY24" s="37"/>
      <c r="UBZ24" s="22"/>
      <c r="UCA24" s="24"/>
      <c r="UCO24" s="37"/>
      <c r="UCP24" s="22"/>
      <c r="UCQ24" s="24"/>
      <c r="UDE24" s="37"/>
      <c r="UDF24" s="22"/>
      <c r="UDG24" s="24"/>
      <c r="UDU24" s="37"/>
      <c r="UDV24" s="22"/>
      <c r="UDW24" s="24"/>
      <c r="UEK24" s="37"/>
      <c r="UEL24" s="22"/>
      <c r="UEM24" s="24"/>
      <c r="UFA24" s="37"/>
      <c r="UFB24" s="22"/>
      <c r="UFC24" s="24"/>
      <c r="UFQ24" s="37"/>
      <c r="UFR24" s="22"/>
      <c r="UFS24" s="24"/>
      <c r="UGG24" s="37"/>
      <c r="UGH24" s="22"/>
      <c r="UGI24" s="24"/>
      <c r="UGW24" s="37"/>
      <c r="UGX24" s="22"/>
      <c r="UGY24" s="24"/>
      <c r="UHM24" s="37"/>
      <c r="UHN24" s="22"/>
      <c r="UHO24" s="24"/>
      <c r="UIC24" s="37"/>
      <c r="UID24" s="22"/>
      <c r="UIE24" s="24"/>
      <c r="UIS24" s="37"/>
      <c r="UIT24" s="22"/>
      <c r="UIU24" s="24"/>
      <c r="UJI24" s="37"/>
      <c r="UJJ24" s="22"/>
      <c r="UJK24" s="24"/>
      <c r="UJY24" s="37"/>
      <c r="UJZ24" s="22"/>
      <c r="UKA24" s="24"/>
      <c r="UKO24" s="37"/>
      <c r="UKP24" s="22"/>
      <c r="UKQ24" s="24"/>
      <c r="ULE24" s="37"/>
      <c r="ULF24" s="22"/>
      <c r="ULG24" s="24"/>
      <c r="ULU24" s="37"/>
      <c r="ULV24" s="22"/>
      <c r="ULW24" s="24"/>
      <c r="UMK24" s="37"/>
      <c r="UML24" s="22"/>
      <c r="UMM24" s="24"/>
      <c r="UNA24" s="37"/>
      <c r="UNB24" s="22"/>
      <c r="UNC24" s="24"/>
      <c r="UNQ24" s="37"/>
      <c r="UNR24" s="22"/>
      <c r="UNS24" s="24"/>
      <c r="UOG24" s="37"/>
      <c r="UOH24" s="22"/>
      <c r="UOI24" s="24"/>
      <c r="UOW24" s="37"/>
      <c r="UOX24" s="22"/>
      <c r="UOY24" s="24"/>
      <c r="UPM24" s="37"/>
      <c r="UPN24" s="22"/>
      <c r="UPO24" s="24"/>
      <c r="UQC24" s="37"/>
      <c r="UQD24" s="22"/>
      <c r="UQE24" s="24"/>
      <c r="UQS24" s="37"/>
      <c r="UQT24" s="22"/>
      <c r="UQU24" s="24"/>
      <c r="URI24" s="37"/>
      <c r="URJ24" s="22"/>
      <c r="URK24" s="24"/>
      <c r="URY24" s="37"/>
      <c r="URZ24" s="22"/>
      <c r="USA24" s="24"/>
      <c r="USO24" s="37"/>
      <c r="USP24" s="22"/>
      <c r="USQ24" s="24"/>
      <c r="UTE24" s="37"/>
      <c r="UTF24" s="22"/>
      <c r="UTG24" s="24"/>
      <c r="UTU24" s="37"/>
      <c r="UTV24" s="22"/>
      <c r="UTW24" s="24"/>
      <c r="UUK24" s="37"/>
      <c r="UUL24" s="22"/>
      <c r="UUM24" s="24"/>
      <c r="UVA24" s="37"/>
      <c r="UVB24" s="22"/>
      <c r="UVC24" s="24"/>
      <c r="UVQ24" s="37"/>
      <c r="UVR24" s="22"/>
      <c r="UVS24" s="24"/>
      <c r="UWG24" s="37"/>
      <c r="UWH24" s="22"/>
      <c r="UWI24" s="24"/>
      <c r="UWW24" s="37"/>
      <c r="UWX24" s="22"/>
      <c r="UWY24" s="24"/>
      <c r="UXM24" s="37"/>
      <c r="UXN24" s="22"/>
      <c r="UXO24" s="24"/>
      <c r="UYC24" s="37"/>
      <c r="UYD24" s="22"/>
      <c r="UYE24" s="24"/>
      <c r="UYS24" s="37"/>
      <c r="UYT24" s="22"/>
      <c r="UYU24" s="24"/>
      <c r="UZI24" s="37"/>
      <c r="UZJ24" s="22"/>
      <c r="UZK24" s="24"/>
      <c r="UZY24" s="37"/>
      <c r="UZZ24" s="22"/>
      <c r="VAA24" s="24"/>
      <c r="VAO24" s="37"/>
      <c r="VAP24" s="22"/>
      <c r="VAQ24" s="24"/>
      <c r="VBE24" s="37"/>
      <c r="VBF24" s="22"/>
      <c r="VBG24" s="24"/>
      <c r="VBU24" s="37"/>
      <c r="VBV24" s="22"/>
      <c r="VBW24" s="24"/>
      <c r="VCK24" s="37"/>
      <c r="VCL24" s="22"/>
      <c r="VCM24" s="24"/>
      <c r="VDA24" s="37"/>
      <c r="VDB24" s="22"/>
      <c r="VDC24" s="24"/>
      <c r="VDQ24" s="37"/>
      <c r="VDR24" s="22"/>
      <c r="VDS24" s="24"/>
      <c r="VEG24" s="37"/>
      <c r="VEH24" s="22"/>
      <c r="VEI24" s="24"/>
      <c r="VEW24" s="37"/>
      <c r="VEX24" s="22"/>
      <c r="VEY24" s="24"/>
      <c r="VFM24" s="37"/>
      <c r="VFN24" s="22"/>
      <c r="VFO24" s="24"/>
      <c r="VGC24" s="37"/>
      <c r="VGD24" s="22"/>
      <c r="VGE24" s="24"/>
      <c r="VGS24" s="37"/>
      <c r="VGT24" s="22"/>
      <c r="VGU24" s="24"/>
      <c r="VHI24" s="37"/>
      <c r="VHJ24" s="22"/>
      <c r="VHK24" s="24"/>
      <c r="VHY24" s="37"/>
      <c r="VHZ24" s="22"/>
      <c r="VIA24" s="24"/>
      <c r="VIO24" s="37"/>
      <c r="VIP24" s="22"/>
      <c r="VIQ24" s="24"/>
      <c r="VJE24" s="37"/>
      <c r="VJF24" s="22"/>
      <c r="VJG24" s="24"/>
      <c r="VJU24" s="37"/>
      <c r="VJV24" s="22"/>
      <c r="VJW24" s="24"/>
      <c r="VKK24" s="37"/>
      <c r="VKL24" s="22"/>
      <c r="VKM24" s="24"/>
      <c r="VLA24" s="37"/>
      <c r="VLB24" s="22"/>
      <c r="VLC24" s="24"/>
      <c r="VLQ24" s="37"/>
      <c r="VLR24" s="22"/>
      <c r="VLS24" s="24"/>
      <c r="VMG24" s="37"/>
      <c r="VMH24" s="22"/>
      <c r="VMI24" s="24"/>
      <c r="VMW24" s="37"/>
      <c r="VMX24" s="22"/>
      <c r="VMY24" s="24"/>
      <c r="VNM24" s="37"/>
      <c r="VNN24" s="22"/>
      <c r="VNO24" s="24"/>
      <c r="VOC24" s="37"/>
      <c r="VOD24" s="22"/>
      <c r="VOE24" s="24"/>
      <c r="VOS24" s="37"/>
      <c r="VOT24" s="22"/>
      <c r="VOU24" s="24"/>
      <c r="VPI24" s="37"/>
      <c r="VPJ24" s="22"/>
      <c r="VPK24" s="24"/>
      <c r="VPY24" s="37"/>
      <c r="VPZ24" s="22"/>
      <c r="VQA24" s="24"/>
      <c r="VQO24" s="37"/>
      <c r="VQP24" s="22"/>
      <c r="VQQ24" s="24"/>
      <c r="VRE24" s="37"/>
      <c r="VRF24" s="22"/>
      <c r="VRG24" s="24"/>
      <c r="VRU24" s="37"/>
      <c r="VRV24" s="22"/>
      <c r="VRW24" s="24"/>
      <c r="VSK24" s="37"/>
      <c r="VSL24" s="22"/>
      <c r="VSM24" s="24"/>
      <c r="VTA24" s="37"/>
      <c r="VTB24" s="22"/>
      <c r="VTC24" s="24"/>
      <c r="VTQ24" s="37"/>
      <c r="VTR24" s="22"/>
      <c r="VTS24" s="24"/>
      <c r="VUG24" s="37"/>
      <c r="VUH24" s="22"/>
      <c r="VUI24" s="24"/>
      <c r="VUW24" s="37"/>
      <c r="VUX24" s="22"/>
      <c r="VUY24" s="24"/>
      <c r="VVM24" s="37"/>
      <c r="VVN24" s="22"/>
      <c r="VVO24" s="24"/>
      <c r="VWC24" s="37"/>
      <c r="VWD24" s="22"/>
      <c r="VWE24" s="24"/>
      <c r="VWS24" s="37"/>
      <c r="VWT24" s="22"/>
      <c r="VWU24" s="24"/>
      <c r="VXI24" s="37"/>
      <c r="VXJ24" s="22"/>
      <c r="VXK24" s="24"/>
      <c r="VXY24" s="37"/>
      <c r="VXZ24" s="22"/>
      <c r="VYA24" s="24"/>
      <c r="VYO24" s="37"/>
      <c r="VYP24" s="22"/>
      <c r="VYQ24" s="24"/>
      <c r="VZE24" s="37"/>
      <c r="VZF24" s="22"/>
      <c r="VZG24" s="24"/>
      <c r="VZU24" s="37"/>
      <c r="VZV24" s="22"/>
      <c r="VZW24" s="24"/>
      <c r="WAK24" s="37"/>
      <c r="WAL24" s="22"/>
      <c r="WAM24" s="24"/>
      <c r="WBA24" s="37"/>
      <c r="WBB24" s="22"/>
      <c r="WBC24" s="24"/>
      <c r="WBQ24" s="37"/>
      <c r="WBR24" s="22"/>
      <c r="WBS24" s="24"/>
      <c r="WCG24" s="37"/>
      <c r="WCH24" s="22"/>
      <c r="WCI24" s="24"/>
      <c r="WCW24" s="37"/>
      <c r="WCX24" s="22"/>
      <c r="WCY24" s="24"/>
      <c r="WDM24" s="37"/>
      <c r="WDN24" s="22"/>
      <c r="WDO24" s="24"/>
      <c r="WEC24" s="37"/>
      <c r="WED24" s="22"/>
      <c r="WEE24" s="24"/>
      <c r="WES24" s="37"/>
      <c r="WET24" s="22"/>
      <c r="WEU24" s="24"/>
      <c r="WFI24" s="37"/>
      <c r="WFJ24" s="22"/>
      <c r="WFK24" s="24"/>
      <c r="WFY24" s="37"/>
      <c r="WFZ24" s="22"/>
      <c r="WGA24" s="24"/>
      <c r="WGO24" s="37"/>
      <c r="WGP24" s="22"/>
      <c r="WGQ24" s="24"/>
      <c r="WHE24" s="37"/>
      <c r="WHF24" s="22"/>
      <c r="WHG24" s="24"/>
      <c r="WHU24" s="37"/>
      <c r="WHV24" s="22"/>
      <c r="WHW24" s="24"/>
      <c r="WIK24" s="37"/>
      <c r="WIL24" s="22"/>
      <c r="WIM24" s="24"/>
      <c r="WJA24" s="37"/>
      <c r="WJB24" s="22"/>
      <c r="WJC24" s="24"/>
      <c r="WJQ24" s="37"/>
      <c r="WJR24" s="22"/>
      <c r="WJS24" s="24"/>
      <c r="WKG24" s="37"/>
      <c r="WKH24" s="22"/>
      <c r="WKI24" s="24"/>
      <c r="WKW24" s="37"/>
      <c r="WKX24" s="22"/>
      <c r="WKY24" s="24"/>
      <c r="WLM24" s="37"/>
      <c r="WLN24" s="22"/>
      <c r="WLO24" s="24"/>
      <c r="WMC24" s="37"/>
      <c r="WMD24" s="22"/>
      <c r="WME24" s="24"/>
      <c r="WMS24" s="37"/>
      <c r="WMT24" s="22"/>
      <c r="WMU24" s="24"/>
      <c r="WNI24" s="37"/>
      <c r="WNJ24" s="22"/>
      <c r="WNK24" s="24"/>
      <c r="WNY24" s="37"/>
      <c r="WNZ24" s="22"/>
      <c r="WOA24" s="24"/>
      <c r="WOO24" s="37"/>
      <c r="WOP24" s="22"/>
      <c r="WOQ24" s="24"/>
      <c r="WPE24" s="37"/>
      <c r="WPF24" s="22"/>
      <c r="WPG24" s="24"/>
      <c r="WPU24" s="37"/>
      <c r="WPV24" s="22"/>
      <c r="WPW24" s="24"/>
      <c r="WQK24" s="37"/>
      <c r="WQL24" s="22"/>
      <c r="WQM24" s="24"/>
      <c r="WRA24" s="37"/>
      <c r="WRB24" s="22"/>
      <c r="WRC24" s="24"/>
      <c r="WRQ24" s="37"/>
      <c r="WRR24" s="22"/>
      <c r="WRS24" s="24"/>
      <c r="WSG24" s="37"/>
      <c r="WSH24" s="22"/>
      <c r="WSI24" s="24"/>
      <c r="WSW24" s="37"/>
      <c r="WSX24" s="22"/>
      <c r="WSY24" s="24"/>
      <c r="WTM24" s="37"/>
      <c r="WTN24" s="22"/>
      <c r="WTO24" s="24"/>
      <c r="WUC24" s="37"/>
      <c r="WUD24" s="22"/>
      <c r="WUE24" s="24"/>
      <c r="WUS24" s="37"/>
      <c r="WUT24" s="22"/>
      <c r="WUU24" s="24"/>
      <c r="WVI24" s="37"/>
      <c r="WVJ24" s="22"/>
      <c r="WVK24" s="24"/>
      <c r="WVY24" s="37"/>
      <c r="WVZ24" s="22"/>
      <c r="WWA24" s="24"/>
      <c r="WWO24" s="37"/>
      <c r="WWP24" s="22"/>
      <c r="WWQ24" s="24"/>
      <c r="WXE24" s="37"/>
      <c r="WXF24" s="22"/>
      <c r="WXG24" s="24"/>
      <c r="WXU24" s="37"/>
      <c r="WXV24" s="22"/>
      <c r="WXW24" s="24"/>
      <c r="WYK24" s="37"/>
      <c r="WYL24" s="22"/>
      <c r="WYM24" s="24"/>
      <c r="WZA24" s="37"/>
      <c r="WZB24" s="22"/>
      <c r="WZC24" s="24"/>
      <c r="WZQ24" s="37"/>
      <c r="WZR24" s="22"/>
      <c r="WZS24" s="24"/>
      <c r="XAG24" s="37"/>
      <c r="XAH24" s="22"/>
      <c r="XAI24" s="24"/>
      <c r="XAW24" s="37"/>
      <c r="XAX24" s="22"/>
      <c r="XAY24" s="24"/>
      <c r="XBM24" s="37"/>
      <c r="XBN24" s="22"/>
      <c r="XBO24" s="24"/>
      <c r="XCC24" s="37"/>
      <c r="XCD24" s="22"/>
      <c r="XCE24" s="24"/>
      <c r="XCS24" s="37"/>
      <c r="XCT24" s="22"/>
      <c r="XCU24" s="24"/>
      <c r="XDI24" s="37"/>
      <c r="XDJ24" s="22"/>
      <c r="XDK24" s="24"/>
      <c r="XDY24" s="37"/>
      <c r="XDZ24" s="22"/>
      <c r="XEA24" s="24"/>
      <c r="XEO24" s="37"/>
      <c r="XEP24" s="22"/>
      <c r="XEQ24" s="24"/>
    </row>
    <row r="25" spans="1:1011 1025:2035 2049:3059 3073:4083 4097:5107 5121:6131 6145:7155 7169:8179 8193:9203 9217:10227 10241:11251 11265:12275 12289:13299 13313:14323 14337:15347 15361:16371" s="3" customFormat="1" ht="13.8" x14ac:dyDescent="0.3">
      <c r="A25" s="6" t="s">
        <v>69</v>
      </c>
      <c r="B25" s="22"/>
      <c r="C25" s="24"/>
      <c r="D25" s="3">
        <v>1797889</v>
      </c>
      <c r="E25" s="3">
        <v>1951009</v>
      </c>
      <c r="F25" s="3">
        <v>2052060</v>
      </c>
      <c r="G25" s="3">
        <v>2099726</v>
      </c>
      <c r="H25" s="3">
        <v>2185263</v>
      </c>
      <c r="I25" s="3">
        <v>2275838</v>
      </c>
      <c r="J25" s="3">
        <v>2339840</v>
      </c>
      <c r="K25" s="3">
        <v>2409042</v>
      </c>
      <c r="L25" s="3">
        <v>2533175</v>
      </c>
      <c r="M25" s="3">
        <v>2615375</v>
      </c>
      <c r="N25" s="3">
        <v>2676338</v>
      </c>
      <c r="O25" s="3">
        <v>2666241</v>
      </c>
      <c r="P25" s="3">
        <v>2691762</v>
      </c>
      <c r="Q25" s="9"/>
      <c r="R25" s="9"/>
      <c r="S25" s="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9"/>
      <c r="AH25" s="9"/>
      <c r="AI25" s="9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9"/>
      <c r="AX25" s="9"/>
      <c r="AY25" s="9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9"/>
      <c r="BN25" s="9"/>
      <c r="BO25" s="9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9"/>
      <c r="CD25" s="9"/>
      <c r="CE25" s="9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9"/>
      <c r="CT25" s="9"/>
      <c r="CU25" s="9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9"/>
      <c r="DJ25" s="9"/>
      <c r="DK25" s="9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9"/>
      <c r="DZ25" s="9"/>
      <c r="EA25" s="9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9"/>
      <c r="EP25" s="9"/>
      <c r="EQ25" s="9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9"/>
      <c r="FF25" s="9"/>
      <c r="FG25" s="9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9"/>
      <c r="FV25" s="9"/>
      <c r="FW25" s="9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9"/>
      <c r="GL25" s="9"/>
      <c r="GM25" s="9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9"/>
      <c r="HB25" s="9"/>
      <c r="HC25" s="9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9"/>
      <c r="HR25" s="9"/>
      <c r="HS25" s="9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9"/>
      <c r="IH25" s="9"/>
      <c r="II25" s="9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9"/>
      <c r="IX25" s="9"/>
      <c r="IY25" s="9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9"/>
      <c r="JN25" s="9"/>
      <c r="JO25" s="9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9"/>
      <c r="KD25" s="9"/>
      <c r="KE25" s="9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9"/>
      <c r="KT25" s="9"/>
      <c r="KU25" s="9"/>
      <c r="KV25" s="10"/>
      <c r="KW25" s="10"/>
      <c r="KX25" s="10"/>
      <c r="KY25" s="10"/>
      <c r="KZ25" s="10"/>
      <c r="LI25" s="37"/>
      <c r="LJ25" s="22"/>
      <c r="LK25" s="24"/>
      <c r="LY25" s="37"/>
      <c r="LZ25" s="22"/>
      <c r="MA25" s="24"/>
      <c r="MO25" s="37"/>
      <c r="MP25" s="22"/>
      <c r="MQ25" s="24"/>
      <c r="NE25" s="37"/>
      <c r="NF25" s="22"/>
      <c r="NG25" s="24"/>
      <c r="NU25" s="37"/>
      <c r="NV25" s="22"/>
      <c r="NW25" s="24"/>
      <c r="OK25" s="37"/>
      <c r="OL25" s="22"/>
      <c r="OM25" s="24"/>
      <c r="PA25" s="37"/>
      <c r="PB25" s="22"/>
      <c r="PC25" s="24"/>
      <c r="PQ25" s="37"/>
      <c r="PR25" s="22"/>
      <c r="PS25" s="24"/>
      <c r="QG25" s="37"/>
      <c r="QH25" s="22"/>
      <c r="QI25" s="24"/>
      <c r="QW25" s="37"/>
      <c r="QX25" s="22"/>
      <c r="QY25" s="24"/>
      <c r="RM25" s="37"/>
      <c r="RN25" s="22"/>
      <c r="RO25" s="24"/>
      <c r="SC25" s="37"/>
      <c r="SD25" s="22"/>
      <c r="SE25" s="24"/>
      <c r="SS25" s="37"/>
      <c r="ST25" s="22"/>
      <c r="SU25" s="24"/>
      <c r="TI25" s="37"/>
      <c r="TJ25" s="22"/>
      <c r="TK25" s="24"/>
      <c r="TY25" s="37"/>
      <c r="TZ25" s="22"/>
      <c r="UA25" s="24"/>
      <c r="UO25" s="37"/>
      <c r="UP25" s="22"/>
      <c r="UQ25" s="24"/>
      <c r="VE25" s="37"/>
      <c r="VF25" s="22"/>
      <c r="VG25" s="24"/>
      <c r="VU25" s="37"/>
      <c r="VV25" s="22"/>
      <c r="VW25" s="24"/>
      <c r="WK25" s="37"/>
      <c r="WL25" s="22"/>
      <c r="WM25" s="24"/>
      <c r="XA25" s="37"/>
      <c r="XB25" s="22"/>
      <c r="XC25" s="24"/>
      <c r="XQ25" s="37"/>
      <c r="XR25" s="22"/>
      <c r="XS25" s="24"/>
      <c r="YG25" s="37"/>
      <c r="YH25" s="22"/>
      <c r="YI25" s="24"/>
      <c r="YW25" s="37"/>
      <c r="YX25" s="22"/>
      <c r="YY25" s="24"/>
      <c r="ZM25" s="37"/>
      <c r="ZN25" s="22"/>
      <c r="ZO25" s="24"/>
      <c r="AAC25" s="37"/>
      <c r="AAD25" s="22"/>
      <c r="AAE25" s="24"/>
      <c r="AAS25" s="37"/>
      <c r="AAT25" s="22"/>
      <c r="AAU25" s="24"/>
      <c r="ABI25" s="37"/>
      <c r="ABJ25" s="22"/>
      <c r="ABK25" s="24"/>
      <c r="ABY25" s="37"/>
      <c r="ABZ25" s="22"/>
      <c r="ACA25" s="24"/>
      <c r="ACO25" s="37"/>
      <c r="ACP25" s="22"/>
      <c r="ACQ25" s="24"/>
      <c r="ADE25" s="37"/>
      <c r="ADF25" s="22"/>
      <c r="ADG25" s="24"/>
      <c r="ADU25" s="37"/>
      <c r="ADV25" s="22"/>
      <c r="ADW25" s="24"/>
      <c r="AEK25" s="37"/>
      <c r="AEL25" s="22"/>
      <c r="AEM25" s="24"/>
      <c r="AFA25" s="37"/>
      <c r="AFB25" s="22"/>
      <c r="AFC25" s="24"/>
      <c r="AFQ25" s="37"/>
      <c r="AFR25" s="22"/>
      <c r="AFS25" s="24"/>
      <c r="AGG25" s="37"/>
      <c r="AGH25" s="22"/>
      <c r="AGI25" s="24"/>
      <c r="AGW25" s="37"/>
      <c r="AGX25" s="22"/>
      <c r="AGY25" s="24"/>
      <c r="AHM25" s="37"/>
      <c r="AHN25" s="22"/>
      <c r="AHO25" s="24"/>
      <c r="AIC25" s="37"/>
      <c r="AID25" s="22"/>
      <c r="AIE25" s="24"/>
      <c r="AIS25" s="37"/>
      <c r="AIT25" s="22"/>
      <c r="AIU25" s="24"/>
      <c r="AJI25" s="37"/>
      <c r="AJJ25" s="22"/>
      <c r="AJK25" s="24"/>
      <c r="AJY25" s="37"/>
      <c r="AJZ25" s="22"/>
      <c r="AKA25" s="24"/>
      <c r="AKO25" s="37"/>
      <c r="AKP25" s="22"/>
      <c r="AKQ25" s="24"/>
      <c r="ALE25" s="37"/>
      <c r="ALF25" s="22"/>
      <c r="ALG25" s="24"/>
      <c r="ALU25" s="37"/>
      <c r="ALV25" s="22"/>
      <c r="ALW25" s="24"/>
      <c r="AMK25" s="37"/>
      <c r="AML25" s="22"/>
      <c r="AMM25" s="24"/>
      <c r="ANA25" s="37"/>
      <c r="ANB25" s="22"/>
      <c r="ANC25" s="24"/>
      <c r="ANQ25" s="37"/>
      <c r="ANR25" s="22"/>
      <c r="ANS25" s="24"/>
      <c r="AOG25" s="37"/>
      <c r="AOH25" s="22"/>
      <c r="AOI25" s="24"/>
      <c r="AOW25" s="37"/>
      <c r="AOX25" s="22"/>
      <c r="AOY25" s="24"/>
      <c r="APM25" s="37"/>
      <c r="APN25" s="22"/>
      <c r="APO25" s="24"/>
      <c r="AQC25" s="37"/>
      <c r="AQD25" s="22"/>
      <c r="AQE25" s="24"/>
      <c r="AQS25" s="37"/>
      <c r="AQT25" s="22"/>
      <c r="AQU25" s="24"/>
      <c r="ARI25" s="37"/>
      <c r="ARJ25" s="22"/>
      <c r="ARK25" s="24"/>
      <c r="ARY25" s="37"/>
      <c r="ARZ25" s="22"/>
      <c r="ASA25" s="24"/>
      <c r="ASO25" s="37"/>
      <c r="ASP25" s="22"/>
      <c r="ASQ25" s="24"/>
      <c r="ATE25" s="37"/>
      <c r="ATF25" s="22"/>
      <c r="ATG25" s="24"/>
      <c r="ATU25" s="37"/>
      <c r="ATV25" s="22"/>
      <c r="ATW25" s="24"/>
      <c r="AUK25" s="37"/>
      <c r="AUL25" s="22"/>
      <c r="AUM25" s="24"/>
      <c r="AVA25" s="37"/>
      <c r="AVB25" s="22"/>
      <c r="AVC25" s="24"/>
      <c r="AVQ25" s="37"/>
      <c r="AVR25" s="22"/>
      <c r="AVS25" s="24"/>
      <c r="AWG25" s="37"/>
      <c r="AWH25" s="22"/>
      <c r="AWI25" s="24"/>
      <c r="AWW25" s="37"/>
      <c r="AWX25" s="22"/>
      <c r="AWY25" s="24"/>
      <c r="AXM25" s="37"/>
      <c r="AXN25" s="22"/>
      <c r="AXO25" s="24"/>
      <c r="AYC25" s="37"/>
      <c r="AYD25" s="22"/>
      <c r="AYE25" s="24"/>
      <c r="AYS25" s="37"/>
      <c r="AYT25" s="22"/>
      <c r="AYU25" s="24"/>
      <c r="AZI25" s="37"/>
      <c r="AZJ25" s="22"/>
      <c r="AZK25" s="24"/>
      <c r="AZY25" s="37"/>
      <c r="AZZ25" s="22"/>
      <c r="BAA25" s="24"/>
      <c r="BAO25" s="37"/>
      <c r="BAP25" s="22"/>
      <c r="BAQ25" s="24"/>
      <c r="BBE25" s="37"/>
      <c r="BBF25" s="22"/>
      <c r="BBG25" s="24"/>
      <c r="BBU25" s="37"/>
      <c r="BBV25" s="22"/>
      <c r="BBW25" s="24"/>
      <c r="BCK25" s="37"/>
      <c r="BCL25" s="22"/>
      <c r="BCM25" s="24"/>
      <c r="BDA25" s="37"/>
      <c r="BDB25" s="22"/>
      <c r="BDC25" s="24"/>
      <c r="BDQ25" s="37"/>
      <c r="BDR25" s="22"/>
      <c r="BDS25" s="24"/>
      <c r="BEG25" s="37"/>
      <c r="BEH25" s="22"/>
      <c r="BEI25" s="24"/>
      <c r="BEW25" s="37"/>
      <c r="BEX25" s="22"/>
      <c r="BEY25" s="24"/>
      <c r="BFM25" s="37"/>
      <c r="BFN25" s="22"/>
      <c r="BFO25" s="24"/>
      <c r="BGC25" s="37"/>
      <c r="BGD25" s="22"/>
      <c r="BGE25" s="24"/>
      <c r="BGS25" s="37"/>
      <c r="BGT25" s="22"/>
      <c r="BGU25" s="24"/>
      <c r="BHI25" s="37"/>
      <c r="BHJ25" s="22"/>
      <c r="BHK25" s="24"/>
      <c r="BHY25" s="37"/>
      <c r="BHZ25" s="22"/>
      <c r="BIA25" s="24"/>
      <c r="BIO25" s="37"/>
      <c r="BIP25" s="22"/>
      <c r="BIQ25" s="24"/>
      <c r="BJE25" s="37"/>
      <c r="BJF25" s="22"/>
      <c r="BJG25" s="24"/>
      <c r="BJU25" s="37"/>
      <c r="BJV25" s="22"/>
      <c r="BJW25" s="24"/>
      <c r="BKK25" s="37"/>
      <c r="BKL25" s="22"/>
      <c r="BKM25" s="24"/>
      <c r="BLA25" s="37"/>
      <c r="BLB25" s="22"/>
      <c r="BLC25" s="24"/>
      <c r="BLQ25" s="37"/>
      <c r="BLR25" s="22"/>
      <c r="BLS25" s="24"/>
      <c r="BMG25" s="37"/>
      <c r="BMH25" s="22"/>
      <c r="BMI25" s="24"/>
      <c r="BMW25" s="37"/>
      <c r="BMX25" s="22"/>
      <c r="BMY25" s="24"/>
      <c r="BNM25" s="37"/>
      <c r="BNN25" s="22"/>
      <c r="BNO25" s="24"/>
      <c r="BOC25" s="37"/>
      <c r="BOD25" s="22"/>
      <c r="BOE25" s="24"/>
      <c r="BOS25" s="37"/>
      <c r="BOT25" s="22"/>
      <c r="BOU25" s="24"/>
      <c r="BPI25" s="37"/>
      <c r="BPJ25" s="22"/>
      <c r="BPK25" s="24"/>
      <c r="BPY25" s="37"/>
      <c r="BPZ25" s="22"/>
      <c r="BQA25" s="24"/>
      <c r="BQO25" s="37"/>
      <c r="BQP25" s="22"/>
      <c r="BQQ25" s="24"/>
      <c r="BRE25" s="37"/>
      <c r="BRF25" s="22"/>
      <c r="BRG25" s="24"/>
      <c r="BRU25" s="37"/>
      <c r="BRV25" s="22"/>
      <c r="BRW25" s="24"/>
      <c r="BSK25" s="37"/>
      <c r="BSL25" s="22"/>
      <c r="BSM25" s="24"/>
      <c r="BTA25" s="37"/>
      <c r="BTB25" s="22"/>
      <c r="BTC25" s="24"/>
      <c r="BTQ25" s="37"/>
      <c r="BTR25" s="22"/>
      <c r="BTS25" s="24"/>
      <c r="BUG25" s="37"/>
      <c r="BUH25" s="22"/>
      <c r="BUI25" s="24"/>
      <c r="BUW25" s="37"/>
      <c r="BUX25" s="22"/>
      <c r="BUY25" s="24"/>
      <c r="BVM25" s="37"/>
      <c r="BVN25" s="22"/>
      <c r="BVO25" s="24"/>
      <c r="BWC25" s="37"/>
      <c r="BWD25" s="22"/>
      <c r="BWE25" s="24"/>
      <c r="BWS25" s="37"/>
      <c r="BWT25" s="22"/>
      <c r="BWU25" s="24"/>
      <c r="BXI25" s="37"/>
      <c r="BXJ25" s="22"/>
      <c r="BXK25" s="24"/>
      <c r="BXY25" s="37"/>
      <c r="BXZ25" s="22"/>
      <c r="BYA25" s="24"/>
      <c r="BYO25" s="37"/>
      <c r="BYP25" s="22"/>
      <c r="BYQ25" s="24"/>
      <c r="BZE25" s="37"/>
      <c r="BZF25" s="22"/>
      <c r="BZG25" s="24"/>
      <c r="BZU25" s="37"/>
      <c r="BZV25" s="22"/>
      <c r="BZW25" s="24"/>
      <c r="CAK25" s="37"/>
      <c r="CAL25" s="22"/>
      <c r="CAM25" s="24"/>
      <c r="CBA25" s="37"/>
      <c r="CBB25" s="22"/>
      <c r="CBC25" s="24"/>
      <c r="CBQ25" s="37"/>
      <c r="CBR25" s="22"/>
      <c r="CBS25" s="24"/>
      <c r="CCG25" s="37"/>
      <c r="CCH25" s="22"/>
      <c r="CCI25" s="24"/>
      <c r="CCW25" s="37"/>
      <c r="CCX25" s="22"/>
      <c r="CCY25" s="24"/>
      <c r="CDM25" s="37"/>
      <c r="CDN25" s="22"/>
      <c r="CDO25" s="24"/>
      <c r="CEC25" s="37"/>
      <c r="CED25" s="22"/>
      <c r="CEE25" s="24"/>
      <c r="CES25" s="37"/>
      <c r="CET25" s="22"/>
      <c r="CEU25" s="24"/>
      <c r="CFI25" s="37"/>
      <c r="CFJ25" s="22"/>
      <c r="CFK25" s="24"/>
      <c r="CFY25" s="37"/>
      <c r="CFZ25" s="22"/>
      <c r="CGA25" s="24"/>
      <c r="CGO25" s="37"/>
      <c r="CGP25" s="22"/>
      <c r="CGQ25" s="24"/>
      <c r="CHE25" s="37"/>
      <c r="CHF25" s="22"/>
      <c r="CHG25" s="24"/>
      <c r="CHU25" s="37"/>
      <c r="CHV25" s="22"/>
      <c r="CHW25" s="24"/>
      <c r="CIK25" s="37"/>
      <c r="CIL25" s="22"/>
      <c r="CIM25" s="24"/>
      <c r="CJA25" s="37"/>
      <c r="CJB25" s="22"/>
      <c r="CJC25" s="24"/>
      <c r="CJQ25" s="37"/>
      <c r="CJR25" s="22"/>
      <c r="CJS25" s="24"/>
      <c r="CKG25" s="37"/>
      <c r="CKH25" s="22"/>
      <c r="CKI25" s="24"/>
      <c r="CKW25" s="37"/>
      <c r="CKX25" s="22"/>
      <c r="CKY25" s="24"/>
      <c r="CLM25" s="37"/>
      <c r="CLN25" s="22"/>
      <c r="CLO25" s="24"/>
      <c r="CMC25" s="37"/>
      <c r="CMD25" s="22"/>
      <c r="CME25" s="24"/>
      <c r="CMS25" s="37"/>
      <c r="CMT25" s="22"/>
      <c r="CMU25" s="24"/>
      <c r="CNI25" s="37"/>
      <c r="CNJ25" s="22"/>
      <c r="CNK25" s="24"/>
      <c r="CNY25" s="37"/>
      <c r="CNZ25" s="22"/>
      <c r="COA25" s="24"/>
      <c r="COO25" s="37"/>
      <c r="COP25" s="22"/>
      <c r="COQ25" s="24"/>
      <c r="CPE25" s="37"/>
      <c r="CPF25" s="22"/>
      <c r="CPG25" s="24"/>
      <c r="CPU25" s="37"/>
      <c r="CPV25" s="22"/>
      <c r="CPW25" s="24"/>
      <c r="CQK25" s="37"/>
      <c r="CQL25" s="22"/>
      <c r="CQM25" s="24"/>
      <c r="CRA25" s="37"/>
      <c r="CRB25" s="22"/>
      <c r="CRC25" s="24"/>
      <c r="CRQ25" s="37"/>
      <c r="CRR25" s="22"/>
      <c r="CRS25" s="24"/>
      <c r="CSG25" s="37"/>
      <c r="CSH25" s="22"/>
      <c r="CSI25" s="24"/>
      <c r="CSW25" s="37"/>
      <c r="CSX25" s="22"/>
      <c r="CSY25" s="24"/>
      <c r="CTM25" s="37"/>
      <c r="CTN25" s="22"/>
      <c r="CTO25" s="24"/>
      <c r="CUC25" s="37"/>
      <c r="CUD25" s="22"/>
      <c r="CUE25" s="24"/>
      <c r="CUS25" s="37"/>
      <c r="CUT25" s="22"/>
      <c r="CUU25" s="24"/>
      <c r="CVI25" s="37"/>
      <c r="CVJ25" s="22"/>
      <c r="CVK25" s="24"/>
      <c r="CVY25" s="37"/>
      <c r="CVZ25" s="22"/>
      <c r="CWA25" s="24"/>
      <c r="CWO25" s="37"/>
      <c r="CWP25" s="22"/>
      <c r="CWQ25" s="24"/>
      <c r="CXE25" s="37"/>
      <c r="CXF25" s="22"/>
      <c r="CXG25" s="24"/>
      <c r="CXU25" s="37"/>
      <c r="CXV25" s="22"/>
      <c r="CXW25" s="24"/>
      <c r="CYK25" s="37"/>
      <c r="CYL25" s="22"/>
      <c r="CYM25" s="24"/>
      <c r="CZA25" s="37"/>
      <c r="CZB25" s="22"/>
      <c r="CZC25" s="24"/>
      <c r="CZQ25" s="37"/>
      <c r="CZR25" s="22"/>
      <c r="CZS25" s="24"/>
      <c r="DAG25" s="37"/>
      <c r="DAH25" s="22"/>
      <c r="DAI25" s="24"/>
      <c r="DAW25" s="37"/>
      <c r="DAX25" s="22"/>
      <c r="DAY25" s="24"/>
      <c r="DBM25" s="37"/>
      <c r="DBN25" s="22"/>
      <c r="DBO25" s="24"/>
      <c r="DCC25" s="37"/>
      <c r="DCD25" s="22"/>
      <c r="DCE25" s="24"/>
      <c r="DCS25" s="37"/>
      <c r="DCT25" s="22"/>
      <c r="DCU25" s="24"/>
      <c r="DDI25" s="37"/>
      <c r="DDJ25" s="22"/>
      <c r="DDK25" s="24"/>
      <c r="DDY25" s="37"/>
      <c r="DDZ25" s="22"/>
      <c r="DEA25" s="24"/>
      <c r="DEO25" s="37"/>
      <c r="DEP25" s="22"/>
      <c r="DEQ25" s="24"/>
      <c r="DFE25" s="37"/>
      <c r="DFF25" s="22"/>
      <c r="DFG25" s="24"/>
      <c r="DFU25" s="37"/>
      <c r="DFV25" s="22"/>
      <c r="DFW25" s="24"/>
      <c r="DGK25" s="37"/>
      <c r="DGL25" s="22"/>
      <c r="DGM25" s="24"/>
      <c r="DHA25" s="37"/>
      <c r="DHB25" s="22"/>
      <c r="DHC25" s="24"/>
      <c r="DHQ25" s="37"/>
      <c r="DHR25" s="22"/>
      <c r="DHS25" s="24"/>
      <c r="DIG25" s="37"/>
      <c r="DIH25" s="22"/>
      <c r="DII25" s="24"/>
      <c r="DIW25" s="37"/>
      <c r="DIX25" s="22"/>
      <c r="DIY25" s="24"/>
      <c r="DJM25" s="37"/>
      <c r="DJN25" s="22"/>
      <c r="DJO25" s="24"/>
      <c r="DKC25" s="37"/>
      <c r="DKD25" s="22"/>
      <c r="DKE25" s="24"/>
      <c r="DKS25" s="37"/>
      <c r="DKT25" s="22"/>
      <c r="DKU25" s="24"/>
      <c r="DLI25" s="37"/>
      <c r="DLJ25" s="22"/>
      <c r="DLK25" s="24"/>
      <c r="DLY25" s="37"/>
      <c r="DLZ25" s="22"/>
      <c r="DMA25" s="24"/>
      <c r="DMO25" s="37"/>
      <c r="DMP25" s="22"/>
      <c r="DMQ25" s="24"/>
      <c r="DNE25" s="37"/>
      <c r="DNF25" s="22"/>
      <c r="DNG25" s="24"/>
      <c r="DNU25" s="37"/>
      <c r="DNV25" s="22"/>
      <c r="DNW25" s="24"/>
      <c r="DOK25" s="37"/>
      <c r="DOL25" s="22"/>
      <c r="DOM25" s="24"/>
      <c r="DPA25" s="37"/>
      <c r="DPB25" s="22"/>
      <c r="DPC25" s="24"/>
      <c r="DPQ25" s="37"/>
      <c r="DPR25" s="22"/>
      <c r="DPS25" s="24"/>
      <c r="DQG25" s="37"/>
      <c r="DQH25" s="22"/>
      <c r="DQI25" s="24"/>
      <c r="DQW25" s="37"/>
      <c r="DQX25" s="22"/>
      <c r="DQY25" s="24"/>
      <c r="DRM25" s="37"/>
      <c r="DRN25" s="22"/>
      <c r="DRO25" s="24"/>
      <c r="DSC25" s="37"/>
      <c r="DSD25" s="22"/>
      <c r="DSE25" s="24"/>
      <c r="DSS25" s="37"/>
      <c r="DST25" s="22"/>
      <c r="DSU25" s="24"/>
      <c r="DTI25" s="37"/>
      <c r="DTJ25" s="22"/>
      <c r="DTK25" s="24"/>
      <c r="DTY25" s="37"/>
      <c r="DTZ25" s="22"/>
      <c r="DUA25" s="24"/>
      <c r="DUO25" s="37"/>
      <c r="DUP25" s="22"/>
      <c r="DUQ25" s="24"/>
      <c r="DVE25" s="37"/>
      <c r="DVF25" s="22"/>
      <c r="DVG25" s="24"/>
      <c r="DVU25" s="37"/>
      <c r="DVV25" s="22"/>
      <c r="DVW25" s="24"/>
      <c r="DWK25" s="37"/>
      <c r="DWL25" s="22"/>
      <c r="DWM25" s="24"/>
      <c r="DXA25" s="37"/>
      <c r="DXB25" s="22"/>
      <c r="DXC25" s="24"/>
      <c r="DXQ25" s="37"/>
      <c r="DXR25" s="22"/>
      <c r="DXS25" s="24"/>
      <c r="DYG25" s="37"/>
      <c r="DYH25" s="22"/>
      <c r="DYI25" s="24"/>
      <c r="DYW25" s="37"/>
      <c r="DYX25" s="22"/>
      <c r="DYY25" s="24"/>
      <c r="DZM25" s="37"/>
      <c r="DZN25" s="22"/>
      <c r="DZO25" s="24"/>
      <c r="EAC25" s="37"/>
      <c r="EAD25" s="22"/>
      <c r="EAE25" s="24"/>
      <c r="EAS25" s="37"/>
      <c r="EAT25" s="22"/>
      <c r="EAU25" s="24"/>
      <c r="EBI25" s="37"/>
      <c r="EBJ25" s="22"/>
      <c r="EBK25" s="24"/>
      <c r="EBY25" s="37"/>
      <c r="EBZ25" s="22"/>
      <c r="ECA25" s="24"/>
      <c r="ECO25" s="37"/>
      <c r="ECP25" s="22"/>
      <c r="ECQ25" s="24"/>
      <c r="EDE25" s="37"/>
      <c r="EDF25" s="22"/>
      <c r="EDG25" s="24"/>
      <c r="EDU25" s="37"/>
      <c r="EDV25" s="22"/>
      <c r="EDW25" s="24"/>
      <c r="EEK25" s="37"/>
      <c r="EEL25" s="22"/>
      <c r="EEM25" s="24"/>
      <c r="EFA25" s="37"/>
      <c r="EFB25" s="22"/>
      <c r="EFC25" s="24"/>
      <c r="EFQ25" s="37"/>
      <c r="EFR25" s="22"/>
      <c r="EFS25" s="24"/>
      <c r="EGG25" s="37"/>
      <c r="EGH25" s="22"/>
      <c r="EGI25" s="24"/>
      <c r="EGW25" s="37"/>
      <c r="EGX25" s="22"/>
      <c r="EGY25" s="24"/>
      <c r="EHM25" s="37"/>
      <c r="EHN25" s="22"/>
      <c r="EHO25" s="24"/>
      <c r="EIC25" s="37"/>
      <c r="EID25" s="22"/>
      <c r="EIE25" s="24"/>
      <c r="EIS25" s="37"/>
      <c r="EIT25" s="22"/>
      <c r="EIU25" s="24"/>
      <c r="EJI25" s="37"/>
      <c r="EJJ25" s="22"/>
      <c r="EJK25" s="24"/>
      <c r="EJY25" s="37"/>
      <c r="EJZ25" s="22"/>
      <c r="EKA25" s="24"/>
      <c r="EKO25" s="37"/>
      <c r="EKP25" s="22"/>
      <c r="EKQ25" s="24"/>
      <c r="ELE25" s="37"/>
      <c r="ELF25" s="22"/>
      <c r="ELG25" s="24"/>
      <c r="ELU25" s="37"/>
      <c r="ELV25" s="22"/>
      <c r="ELW25" s="24"/>
      <c r="EMK25" s="37"/>
      <c r="EML25" s="22"/>
      <c r="EMM25" s="24"/>
      <c r="ENA25" s="37"/>
      <c r="ENB25" s="22"/>
      <c r="ENC25" s="24"/>
      <c r="ENQ25" s="37"/>
      <c r="ENR25" s="22"/>
      <c r="ENS25" s="24"/>
      <c r="EOG25" s="37"/>
      <c r="EOH25" s="22"/>
      <c r="EOI25" s="24"/>
      <c r="EOW25" s="37"/>
      <c r="EOX25" s="22"/>
      <c r="EOY25" s="24"/>
      <c r="EPM25" s="37"/>
      <c r="EPN25" s="22"/>
      <c r="EPO25" s="24"/>
      <c r="EQC25" s="37"/>
      <c r="EQD25" s="22"/>
      <c r="EQE25" s="24"/>
      <c r="EQS25" s="37"/>
      <c r="EQT25" s="22"/>
      <c r="EQU25" s="24"/>
      <c r="ERI25" s="37"/>
      <c r="ERJ25" s="22"/>
      <c r="ERK25" s="24"/>
      <c r="ERY25" s="37"/>
      <c r="ERZ25" s="22"/>
      <c r="ESA25" s="24"/>
      <c r="ESO25" s="37"/>
      <c r="ESP25" s="22"/>
      <c r="ESQ25" s="24"/>
      <c r="ETE25" s="37"/>
      <c r="ETF25" s="22"/>
      <c r="ETG25" s="24"/>
      <c r="ETU25" s="37"/>
      <c r="ETV25" s="22"/>
      <c r="ETW25" s="24"/>
      <c r="EUK25" s="37"/>
      <c r="EUL25" s="22"/>
      <c r="EUM25" s="24"/>
      <c r="EVA25" s="37"/>
      <c r="EVB25" s="22"/>
      <c r="EVC25" s="24"/>
      <c r="EVQ25" s="37"/>
      <c r="EVR25" s="22"/>
      <c r="EVS25" s="24"/>
      <c r="EWG25" s="37"/>
      <c r="EWH25" s="22"/>
      <c r="EWI25" s="24"/>
      <c r="EWW25" s="37"/>
      <c r="EWX25" s="22"/>
      <c r="EWY25" s="24"/>
      <c r="EXM25" s="37"/>
      <c r="EXN25" s="22"/>
      <c r="EXO25" s="24"/>
      <c r="EYC25" s="37"/>
      <c r="EYD25" s="22"/>
      <c r="EYE25" s="24"/>
      <c r="EYS25" s="37"/>
      <c r="EYT25" s="22"/>
      <c r="EYU25" s="24"/>
      <c r="EZI25" s="37"/>
      <c r="EZJ25" s="22"/>
      <c r="EZK25" s="24"/>
      <c r="EZY25" s="37"/>
      <c r="EZZ25" s="22"/>
      <c r="FAA25" s="24"/>
      <c r="FAO25" s="37"/>
      <c r="FAP25" s="22"/>
      <c r="FAQ25" s="24"/>
      <c r="FBE25" s="37"/>
      <c r="FBF25" s="22"/>
      <c r="FBG25" s="24"/>
      <c r="FBU25" s="37"/>
      <c r="FBV25" s="22"/>
      <c r="FBW25" s="24"/>
      <c r="FCK25" s="37"/>
      <c r="FCL25" s="22"/>
      <c r="FCM25" s="24"/>
      <c r="FDA25" s="37"/>
      <c r="FDB25" s="22"/>
      <c r="FDC25" s="24"/>
      <c r="FDQ25" s="37"/>
      <c r="FDR25" s="22"/>
      <c r="FDS25" s="24"/>
      <c r="FEG25" s="37"/>
      <c r="FEH25" s="22"/>
      <c r="FEI25" s="24"/>
      <c r="FEW25" s="37"/>
      <c r="FEX25" s="22"/>
      <c r="FEY25" s="24"/>
      <c r="FFM25" s="37"/>
      <c r="FFN25" s="22"/>
      <c r="FFO25" s="24"/>
      <c r="FGC25" s="37"/>
      <c r="FGD25" s="22"/>
      <c r="FGE25" s="24"/>
      <c r="FGS25" s="37"/>
      <c r="FGT25" s="22"/>
      <c r="FGU25" s="24"/>
      <c r="FHI25" s="37"/>
      <c r="FHJ25" s="22"/>
      <c r="FHK25" s="24"/>
      <c r="FHY25" s="37"/>
      <c r="FHZ25" s="22"/>
      <c r="FIA25" s="24"/>
      <c r="FIO25" s="37"/>
      <c r="FIP25" s="22"/>
      <c r="FIQ25" s="24"/>
      <c r="FJE25" s="37"/>
      <c r="FJF25" s="22"/>
      <c r="FJG25" s="24"/>
      <c r="FJU25" s="37"/>
      <c r="FJV25" s="22"/>
      <c r="FJW25" s="24"/>
      <c r="FKK25" s="37"/>
      <c r="FKL25" s="22"/>
      <c r="FKM25" s="24"/>
      <c r="FLA25" s="37"/>
      <c r="FLB25" s="22"/>
      <c r="FLC25" s="24"/>
      <c r="FLQ25" s="37"/>
      <c r="FLR25" s="22"/>
      <c r="FLS25" s="24"/>
      <c r="FMG25" s="37"/>
      <c r="FMH25" s="22"/>
      <c r="FMI25" s="24"/>
      <c r="FMW25" s="37"/>
      <c r="FMX25" s="22"/>
      <c r="FMY25" s="24"/>
      <c r="FNM25" s="37"/>
      <c r="FNN25" s="22"/>
      <c r="FNO25" s="24"/>
      <c r="FOC25" s="37"/>
      <c r="FOD25" s="22"/>
      <c r="FOE25" s="24"/>
      <c r="FOS25" s="37"/>
      <c r="FOT25" s="22"/>
      <c r="FOU25" s="24"/>
      <c r="FPI25" s="37"/>
      <c r="FPJ25" s="22"/>
      <c r="FPK25" s="24"/>
      <c r="FPY25" s="37"/>
      <c r="FPZ25" s="22"/>
      <c r="FQA25" s="24"/>
      <c r="FQO25" s="37"/>
      <c r="FQP25" s="22"/>
      <c r="FQQ25" s="24"/>
      <c r="FRE25" s="37"/>
      <c r="FRF25" s="22"/>
      <c r="FRG25" s="24"/>
      <c r="FRU25" s="37"/>
      <c r="FRV25" s="22"/>
      <c r="FRW25" s="24"/>
      <c r="FSK25" s="37"/>
      <c r="FSL25" s="22"/>
      <c r="FSM25" s="24"/>
      <c r="FTA25" s="37"/>
      <c r="FTB25" s="22"/>
      <c r="FTC25" s="24"/>
      <c r="FTQ25" s="37"/>
      <c r="FTR25" s="22"/>
      <c r="FTS25" s="24"/>
      <c r="FUG25" s="37"/>
      <c r="FUH25" s="22"/>
      <c r="FUI25" s="24"/>
      <c r="FUW25" s="37"/>
      <c r="FUX25" s="22"/>
      <c r="FUY25" s="24"/>
      <c r="FVM25" s="37"/>
      <c r="FVN25" s="22"/>
      <c r="FVO25" s="24"/>
      <c r="FWC25" s="37"/>
      <c r="FWD25" s="22"/>
      <c r="FWE25" s="24"/>
      <c r="FWS25" s="37"/>
      <c r="FWT25" s="22"/>
      <c r="FWU25" s="24"/>
      <c r="FXI25" s="37"/>
      <c r="FXJ25" s="22"/>
      <c r="FXK25" s="24"/>
      <c r="FXY25" s="37"/>
      <c r="FXZ25" s="22"/>
      <c r="FYA25" s="24"/>
      <c r="FYO25" s="37"/>
      <c r="FYP25" s="22"/>
      <c r="FYQ25" s="24"/>
      <c r="FZE25" s="37"/>
      <c r="FZF25" s="22"/>
      <c r="FZG25" s="24"/>
      <c r="FZU25" s="37"/>
      <c r="FZV25" s="22"/>
      <c r="FZW25" s="24"/>
      <c r="GAK25" s="37"/>
      <c r="GAL25" s="22"/>
      <c r="GAM25" s="24"/>
      <c r="GBA25" s="37"/>
      <c r="GBB25" s="22"/>
      <c r="GBC25" s="24"/>
      <c r="GBQ25" s="37"/>
      <c r="GBR25" s="22"/>
      <c r="GBS25" s="24"/>
      <c r="GCG25" s="37"/>
      <c r="GCH25" s="22"/>
      <c r="GCI25" s="24"/>
      <c r="GCW25" s="37"/>
      <c r="GCX25" s="22"/>
      <c r="GCY25" s="24"/>
      <c r="GDM25" s="37"/>
      <c r="GDN25" s="22"/>
      <c r="GDO25" s="24"/>
      <c r="GEC25" s="37"/>
      <c r="GED25" s="22"/>
      <c r="GEE25" s="24"/>
      <c r="GES25" s="37"/>
      <c r="GET25" s="22"/>
      <c r="GEU25" s="24"/>
      <c r="GFI25" s="37"/>
      <c r="GFJ25" s="22"/>
      <c r="GFK25" s="24"/>
      <c r="GFY25" s="37"/>
      <c r="GFZ25" s="22"/>
      <c r="GGA25" s="24"/>
      <c r="GGO25" s="37"/>
      <c r="GGP25" s="22"/>
      <c r="GGQ25" s="24"/>
      <c r="GHE25" s="37"/>
      <c r="GHF25" s="22"/>
      <c r="GHG25" s="24"/>
      <c r="GHU25" s="37"/>
      <c r="GHV25" s="22"/>
      <c r="GHW25" s="24"/>
      <c r="GIK25" s="37"/>
      <c r="GIL25" s="22"/>
      <c r="GIM25" s="24"/>
      <c r="GJA25" s="37"/>
      <c r="GJB25" s="22"/>
      <c r="GJC25" s="24"/>
      <c r="GJQ25" s="37"/>
      <c r="GJR25" s="22"/>
      <c r="GJS25" s="24"/>
      <c r="GKG25" s="37"/>
      <c r="GKH25" s="22"/>
      <c r="GKI25" s="24"/>
      <c r="GKW25" s="37"/>
      <c r="GKX25" s="22"/>
      <c r="GKY25" s="24"/>
      <c r="GLM25" s="37"/>
      <c r="GLN25" s="22"/>
      <c r="GLO25" s="24"/>
      <c r="GMC25" s="37"/>
      <c r="GMD25" s="22"/>
      <c r="GME25" s="24"/>
      <c r="GMS25" s="37"/>
      <c r="GMT25" s="22"/>
      <c r="GMU25" s="24"/>
      <c r="GNI25" s="37"/>
      <c r="GNJ25" s="22"/>
      <c r="GNK25" s="24"/>
      <c r="GNY25" s="37"/>
      <c r="GNZ25" s="22"/>
      <c r="GOA25" s="24"/>
      <c r="GOO25" s="37"/>
      <c r="GOP25" s="22"/>
      <c r="GOQ25" s="24"/>
      <c r="GPE25" s="37"/>
      <c r="GPF25" s="22"/>
      <c r="GPG25" s="24"/>
      <c r="GPU25" s="37"/>
      <c r="GPV25" s="22"/>
      <c r="GPW25" s="24"/>
      <c r="GQK25" s="37"/>
      <c r="GQL25" s="22"/>
      <c r="GQM25" s="24"/>
      <c r="GRA25" s="37"/>
      <c r="GRB25" s="22"/>
      <c r="GRC25" s="24"/>
      <c r="GRQ25" s="37"/>
      <c r="GRR25" s="22"/>
      <c r="GRS25" s="24"/>
      <c r="GSG25" s="37"/>
      <c r="GSH25" s="22"/>
      <c r="GSI25" s="24"/>
      <c r="GSW25" s="37"/>
      <c r="GSX25" s="22"/>
      <c r="GSY25" s="24"/>
      <c r="GTM25" s="37"/>
      <c r="GTN25" s="22"/>
      <c r="GTO25" s="24"/>
      <c r="GUC25" s="37"/>
      <c r="GUD25" s="22"/>
      <c r="GUE25" s="24"/>
      <c r="GUS25" s="37"/>
      <c r="GUT25" s="22"/>
      <c r="GUU25" s="24"/>
      <c r="GVI25" s="37"/>
      <c r="GVJ25" s="22"/>
      <c r="GVK25" s="24"/>
      <c r="GVY25" s="37"/>
      <c r="GVZ25" s="22"/>
      <c r="GWA25" s="24"/>
      <c r="GWO25" s="37"/>
      <c r="GWP25" s="22"/>
      <c r="GWQ25" s="24"/>
      <c r="GXE25" s="37"/>
      <c r="GXF25" s="22"/>
      <c r="GXG25" s="24"/>
      <c r="GXU25" s="37"/>
      <c r="GXV25" s="22"/>
      <c r="GXW25" s="24"/>
      <c r="GYK25" s="37"/>
      <c r="GYL25" s="22"/>
      <c r="GYM25" s="24"/>
      <c r="GZA25" s="37"/>
      <c r="GZB25" s="22"/>
      <c r="GZC25" s="24"/>
      <c r="GZQ25" s="37"/>
      <c r="GZR25" s="22"/>
      <c r="GZS25" s="24"/>
      <c r="HAG25" s="37"/>
      <c r="HAH25" s="22"/>
      <c r="HAI25" s="24"/>
      <c r="HAW25" s="37"/>
      <c r="HAX25" s="22"/>
      <c r="HAY25" s="24"/>
      <c r="HBM25" s="37"/>
      <c r="HBN25" s="22"/>
      <c r="HBO25" s="24"/>
      <c r="HCC25" s="37"/>
      <c r="HCD25" s="22"/>
      <c r="HCE25" s="24"/>
      <c r="HCS25" s="37"/>
      <c r="HCT25" s="22"/>
      <c r="HCU25" s="24"/>
      <c r="HDI25" s="37"/>
      <c r="HDJ25" s="22"/>
      <c r="HDK25" s="24"/>
      <c r="HDY25" s="37"/>
      <c r="HDZ25" s="22"/>
      <c r="HEA25" s="24"/>
      <c r="HEO25" s="37"/>
      <c r="HEP25" s="22"/>
      <c r="HEQ25" s="24"/>
      <c r="HFE25" s="37"/>
      <c r="HFF25" s="22"/>
      <c r="HFG25" s="24"/>
      <c r="HFU25" s="37"/>
      <c r="HFV25" s="22"/>
      <c r="HFW25" s="24"/>
      <c r="HGK25" s="37"/>
      <c r="HGL25" s="22"/>
      <c r="HGM25" s="24"/>
      <c r="HHA25" s="37"/>
      <c r="HHB25" s="22"/>
      <c r="HHC25" s="24"/>
      <c r="HHQ25" s="37"/>
      <c r="HHR25" s="22"/>
      <c r="HHS25" s="24"/>
      <c r="HIG25" s="37"/>
      <c r="HIH25" s="22"/>
      <c r="HII25" s="24"/>
      <c r="HIW25" s="37"/>
      <c r="HIX25" s="22"/>
      <c r="HIY25" s="24"/>
      <c r="HJM25" s="37"/>
      <c r="HJN25" s="22"/>
      <c r="HJO25" s="24"/>
      <c r="HKC25" s="37"/>
      <c r="HKD25" s="22"/>
      <c r="HKE25" s="24"/>
      <c r="HKS25" s="37"/>
      <c r="HKT25" s="22"/>
      <c r="HKU25" s="24"/>
      <c r="HLI25" s="37"/>
      <c r="HLJ25" s="22"/>
      <c r="HLK25" s="24"/>
      <c r="HLY25" s="37"/>
      <c r="HLZ25" s="22"/>
      <c r="HMA25" s="24"/>
      <c r="HMO25" s="37"/>
      <c r="HMP25" s="22"/>
      <c r="HMQ25" s="24"/>
      <c r="HNE25" s="37"/>
      <c r="HNF25" s="22"/>
      <c r="HNG25" s="24"/>
      <c r="HNU25" s="37"/>
      <c r="HNV25" s="22"/>
      <c r="HNW25" s="24"/>
      <c r="HOK25" s="37"/>
      <c r="HOL25" s="22"/>
      <c r="HOM25" s="24"/>
      <c r="HPA25" s="37"/>
      <c r="HPB25" s="22"/>
      <c r="HPC25" s="24"/>
      <c r="HPQ25" s="37"/>
      <c r="HPR25" s="22"/>
      <c r="HPS25" s="24"/>
      <c r="HQG25" s="37"/>
      <c r="HQH25" s="22"/>
      <c r="HQI25" s="24"/>
      <c r="HQW25" s="37"/>
      <c r="HQX25" s="22"/>
      <c r="HQY25" s="24"/>
      <c r="HRM25" s="37"/>
      <c r="HRN25" s="22"/>
      <c r="HRO25" s="24"/>
      <c r="HSC25" s="37"/>
      <c r="HSD25" s="22"/>
      <c r="HSE25" s="24"/>
      <c r="HSS25" s="37"/>
      <c r="HST25" s="22"/>
      <c r="HSU25" s="24"/>
      <c r="HTI25" s="37"/>
      <c r="HTJ25" s="22"/>
      <c r="HTK25" s="24"/>
      <c r="HTY25" s="37"/>
      <c r="HTZ25" s="22"/>
      <c r="HUA25" s="24"/>
      <c r="HUO25" s="37"/>
      <c r="HUP25" s="22"/>
      <c r="HUQ25" s="24"/>
      <c r="HVE25" s="37"/>
      <c r="HVF25" s="22"/>
      <c r="HVG25" s="24"/>
      <c r="HVU25" s="37"/>
      <c r="HVV25" s="22"/>
      <c r="HVW25" s="24"/>
      <c r="HWK25" s="37"/>
      <c r="HWL25" s="22"/>
      <c r="HWM25" s="24"/>
      <c r="HXA25" s="37"/>
      <c r="HXB25" s="22"/>
      <c r="HXC25" s="24"/>
      <c r="HXQ25" s="37"/>
      <c r="HXR25" s="22"/>
      <c r="HXS25" s="24"/>
      <c r="HYG25" s="37"/>
      <c r="HYH25" s="22"/>
      <c r="HYI25" s="24"/>
      <c r="HYW25" s="37"/>
      <c r="HYX25" s="22"/>
      <c r="HYY25" s="24"/>
      <c r="HZM25" s="37"/>
      <c r="HZN25" s="22"/>
      <c r="HZO25" s="24"/>
      <c r="IAC25" s="37"/>
      <c r="IAD25" s="22"/>
      <c r="IAE25" s="24"/>
      <c r="IAS25" s="37"/>
      <c r="IAT25" s="22"/>
      <c r="IAU25" s="24"/>
      <c r="IBI25" s="37"/>
      <c r="IBJ25" s="22"/>
      <c r="IBK25" s="24"/>
      <c r="IBY25" s="37"/>
      <c r="IBZ25" s="22"/>
      <c r="ICA25" s="24"/>
      <c r="ICO25" s="37"/>
      <c r="ICP25" s="22"/>
      <c r="ICQ25" s="24"/>
      <c r="IDE25" s="37"/>
      <c r="IDF25" s="22"/>
      <c r="IDG25" s="24"/>
      <c r="IDU25" s="37"/>
      <c r="IDV25" s="22"/>
      <c r="IDW25" s="24"/>
      <c r="IEK25" s="37"/>
      <c r="IEL25" s="22"/>
      <c r="IEM25" s="24"/>
      <c r="IFA25" s="37"/>
      <c r="IFB25" s="22"/>
      <c r="IFC25" s="24"/>
      <c r="IFQ25" s="37"/>
      <c r="IFR25" s="22"/>
      <c r="IFS25" s="24"/>
      <c r="IGG25" s="37"/>
      <c r="IGH25" s="22"/>
      <c r="IGI25" s="24"/>
      <c r="IGW25" s="37"/>
      <c r="IGX25" s="22"/>
      <c r="IGY25" s="24"/>
      <c r="IHM25" s="37"/>
      <c r="IHN25" s="22"/>
      <c r="IHO25" s="24"/>
      <c r="IIC25" s="37"/>
      <c r="IID25" s="22"/>
      <c r="IIE25" s="24"/>
      <c r="IIS25" s="37"/>
      <c r="IIT25" s="22"/>
      <c r="IIU25" s="24"/>
      <c r="IJI25" s="37"/>
      <c r="IJJ25" s="22"/>
      <c r="IJK25" s="24"/>
      <c r="IJY25" s="37"/>
      <c r="IJZ25" s="22"/>
      <c r="IKA25" s="24"/>
      <c r="IKO25" s="37"/>
      <c r="IKP25" s="22"/>
      <c r="IKQ25" s="24"/>
      <c r="ILE25" s="37"/>
      <c r="ILF25" s="22"/>
      <c r="ILG25" s="24"/>
      <c r="ILU25" s="37"/>
      <c r="ILV25" s="22"/>
      <c r="ILW25" s="24"/>
      <c r="IMK25" s="37"/>
      <c r="IML25" s="22"/>
      <c r="IMM25" s="24"/>
      <c r="INA25" s="37"/>
      <c r="INB25" s="22"/>
      <c r="INC25" s="24"/>
      <c r="INQ25" s="37"/>
      <c r="INR25" s="22"/>
      <c r="INS25" s="24"/>
      <c r="IOG25" s="37"/>
      <c r="IOH25" s="22"/>
      <c r="IOI25" s="24"/>
      <c r="IOW25" s="37"/>
      <c r="IOX25" s="22"/>
      <c r="IOY25" s="24"/>
      <c r="IPM25" s="37"/>
      <c r="IPN25" s="22"/>
      <c r="IPO25" s="24"/>
      <c r="IQC25" s="37"/>
      <c r="IQD25" s="22"/>
      <c r="IQE25" s="24"/>
      <c r="IQS25" s="37"/>
      <c r="IQT25" s="22"/>
      <c r="IQU25" s="24"/>
      <c r="IRI25" s="37"/>
      <c r="IRJ25" s="22"/>
      <c r="IRK25" s="24"/>
      <c r="IRY25" s="37"/>
      <c r="IRZ25" s="22"/>
      <c r="ISA25" s="24"/>
      <c r="ISO25" s="37"/>
      <c r="ISP25" s="22"/>
      <c r="ISQ25" s="24"/>
      <c r="ITE25" s="37"/>
      <c r="ITF25" s="22"/>
      <c r="ITG25" s="24"/>
      <c r="ITU25" s="37"/>
      <c r="ITV25" s="22"/>
      <c r="ITW25" s="24"/>
      <c r="IUK25" s="37"/>
      <c r="IUL25" s="22"/>
      <c r="IUM25" s="24"/>
      <c r="IVA25" s="37"/>
      <c r="IVB25" s="22"/>
      <c r="IVC25" s="24"/>
      <c r="IVQ25" s="37"/>
      <c r="IVR25" s="22"/>
      <c r="IVS25" s="24"/>
      <c r="IWG25" s="37"/>
      <c r="IWH25" s="22"/>
      <c r="IWI25" s="24"/>
      <c r="IWW25" s="37"/>
      <c r="IWX25" s="22"/>
      <c r="IWY25" s="24"/>
      <c r="IXM25" s="37"/>
      <c r="IXN25" s="22"/>
      <c r="IXO25" s="24"/>
      <c r="IYC25" s="37"/>
      <c r="IYD25" s="22"/>
      <c r="IYE25" s="24"/>
      <c r="IYS25" s="37"/>
      <c r="IYT25" s="22"/>
      <c r="IYU25" s="24"/>
      <c r="IZI25" s="37"/>
      <c r="IZJ25" s="22"/>
      <c r="IZK25" s="24"/>
      <c r="IZY25" s="37"/>
      <c r="IZZ25" s="22"/>
      <c r="JAA25" s="24"/>
      <c r="JAO25" s="37"/>
      <c r="JAP25" s="22"/>
      <c r="JAQ25" s="24"/>
      <c r="JBE25" s="37"/>
      <c r="JBF25" s="22"/>
      <c r="JBG25" s="24"/>
      <c r="JBU25" s="37"/>
      <c r="JBV25" s="22"/>
      <c r="JBW25" s="24"/>
      <c r="JCK25" s="37"/>
      <c r="JCL25" s="22"/>
      <c r="JCM25" s="24"/>
      <c r="JDA25" s="37"/>
      <c r="JDB25" s="22"/>
      <c r="JDC25" s="24"/>
      <c r="JDQ25" s="37"/>
      <c r="JDR25" s="22"/>
      <c r="JDS25" s="24"/>
      <c r="JEG25" s="37"/>
      <c r="JEH25" s="22"/>
      <c r="JEI25" s="24"/>
      <c r="JEW25" s="37"/>
      <c r="JEX25" s="22"/>
      <c r="JEY25" s="24"/>
      <c r="JFM25" s="37"/>
      <c r="JFN25" s="22"/>
      <c r="JFO25" s="24"/>
      <c r="JGC25" s="37"/>
      <c r="JGD25" s="22"/>
      <c r="JGE25" s="24"/>
      <c r="JGS25" s="37"/>
      <c r="JGT25" s="22"/>
      <c r="JGU25" s="24"/>
      <c r="JHI25" s="37"/>
      <c r="JHJ25" s="22"/>
      <c r="JHK25" s="24"/>
      <c r="JHY25" s="37"/>
      <c r="JHZ25" s="22"/>
      <c r="JIA25" s="24"/>
      <c r="JIO25" s="37"/>
      <c r="JIP25" s="22"/>
      <c r="JIQ25" s="24"/>
      <c r="JJE25" s="37"/>
      <c r="JJF25" s="22"/>
      <c r="JJG25" s="24"/>
      <c r="JJU25" s="37"/>
      <c r="JJV25" s="22"/>
      <c r="JJW25" s="24"/>
      <c r="JKK25" s="37"/>
      <c r="JKL25" s="22"/>
      <c r="JKM25" s="24"/>
      <c r="JLA25" s="37"/>
      <c r="JLB25" s="22"/>
      <c r="JLC25" s="24"/>
      <c r="JLQ25" s="37"/>
      <c r="JLR25" s="22"/>
      <c r="JLS25" s="24"/>
      <c r="JMG25" s="37"/>
      <c r="JMH25" s="22"/>
      <c r="JMI25" s="24"/>
      <c r="JMW25" s="37"/>
      <c r="JMX25" s="22"/>
      <c r="JMY25" s="24"/>
      <c r="JNM25" s="37"/>
      <c r="JNN25" s="22"/>
      <c r="JNO25" s="24"/>
      <c r="JOC25" s="37"/>
      <c r="JOD25" s="22"/>
      <c r="JOE25" s="24"/>
      <c r="JOS25" s="37"/>
      <c r="JOT25" s="22"/>
      <c r="JOU25" s="24"/>
      <c r="JPI25" s="37"/>
      <c r="JPJ25" s="22"/>
      <c r="JPK25" s="24"/>
      <c r="JPY25" s="37"/>
      <c r="JPZ25" s="22"/>
      <c r="JQA25" s="24"/>
      <c r="JQO25" s="37"/>
      <c r="JQP25" s="22"/>
      <c r="JQQ25" s="24"/>
      <c r="JRE25" s="37"/>
      <c r="JRF25" s="22"/>
      <c r="JRG25" s="24"/>
      <c r="JRU25" s="37"/>
      <c r="JRV25" s="22"/>
      <c r="JRW25" s="24"/>
      <c r="JSK25" s="37"/>
      <c r="JSL25" s="22"/>
      <c r="JSM25" s="24"/>
      <c r="JTA25" s="37"/>
      <c r="JTB25" s="22"/>
      <c r="JTC25" s="24"/>
      <c r="JTQ25" s="37"/>
      <c r="JTR25" s="22"/>
      <c r="JTS25" s="24"/>
      <c r="JUG25" s="37"/>
      <c r="JUH25" s="22"/>
      <c r="JUI25" s="24"/>
      <c r="JUW25" s="37"/>
      <c r="JUX25" s="22"/>
      <c r="JUY25" s="24"/>
      <c r="JVM25" s="37"/>
      <c r="JVN25" s="22"/>
      <c r="JVO25" s="24"/>
      <c r="JWC25" s="37"/>
      <c r="JWD25" s="22"/>
      <c r="JWE25" s="24"/>
      <c r="JWS25" s="37"/>
      <c r="JWT25" s="22"/>
      <c r="JWU25" s="24"/>
      <c r="JXI25" s="37"/>
      <c r="JXJ25" s="22"/>
      <c r="JXK25" s="24"/>
      <c r="JXY25" s="37"/>
      <c r="JXZ25" s="22"/>
      <c r="JYA25" s="24"/>
      <c r="JYO25" s="37"/>
      <c r="JYP25" s="22"/>
      <c r="JYQ25" s="24"/>
      <c r="JZE25" s="37"/>
      <c r="JZF25" s="22"/>
      <c r="JZG25" s="24"/>
      <c r="JZU25" s="37"/>
      <c r="JZV25" s="22"/>
      <c r="JZW25" s="24"/>
      <c r="KAK25" s="37"/>
      <c r="KAL25" s="22"/>
      <c r="KAM25" s="24"/>
      <c r="KBA25" s="37"/>
      <c r="KBB25" s="22"/>
      <c r="KBC25" s="24"/>
      <c r="KBQ25" s="37"/>
      <c r="KBR25" s="22"/>
      <c r="KBS25" s="24"/>
      <c r="KCG25" s="37"/>
      <c r="KCH25" s="22"/>
      <c r="KCI25" s="24"/>
      <c r="KCW25" s="37"/>
      <c r="KCX25" s="22"/>
      <c r="KCY25" s="24"/>
      <c r="KDM25" s="37"/>
      <c r="KDN25" s="22"/>
      <c r="KDO25" s="24"/>
      <c r="KEC25" s="37"/>
      <c r="KED25" s="22"/>
      <c r="KEE25" s="24"/>
      <c r="KES25" s="37"/>
      <c r="KET25" s="22"/>
      <c r="KEU25" s="24"/>
      <c r="KFI25" s="37"/>
      <c r="KFJ25" s="22"/>
      <c r="KFK25" s="24"/>
      <c r="KFY25" s="37"/>
      <c r="KFZ25" s="22"/>
      <c r="KGA25" s="24"/>
      <c r="KGO25" s="37"/>
      <c r="KGP25" s="22"/>
      <c r="KGQ25" s="24"/>
      <c r="KHE25" s="37"/>
      <c r="KHF25" s="22"/>
      <c r="KHG25" s="24"/>
      <c r="KHU25" s="37"/>
      <c r="KHV25" s="22"/>
      <c r="KHW25" s="24"/>
      <c r="KIK25" s="37"/>
      <c r="KIL25" s="22"/>
      <c r="KIM25" s="24"/>
      <c r="KJA25" s="37"/>
      <c r="KJB25" s="22"/>
      <c r="KJC25" s="24"/>
      <c r="KJQ25" s="37"/>
      <c r="KJR25" s="22"/>
      <c r="KJS25" s="24"/>
      <c r="KKG25" s="37"/>
      <c r="KKH25" s="22"/>
      <c r="KKI25" s="24"/>
      <c r="KKW25" s="37"/>
      <c r="KKX25" s="22"/>
      <c r="KKY25" s="24"/>
      <c r="KLM25" s="37"/>
      <c r="KLN25" s="22"/>
      <c r="KLO25" s="24"/>
      <c r="KMC25" s="37"/>
      <c r="KMD25" s="22"/>
      <c r="KME25" s="24"/>
      <c r="KMS25" s="37"/>
      <c r="KMT25" s="22"/>
      <c r="KMU25" s="24"/>
      <c r="KNI25" s="37"/>
      <c r="KNJ25" s="22"/>
      <c r="KNK25" s="24"/>
      <c r="KNY25" s="37"/>
      <c r="KNZ25" s="22"/>
      <c r="KOA25" s="24"/>
      <c r="KOO25" s="37"/>
      <c r="KOP25" s="22"/>
      <c r="KOQ25" s="24"/>
      <c r="KPE25" s="37"/>
      <c r="KPF25" s="22"/>
      <c r="KPG25" s="24"/>
      <c r="KPU25" s="37"/>
      <c r="KPV25" s="22"/>
      <c r="KPW25" s="24"/>
      <c r="KQK25" s="37"/>
      <c r="KQL25" s="22"/>
      <c r="KQM25" s="24"/>
      <c r="KRA25" s="37"/>
      <c r="KRB25" s="22"/>
      <c r="KRC25" s="24"/>
      <c r="KRQ25" s="37"/>
      <c r="KRR25" s="22"/>
      <c r="KRS25" s="24"/>
      <c r="KSG25" s="37"/>
      <c r="KSH25" s="22"/>
      <c r="KSI25" s="24"/>
      <c r="KSW25" s="37"/>
      <c r="KSX25" s="22"/>
      <c r="KSY25" s="24"/>
      <c r="KTM25" s="37"/>
      <c r="KTN25" s="22"/>
      <c r="KTO25" s="24"/>
      <c r="KUC25" s="37"/>
      <c r="KUD25" s="22"/>
      <c r="KUE25" s="24"/>
      <c r="KUS25" s="37"/>
      <c r="KUT25" s="22"/>
      <c r="KUU25" s="24"/>
      <c r="KVI25" s="37"/>
      <c r="KVJ25" s="22"/>
      <c r="KVK25" s="24"/>
      <c r="KVY25" s="37"/>
      <c r="KVZ25" s="22"/>
      <c r="KWA25" s="24"/>
      <c r="KWO25" s="37"/>
      <c r="KWP25" s="22"/>
      <c r="KWQ25" s="24"/>
      <c r="KXE25" s="37"/>
      <c r="KXF25" s="22"/>
      <c r="KXG25" s="24"/>
      <c r="KXU25" s="37"/>
      <c r="KXV25" s="22"/>
      <c r="KXW25" s="24"/>
      <c r="KYK25" s="37"/>
      <c r="KYL25" s="22"/>
      <c r="KYM25" s="24"/>
      <c r="KZA25" s="37"/>
      <c r="KZB25" s="22"/>
      <c r="KZC25" s="24"/>
      <c r="KZQ25" s="37"/>
      <c r="KZR25" s="22"/>
      <c r="KZS25" s="24"/>
      <c r="LAG25" s="37"/>
      <c r="LAH25" s="22"/>
      <c r="LAI25" s="24"/>
      <c r="LAW25" s="37"/>
      <c r="LAX25" s="22"/>
      <c r="LAY25" s="24"/>
      <c r="LBM25" s="37"/>
      <c r="LBN25" s="22"/>
      <c r="LBO25" s="24"/>
      <c r="LCC25" s="37"/>
      <c r="LCD25" s="22"/>
      <c r="LCE25" s="24"/>
      <c r="LCS25" s="37"/>
      <c r="LCT25" s="22"/>
      <c r="LCU25" s="24"/>
      <c r="LDI25" s="37"/>
      <c r="LDJ25" s="22"/>
      <c r="LDK25" s="24"/>
      <c r="LDY25" s="37"/>
      <c r="LDZ25" s="22"/>
      <c r="LEA25" s="24"/>
      <c r="LEO25" s="37"/>
      <c r="LEP25" s="22"/>
      <c r="LEQ25" s="24"/>
      <c r="LFE25" s="37"/>
      <c r="LFF25" s="22"/>
      <c r="LFG25" s="24"/>
      <c r="LFU25" s="37"/>
      <c r="LFV25" s="22"/>
      <c r="LFW25" s="24"/>
      <c r="LGK25" s="37"/>
      <c r="LGL25" s="22"/>
      <c r="LGM25" s="24"/>
      <c r="LHA25" s="37"/>
      <c r="LHB25" s="22"/>
      <c r="LHC25" s="24"/>
      <c r="LHQ25" s="37"/>
      <c r="LHR25" s="22"/>
      <c r="LHS25" s="24"/>
      <c r="LIG25" s="37"/>
      <c r="LIH25" s="22"/>
      <c r="LII25" s="24"/>
      <c r="LIW25" s="37"/>
      <c r="LIX25" s="22"/>
      <c r="LIY25" s="24"/>
      <c r="LJM25" s="37"/>
      <c r="LJN25" s="22"/>
      <c r="LJO25" s="24"/>
      <c r="LKC25" s="37"/>
      <c r="LKD25" s="22"/>
      <c r="LKE25" s="24"/>
      <c r="LKS25" s="37"/>
      <c r="LKT25" s="22"/>
      <c r="LKU25" s="24"/>
      <c r="LLI25" s="37"/>
      <c r="LLJ25" s="22"/>
      <c r="LLK25" s="24"/>
      <c r="LLY25" s="37"/>
      <c r="LLZ25" s="22"/>
      <c r="LMA25" s="24"/>
      <c r="LMO25" s="37"/>
      <c r="LMP25" s="22"/>
      <c r="LMQ25" s="24"/>
      <c r="LNE25" s="37"/>
      <c r="LNF25" s="22"/>
      <c r="LNG25" s="24"/>
      <c r="LNU25" s="37"/>
      <c r="LNV25" s="22"/>
      <c r="LNW25" s="24"/>
      <c r="LOK25" s="37"/>
      <c r="LOL25" s="22"/>
      <c r="LOM25" s="24"/>
      <c r="LPA25" s="37"/>
      <c r="LPB25" s="22"/>
      <c r="LPC25" s="24"/>
      <c r="LPQ25" s="37"/>
      <c r="LPR25" s="22"/>
      <c r="LPS25" s="24"/>
      <c r="LQG25" s="37"/>
      <c r="LQH25" s="22"/>
      <c r="LQI25" s="24"/>
      <c r="LQW25" s="37"/>
      <c r="LQX25" s="22"/>
      <c r="LQY25" s="24"/>
      <c r="LRM25" s="37"/>
      <c r="LRN25" s="22"/>
      <c r="LRO25" s="24"/>
      <c r="LSC25" s="37"/>
      <c r="LSD25" s="22"/>
      <c r="LSE25" s="24"/>
      <c r="LSS25" s="37"/>
      <c r="LST25" s="22"/>
      <c r="LSU25" s="24"/>
      <c r="LTI25" s="37"/>
      <c r="LTJ25" s="22"/>
      <c r="LTK25" s="24"/>
      <c r="LTY25" s="37"/>
      <c r="LTZ25" s="22"/>
      <c r="LUA25" s="24"/>
      <c r="LUO25" s="37"/>
      <c r="LUP25" s="22"/>
      <c r="LUQ25" s="24"/>
      <c r="LVE25" s="37"/>
      <c r="LVF25" s="22"/>
      <c r="LVG25" s="24"/>
      <c r="LVU25" s="37"/>
      <c r="LVV25" s="22"/>
      <c r="LVW25" s="24"/>
      <c r="LWK25" s="37"/>
      <c r="LWL25" s="22"/>
      <c r="LWM25" s="24"/>
      <c r="LXA25" s="37"/>
      <c r="LXB25" s="22"/>
      <c r="LXC25" s="24"/>
      <c r="LXQ25" s="37"/>
      <c r="LXR25" s="22"/>
      <c r="LXS25" s="24"/>
      <c r="LYG25" s="37"/>
      <c r="LYH25" s="22"/>
      <c r="LYI25" s="24"/>
      <c r="LYW25" s="37"/>
      <c r="LYX25" s="22"/>
      <c r="LYY25" s="24"/>
      <c r="LZM25" s="37"/>
      <c r="LZN25" s="22"/>
      <c r="LZO25" s="24"/>
      <c r="MAC25" s="37"/>
      <c r="MAD25" s="22"/>
      <c r="MAE25" s="24"/>
      <c r="MAS25" s="37"/>
      <c r="MAT25" s="22"/>
      <c r="MAU25" s="24"/>
      <c r="MBI25" s="37"/>
      <c r="MBJ25" s="22"/>
      <c r="MBK25" s="24"/>
      <c r="MBY25" s="37"/>
      <c r="MBZ25" s="22"/>
      <c r="MCA25" s="24"/>
      <c r="MCO25" s="37"/>
      <c r="MCP25" s="22"/>
      <c r="MCQ25" s="24"/>
      <c r="MDE25" s="37"/>
      <c r="MDF25" s="22"/>
      <c r="MDG25" s="24"/>
      <c r="MDU25" s="37"/>
      <c r="MDV25" s="22"/>
      <c r="MDW25" s="24"/>
      <c r="MEK25" s="37"/>
      <c r="MEL25" s="22"/>
      <c r="MEM25" s="24"/>
      <c r="MFA25" s="37"/>
      <c r="MFB25" s="22"/>
      <c r="MFC25" s="24"/>
      <c r="MFQ25" s="37"/>
      <c r="MFR25" s="22"/>
      <c r="MFS25" s="24"/>
      <c r="MGG25" s="37"/>
      <c r="MGH25" s="22"/>
      <c r="MGI25" s="24"/>
      <c r="MGW25" s="37"/>
      <c r="MGX25" s="22"/>
      <c r="MGY25" s="24"/>
      <c r="MHM25" s="37"/>
      <c r="MHN25" s="22"/>
      <c r="MHO25" s="24"/>
      <c r="MIC25" s="37"/>
      <c r="MID25" s="22"/>
      <c r="MIE25" s="24"/>
      <c r="MIS25" s="37"/>
      <c r="MIT25" s="22"/>
      <c r="MIU25" s="24"/>
      <c r="MJI25" s="37"/>
      <c r="MJJ25" s="22"/>
      <c r="MJK25" s="24"/>
      <c r="MJY25" s="37"/>
      <c r="MJZ25" s="22"/>
      <c r="MKA25" s="24"/>
      <c r="MKO25" s="37"/>
      <c r="MKP25" s="22"/>
      <c r="MKQ25" s="24"/>
      <c r="MLE25" s="37"/>
      <c r="MLF25" s="22"/>
      <c r="MLG25" s="24"/>
      <c r="MLU25" s="37"/>
      <c r="MLV25" s="22"/>
      <c r="MLW25" s="24"/>
      <c r="MMK25" s="37"/>
      <c r="MML25" s="22"/>
      <c r="MMM25" s="24"/>
      <c r="MNA25" s="37"/>
      <c r="MNB25" s="22"/>
      <c r="MNC25" s="24"/>
      <c r="MNQ25" s="37"/>
      <c r="MNR25" s="22"/>
      <c r="MNS25" s="24"/>
      <c r="MOG25" s="37"/>
      <c r="MOH25" s="22"/>
      <c r="MOI25" s="24"/>
      <c r="MOW25" s="37"/>
      <c r="MOX25" s="22"/>
      <c r="MOY25" s="24"/>
      <c r="MPM25" s="37"/>
      <c r="MPN25" s="22"/>
      <c r="MPO25" s="24"/>
      <c r="MQC25" s="37"/>
      <c r="MQD25" s="22"/>
      <c r="MQE25" s="24"/>
      <c r="MQS25" s="37"/>
      <c r="MQT25" s="22"/>
      <c r="MQU25" s="24"/>
      <c r="MRI25" s="37"/>
      <c r="MRJ25" s="22"/>
      <c r="MRK25" s="24"/>
      <c r="MRY25" s="37"/>
      <c r="MRZ25" s="22"/>
      <c r="MSA25" s="24"/>
      <c r="MSO25" s="37"/>
      <c r="MSP25" s="22"/>
      <c r="MSQ25" s="24"/>
      <c r="MTE25" s="37"/>
      <c r="MTF25" s="22"/>
      <c r="MTG25" s="24"/>
      <c r="MTU25" s="37"/>
      <c r="MTV25" s="22"/>
      <c r="MTW25" s="24"/>
      <c r="MUK25" s="37"/>
      <c r="MUL25" s="22"/>
      <c r="MUM25" s="24"/>
      <c r="MVA25" s="37"/>
      <c r="MVB25" s="22"/>
      <c r="MVC25" s="24"/>
      <c r="MVQ25" s="37"/>
      <c r="MVR25" s="22"/>
      <c r="MVS25" s="24"/>
      <c r="MWG25" s="37"/>
      <c r="MWH25" s="22"/>
      <c r="MWI25" s="24"/>
      <c r="MWW25" s="37"/>
      <c r="MWX25" s="22"/>
      <c r="MWY25" s="24"/>
      <c r="MXM25" s="37"/>
      <c r="MXN25" s="22"/>
      <c r="MXO25" s="24"/>
      <c r="MYC25" s="37"/>
      <c r="MYD25" s="22"/>
      <c r="MYE25" s="24"/>
      <c r="MYS25" s="37"/>
      <c r="MYT25" s="22"/>
      <c r="MYU25" s="24"/>
      <c r="MZI25" s="37"/>
      <c r="MZJ25" s="22"/>
      <c r="MZK25" s="24"/>
      <c r="MZY25" s="37"/>
      <c r="MZZ25" s="22"/>
      <c r="NAA25" s="24"/>
      <c r="NAO25" s="37"/>
      <c r="NAP25" s="22"/>
      <c r="NAQ25" s="24"/>
      <c r="NBE25" s="37"/>
      <c r="NBF25" s="22"/>
      <c r="NBG25" s="24"/>
      <c r="NBU25" s="37"/>
      <c r="NBV25" s="22"/>
      <c r="NBW25" s="24"/>
      <c r="NCK25" s="37"/>
      <c r="NCL25" s="22"/>
      <c r="NCM25" s="24"/>
      <c r="NDA25" s="37"/>
      <c r="NDB25" s="22"/>
      <c r="NDC25" s="24"/>
      <c r="NDQ25" s="37"/>
      <c r="NDR25" s="22"/>
      <c r="NDS25" s="24"/>
      <c r="NEG25" s="37"/>
      <c r="NEH25" s="22"/>
      <c r="NEI25" s="24"/>
      <c r="NEW25" s="37"/>
      <c r="NEX25" s="22"/>
      <c r="NEY25" s="24"/>
      <c r="NFM25" s="37"/>
      <c r="NFN25" s="22"/>
      <c r="NFO25" s="24"/>
      <c r="NGC25" s="37"/>
      <c r="NGD25" s="22"/>
      <c r="NGE25" s="24"/>
      <c r="NGS25" s="37"/>
      <c r="NGT25" s="22"/>
      <c r="NGU25" s="24"/>
      <c r="NHI25" s="37"/>
      <c r="NHJ25" s="22"/>
      <c r="NHK25" s="24"/>
      <c r="NHY25" s="37"/>
      <c r="NHZ25" s="22"/>
      <c r="NIA25" s="24"/>
      <c r="NIO25" s="37"/>
      <c r="NIP25" s="22"/>
      <c r="NIQ25" s="24"/>
      <c r="NJE25" s="37"/>
      <c r="NJF25" s="22"/>
      <c r="NJG25" s="24"/>
      <c r="NJU25" s="37"/>
      <c r="NJV25" s="22"/>
      <c r="NJW25" s="24"/>
      <c r="NKK25" s="37"/>
      <c r="NKL25" s="22"/>
      <c r="NKM25" s="24"/>
      <c r="NLA25" s="37"/>
      <c r="NLB25" s="22"/>
      <c r="NLC25" s="24"/>
      <c r="NLQ25" s="37"/>
      <c r="NLR25" s="22"/>
      <c r="NLS25" s="24"/>
      <c r="NMG25" s="37"/>
      <c r="NMH25" s="22"/>
      <c r="NMI25" s="24"/>
      <c r="NMW25" s="37"/>
      <c r="NMX25" s="22"/>
      <c r="NMY25" s="24"/>
      <c r="NNM25" s="37"/>
      <c r="NNN25" s="22"/>
      <c r="NNO25" s="24"/>
      <c r="NOC25" s="37"/>
      <c r="NOD25" s="22"/>
      <c r="NOE25" s="24"/>
      <c r="NOS25" s="37"/>
      <c r="NOT25" s="22"/>
      <c r="NOU25" s="24"/>
      <c r="NPI25" s="37"/>
      <c r="NPJ25" s="22"/>
      <c r="NPK25" s="24"/>
      <c r="NPY25" s="37"/>
      <c r="NPZ25" s="22"/>
      <c r="NQA25" s="24"/>
      <c r="NQO25" s="37"/>
      <c r="NQP25" s="22"/>
      <c r="NQQ25" s="24"/>
      <c r="NRE25" s="37"/>
      <c r="NRF25" s="22"/>
      <c r="NRG25" s="24"/>
      <c r="NRU25" s="37"/>
      <c r="NRV25" s="22"/>
      <c r="NRW25" s="24"/>
      <c r="NSK25" s="37"/>
      <c r="NSL25" s="22"/>
      <c r="NSM25" s="24"/>
      <c r="NTA25" s="37"/>
      <c r="NTB25" s="22"/>
      <c r="NTC25" s="24"/>
      <c r="NTQ25" s="37"/>
      <c r="NTR25" s="22"/>
      <c r="NTS25" s="24"/>
      <c r="NUG25" s="37"/>
      <c r="NUH25" s="22"/>
      <c r="NUI25" s="24"/>
      <c r="NUW25" s="37"/>
      <c r="NUX25" s="22"/>
      <c r="NUY25" s="24"/>
      <c r="NVM25" s="37"/>
      <c r="NVN25" s="22"/>
      <c r="NVO25" s="24"/>
      <c r="NWC25" s="37"/>
      <c r="NWD25" s="22"/>
      <c r="NWE25" s="24"/>
      <c r="NWS25" s="37"/>
      <c r="NWT25" s="22"/>
      <c r="NWU25" s="24"/>
      <c r="NXI25" s="37"/>
      <c r="NXJ25" s="22"/>
      <c r="NXK25" s="24"/>
      <c r="NXY25" s="37"/>
      <c r="NXZ25" s="22"/>
      <c r="NYA25" s="24"/>
      <c r="NYO25" s="37"/>
      <c r="NYP25" s="22"/>
      <c r="NYQ25" s="24"/>
      <c r="NZE25" s="37"/>
      <c r="NZF25" s="22"/>
      <c r="NZG25" s="24"/>
      <c r="NZU25" s="37"/>
      <c r="NZV25" s="22"/>
      <c r="NZW25" s="24"/>
      <c r="OAK25" s="37"/>
      <c r="OAL25" s="22"/>
      <c r="OAM25" s="24"/>
      <c r="OBA25" s="37"/>
      <c r="OBB25" s="22"/>
      <c r="OBC25" s="24"/>
      <c r="OBQ25" s="37"/>
      <c r="OBR25" s="22"/>
      <c r="OBS25" s="24"/>
      <c r="OCG25" s="37"/>
      <c r="OCH25" s="22"/>
      <c r="OCI25" s="24"/>
      <c r="OCW25" s="37"/>
      <c r="OCX25" s="22"/>
      <c r="OCY25" s="24"/>
      <c r="ODM25" s="37"/>
      <c r="ODN25" s="22"/>
      <c r="ODO25" s="24"/>
      <c r="OEC25" s="37"/>
      <c r="OED25" s="22"/>
      <c r="OEE25" s="24"/>
      <c r="OES25" s="37"/>
      <c r="OET25" s="22"/>
      <c r="OEU25" s="24"/>
      <c r="OFI25" s="37"/>
      <c r="OFJ25" s="22"/>
      <c r="OFK25" s="24"/>
      <c r="OFY25" s="37"/>
      <c r="OFZ25" s="22"/>
      <c r="OGA25" s="24"/>
      <c r="OGO25" s="37"/>
      <c r="OGP25" s="22"/>
      <c r="OGQ25" s="24"/>
      <c r="OHE25" s="37"/>
      <c r="OHF25" s="22"/>
      <c r="OHG25" s="24"/>
      <c r="OHU25" s="37"/>
      <c r="OHV25" s="22"/>
      <c r="OHW25" s="24"/>
      <c r="OIK25" s="37"/>
      <c r="OIL25" s="22"/>
      <c r="OIM25" s="24"/>
      <c r="OJA25" s="37"/>
      <c r="OJB25" s="22"/>
      <c r="OJC25" s="24"/>
      <c r="OJQ25" s="37"/>
      <c r="OJR25" s="22"/>
      <c r="OJS25" s="24"/>
      <c r="OKG25" s="37"/>
      <c r="OKH25" s="22"/>
      <c r="OKI25" s="24"/>
      <c r="OKW25" s="37"/>
      <c r="OKX25" s="22"/>
      <c r="OKY25" s="24"/>
      <c r="OLM25" s="37"/>
      <c r="OLN25" s="22"/>
      <c r="OLO25" s="24"/>
      <c r="OMC25" s="37"/>
      <c r="OMD25" s="22"/>
      <c r="OME25" s="24"/>
      <c r="OMS25" s="37"/>
      <c r="OMT25" s="22"/>
      <c r="OMU25" s="24"/>
      <c r="ONI25" s="37"/>
      <c r="ONJ25" s="22"/>
      <c r="ONK25" s="24"/>
      <c r="ONY25" s="37"/>
      <c r="ONZ25" s="22"/>
      <c r="OOA25" s="24"/>
      <c r="OOO25" s="37"/>
      <c r="OOP25" s="22"/>
      <c r="OOQ25" s="24"/>
      <c r="OPE25" s="37"/>
      <c r="OPF25" s="22"/>
      <c r="OPG25" s="24"/>
      <c r="OPU25" s="37"/>
      <c r="OPV25" s="22"/>
      <c r="OPW25" s="24"/>
      <c r="OQK25" s="37"/>
      <c r="OQL25" s="22"/>
      <c r="OQM25" s="24"/>
      <c r="ORA25" s="37"/>
      <c r="ORB25" s="22"/>
      <c r="ORC25" s="24"/>
      <c r="ORQ25" s="37"/>
      <c r="ORR25" s="22"/>
      <c r="ORS25" s="24"/>
      <c r="OSG25" s="37"/>
      <c r="OSH25" s="22"/>
      <c r="OSI25" s="24"/>
      <c r="OSW25" s="37"/>
      <c r="OSX25" s="22"/>
      <c r="OSY25" s="24"/>
      <c r="OTM25" s="37"/>
      <c r="OTN25" s="22"/>
      <c r="OTO25" s="24"/>
      <c r="OUC25" s="37"/>
      <c r="OUD25" s="22"/>
      <c r="OUE25" s="24"/>
      <c r="OUS25" s="37"/>
      <c r="OUT25" s="22"/>
      <c r="OUU25" s="24"/>
      <c r="OVI25" s="37"/>
      <c r="OVJ25" s="22"/>
      <c r="OVK25" s="24"/>
      <c r="OVY25" s="37"/>
      <c r="OVZ25" s="22"/>
      <c r="OWA25" s="24"/>
      <c r="OWO25" s="37"/>
      <c r="OWP25" s="22"/>
      <c r="OWQ25" s="24"/>
      <c r="OXE25" s="37"/>
      <c r="OXF25" s="22"/>
      <c r="OXG25" s="24"/>
      <c r="OXU25" s="37"/>
      <c r="OXV25" s="22"/>
      <c r="OXW25" s="24"/>
      <c r="OYK25" s="37"/>
      <c r="OYL25" s="22"/>
      <c r="OYM25" s="24"/>
      <c r="OZA25" s="37"/>
      <c r="OZB25" s="22"/>
      <c r="OZC25" s="24"/>
      <c r="OZQ25" s="37"/>
      <c r="OZR25" s="22"/>
      <c r="OZS25" s="24"/>
      <c r="PAG25" s="37"/>
      <c r="PAH25" s="22"/>
      <c r="PAI25" s="24"/>
      <c r="PAW25" s="37"/>
      <c r="PAX25" s="22"/>
      <c r="PAY25" s="24"/>
      <c r="PBM25" s="37"/>
      <c r="PBN25" s="22"/>
      <c r="PBO25" s="24"/>
      <c r="PCC25" s="37"/>
      <c r="PCD25" s="22"/>
      <c r="PCE25" s="24"/>
      <c r="PCS25" s="37"/>
      <c r="PCT25" s="22"/>
      <c r="PCU25" s="24"/>
      <c r="PDI25" s="37"/>
      <c r="PDJ25" s="22"/>
      <c r="PDK25" s="24"/>
      <c r="PDY25" s="37"/>
      <c r="PDZ25" s="22"/>
      <c r="PEA25" s="24"/>
      <c r="PEO25" s="37"/>
      <c r="PEP25" s="22"/>
      <c r="PEQ25" s="24"/>
      <c r="PFE25" s="37"/>
      <c r="PFF25" s="22"/>
      <c r="PFG25" s="24"/>
      <c r="PFU25" s="37"/>
      <c r="PFV25" s="22"/>
      <c r="PFW25" s="24"/>
      <c r="PGK25" s="37"/>
      <c r="PGL25" s="22"/>
      <c r="PGM25" s="24"/>
      <c r="PHA25" s="37"/>
      <c r="PHB25" s="22"/>
      <c r="PHC25" s="24"/>
      <c r="PHQ25" s="37"/>
      <c r="PHR25" s="22"/>
      <c r="PHS25" s="24"/>
      <c r="PIG25" s="37"/>
      <c r="PIH25" s="22"/>
      <c r="PII25" s="24"/>
      <c r="PIW25" s="37"/>
      <c r="PIX25" s="22"/>
      <c r="PIY25" s="24"/>
      <c r="PJM25" s="37"/>
      <c r="PJN25" s="22"/>
      <c r="PJO25" s="24"/>
      <c r="PKC25" s="37"/>
      <c r="PKD25" s="22"/>
      <c r="PKE25" s="24"/>
      <c r="PKS25" s="37"/>
      <c r="PKT25" s="22"/>
      <c r="PKU25" s="24"/>
      <c r="PLI25" s="37"/>
      <c r="PLJ25" s="22"/>
      <c r="PLK25" s="24"/>
      <c r="PLY25" s="37"/>
      <c r="PLZ25" s="22"/>
      <c r="PMA25" s="24"/>
      <c r="PMO25" s="37"/>
      <c r="PMP25" s="22"/>
      <c r="PMQ25" s="24"/>
      <c r="PNE25" s="37"/>
      <c r="PNF25" s="22"/>
      <c r="PNG25" s="24"/>
      <c r="PNU25" s="37"/>
      <c r="PNV25" s="22"/>
      <c r="PNW25" s="24"/>
      <c r="POK25" s="37"/>
      <c r="POL25" s="22"/>
      <c r="POM25" s="24"/>
      <c r="PPA25" s="37"/>
      <c r="PPB25" s="22"/>
      <c r="PPC25" s="24"/>
      <c r="PPQ25" s="37"/>
      <c r="PPR25" s="22"/>
      <c r="PPS25" s="24"/>
      <c r="PQG25" s="37"/>
      <c r="PQH25" s="22"/>
      <c r="PQI25" s="24"/>
      <c r="PQW25" s="37"/>
      <c r="PQX25" s="22"/>
      <c r="PQY25" s="24"/>
      <c r="PRM25" s="37"/>
      <c r="PRN25" s="22"/>
      <c r="PRO25" s="24"/>
      <c r="PSC25" s="37"/>
      <c r="PSD25" s="22"/>
      <c r="PSE25" s="24"/>
      <c r="PSS25" s="37"/>
      <c r="PST25" s="22"/>
      <c r="PSU25" s="24"/>
      <c r="PTI25" s="37"/>
      <c r="PTJ25" s="22"/>
      <c r="PTK25" s="24"/>
      <c r="PTY25" s="37"/>
      <c r="PTZ25" s="22"/>
      <c r="PUA25" s="24"/>
      <c r="PUO25" s="37"/>
      <c r="PUP25" s="22"/>
      <c r="PUQ25" s="24"/>
      <c r="PVE25" s="37"/>
      <c r="PVF25" s="22"/>
      <c r="PVG25" s="24"/>
      <c r="PVU25" s="37"/>
      <c r="PVV25" s="22"/>
      <c r="PVW25" s="24"/>
      <c r="PWK25" s="37"/>
      <c r="PWL25" s="22"/>
      <c r="PWM25" s="24"/>
      <c r="PXA25" s="37"/>
      <c r="PXB25" s="22"/>
      <c r="PXC25" s="24"/>
      <c r="PXQ25" s="37"/>
      <c r="PXR25" s="22"/>
      <c r="PXS25" s="24"/>
      <c r="PYG25" s="37"/>
      <c r="PYH25" s="22"/>
      <c r="PYI25" s="24"/>
      <c r="PYW25" s="37"/>
      <c r="PYX25" s="22"/>
      <c r="PYY25" s="24"/>
      <c r="PZM25" s="37"/>
      <c r="PZN25" s="22"/>
      <c r="PZO25" s="24"/>
      <c r="QAC25" s="37"/>
      <c r="QAD25" s="22"/>
      <c r="QAE25" s="24"/>
      <c r="QAS25" s="37"/>
      <c r="QAT25" s="22"/>
      <c r="QAU25" s="24"/>
      <c r="QBI25" s="37"/>
      <c r="QBJ25" s="22"/>
      <c r="QBK25" s="24"/>
      <c r="QBY25" s="37"/>
      <c r="QBZ25" s="22"/>
      <c r="QCA25" s="24"/>
      <c r="QCO25" s="37"/>
      <c r="QCP25" s="22"/>
      <c r="QCQ25" s="24"/>
      <c r="QDE25" s="37"/>
      <c r="QDF25" s="22"/>
      <c r="QDG25" s="24"/>
      <c r="QDU25" s="37"/>
      <c r="QDV25" s="22"/>
      <c r="QDW25" s="24"/>
      <c r="QEK25" s="37"/>
      <c r="QEL25" s="22"/>
      <c r="QEM25" s="24"/>
      <c r="QFA25" s="37"/>
      <c r="QFB25" s="22"/>
      <c r="QFC25" s="24"/>
      <c r="QFQ25" s="37"/>
      <c r="QFR25" s="22"/>
      <c r="QFS25" s="24"/>
      <c r="QGG25" s="37"/>
      <c r="QGH25" s="22"/>
      <c r="QGI25" s="24"/>
      <c r="QGW25" s="37"/>
      <c r="QGX25" s="22"/>
      <c r="QGY25" s="24"/>
      <c r="QHM25" s="37"/>
      <c r="QHN25" s="22"/>
      <c r="QHO25" s="24"/>
      <c r="QIC25" s="37"/>
      <c r="QID25" s="22"/>
      <c r="QIE25" s="24"/>
      <c r="QIS25" s="37"/>
      <c r="QIT25" s="22"/>
      <c r="QIU25" s="24"/>
      <c r="QJI25" s="37"/>
      <c r="QJJ25" s="22"/>
      <c r="QJK25" s="24"/>
      <c r="QJY25" s="37"/>
      <c r="QJZ25" s="22"/>
      <c r="QKA25" s="24"/>
      <c r="QKO25" s="37"/>
      <c r="QKP25" s="22"/>
      <c r="QKQ25" s="24"/>
      <c r="QLE25" s="37"/>
      <c r="QLF25" s="22"/>
      <c r="QLG25" s="24"/>
      <c r="QLU25" s="37"/>
      <c r="QLV25" s="22"/>
      <c r="QLW25" s="24"/>
      <c r="QMK25" s="37"/>
      <c r="QML25" s="22"/>
      <c r="QMM25" s="24"/>
      <c r="QNA25" s="37"/>
      <c r="QNB25" s="22"/>
      <c r="QNC25" s="24"/>
      <c r="QNQ25" s="37"/>
      <c r="QNR25" s="22"/>
      <c r="QNS25" s="24"/>
      <c r="QOG25" s="37"/>
      <c r="QOH25" s="22"/>
      <c r="QOI25" s="24"/>
      <c r="QOW25" s="37"/>
      <c r="QOX25" s="22"/>
      <c r="QOY25" s="24"/>
      <c r="QPM25" s="37"/>
      <c r="QPN25" s="22"/>
      <c r="QPO25" s="24"/>
      <c r="QQC25" s="37"/>
      <c r="QQD25" s="22"/>
      <c r="QQE25" s="24"/>
      <c r="QQS25" s="37"/>
      <c r="QQT25" s="22"/>
      <c r="QQU25" s="24"/>
      <c r="QRI25" s="37"/>
      <c r="QRJ25" s="22"/>
      <c r="QRK25" s="24"/>
      <c r="QRY25" s="37"/>
      <c r="QRZ25" s="22"/>
      <c r="QSA25" s="24"/>
      <c r="QSO25" s="37"/>
      <c r="QSP25" s="22"/>
      <c r="QSQ25" s="24"/>
      <c r="QTE25" s="37"/>
      <c r="QTF25" s="22"/>
      <c r="QTG25" s="24"/>
      <c r="QTU25" s="37"/>
      <c r="QTV25" s="22"/>
      <c r="QTW25" s="24"/>
      <c r="QUK25" s="37"/>
      <c r="QUL25" s="22"/>
      <c r="QUM25" s="24"/>
      <c r="QVA25" s="37"/>
      <c r="QVB25" s="22"/>
      <c r="QVC25" s="24"/>
      <c r="QVQ25" s="37"/>
      <c r="QVR25" s="22"/>
      <c r="QVS25" s="24"/>
      <c r="QWG25" s="37"/>
      <c r="QWH25" s="22"/>
      <c r="QWI25" s="24"/>
      <c r="QWW25" s="37"/>
      <c r="QWX25" s="22"/>
      <c r="QWY25" s="24"/>
      <c r="QXM25" s="37"/>
      <c r="QXN25" s="22"/>
      <c r="QXO25" s="24"/>
      <c r="QYC25" s="37"/>
      <c r="QYD25" s="22"/>
      <c r="QYE25" s="24"/>
      <c r="QYS25" s="37"/>
      <c r="QYT25" s="22"/>
      <c r="QYU25" s="24"/>
      <c r="QZI25" s="37"/>
      <c r="QZJ25" s="22"/>
      <c r="QZK25" s="24"/>
      <c r="QZY25" s="37"/>
      <c r="QZZ25" s="22"/>
      <c r="RAA25" s="24"/>
      <c r="RAO25" s="37"/>
      <c r="RAP25" s="22"/>
      <c r="RAQ25" s="24"/>
      <c r="RBE25" s="37"/>
      <c r="RBF25" s="22"/>
      <c r="RBG25" s="24"/>
      <c r="RBU25" s="37"/>
      <c r="RBV25" s="22"/>
      <c r="RBW25" s="24"/>
      <c r="RCK25" s="37"/>
      <c r="RCL25" s="22"/>
      <c r="RCM25" s="24"/>
      <c r="RDA25" s="37"/>
      <c r="RDB25" s="22"/>
      <c r="RDC25" s="24"/>
      <c r="RDQ25" s="37"/>
      <c r="RDR25" s="22"/>
      <c r="RDS25" s="24"/>
      <c r="REG25" s="37"/>
      <c r="REH25" s="22"/>
      <c r="REI25" s="24"/>
      <c r="REW25" s="37"/>
      <c r="REX25" s="22"/>
      <c r="REY25" s="24"/>
      <c r="RFM25" s="37"/>
      <c r="RFN25" s="22"/>
      <c r="RFO25" s="24"/>
      <c r="RGC25" s="37"/>
      <c r="RGD25" s="22"/>
      <c r="RGE25" s="24"/>
      <c r="RGS25" s="37"/>
      <c r="RGT25" s="22"/>
      <c r="RGU25" s="24"/>
      <c r="RHI25" s="37"/>
      <c r="RHJ25" s="22"/>
      <c r="RHK25" s="24"/>
      <c r="RHY25" s="37"/>
      <c r="RHZ25" s="22"/>
      <c r="RIA25" s="24"/>
      <c r="RIO25" s="37"/>
      <c r="RIP25" s="22"/>
      <c r="RIQ25" s="24"/>
      <c r="RJE25" s="37"/>
      <c r="RJF25" s="22"/>
      <c r="RJG25" s="24"/>
      <c r="RJU25" s="37"/>
      <c r="RJV25" s="22"/>
      <c r="RJW25" s="24"/>
      <c r="RKK25" s="37"/>
      <c r="RKL25" s="22"/>
      <c r="RKM25" s="24"/>
      <c r="RLA25" s="37"/>
      <c r="RLB25" s="22"/>
      <c r="RLC25" s="24"/>
      <c r="RLQ25" s="37"/>
      <c r="RLR25" s="22"/>
      <c r="RLS25" s="24"/>
      <c r="RMG25" s="37"/>
      <c r="RMH25" s="22"/>
      <c r="RMI25" s="24"/>
      <c r="RMW25" s="37"/>
      <c r="RMX25" s="22"/>
      <c r="RMY25" s="24"/>
      <c r="RNM25" s="37"/>
      <c r="RNN25" s="22"/>
      <c r="RNO25" s="24"/>
      <c r="ROC25" s="37"/>
      <c r="ROD25" s="22"/>
      <c r="ROE25" s="24"/>
      <c r="ROS25" s="37"/>
      <c r="ROT25" s="22"/>
      <c r="ROU25" s="24"/>
      <c r="RPI25" s="37"/>
      <c r="RPJ25" s="22"/>
      <c r="RPK25" s="24"/>
      <c r="RPY25" s="37"/>
      <c r="RPZ25" s="22"/>
      <c r="RQA25" s="24"/>
      <c r="RQO25" s="37"/>
      <c r="RQP25" s="22"/>
      <c r="RQQ25" s="24"/>
      <c r="RRE25" s="37"/>
      <c r="RRF25" s="22"/>
      <c r="RRG25" s="24"/>
      <c r="RRU25" s="37"/>
      <c r="RRV25" s="22"/>
      <c r="RRW25" s="24"/>
      <c r="RSK25" s="37"/>
      <c r="RSL25" s="22"/>
      <c r="RSM25" s="24"/>
      <c r="RTA25" s="37"/>
      <c r="RTB25" s="22"/>
      <c r="RTC25" s="24"/>
      <c r="RTQ25" s="37"/>
      <c r="RTR25" s="22"/>
      <c r="RTS25" s="24"/>
      <c r="RUG25" s="37"/>
      <c r="RUH25" s="22"/>
      <c r="RUI25" s="24"/>
      <c r="RUW25" s="37"/>
      <c r="RUX25" s="22"/>
      <c r="RUY25" s="24"/>
      <c r="RVM25" s="37"/>
      <c r="RVN25" s="22"/>
      <c r="RVO25" s="24"/>
      <c r="RWC25" s="37"/>
      <c r="RWD25" s="22"/>
      <c r="RWE25" s="24"/>
      <c r="RWS25" s="37"/>
      <c r="RWT25" s="22"/>
      <c r="RWU25" s="24"/>
      <c r="RXI25" s="37"/>
      <c r="RXJ25" s="22"/>
      <c r="RXK25" s="24"/>
      <c r="RXY25" s="37"/>
      <c r="RXZ25" s="22"/>
      <c r="RYA25" s="24"/>
      <c r="RYO25" s="37"/>
      <c r="RYP25" s="22"/>
      <c r="RYQ25" s="24"/>
      <c r="RZE25" s="37"/>
      <c r="RZF25" s="22"/>
      <c r="RZG25" s="24"/>
      <c r="RZU25" s="37"/>
      <c r="RZV25" s="22"/>
      <c r="RZW25" s="24"/>
      <c r="SAK25" s="37"/>
      <c r="SAL25" s="22"/>
      <c r="SAM25" s="24"/>
      <c r="SBA25" s="37"/>
      <c r="SBB25" s="22"/>
      <c r="SBC25" s="24"/>
      <c r="SBQ25" s="37"/>
      <c r="SBR25" s="22"/>
      <c r="SBS25" s="24"/>
      <c r="SCG25" s="37"/>
      <c r="SCH25" s="22"/>
      <c r="SCI25" s="24"/>
      <c r="SCW25" s="37"/>
      <c r="SCX25" s="22"/>
      <c r="SCY25" s="24"/>
      <c r="SDM25" s="37"/>
      <c r="SDN25" s="22"/>
      <c r="SDO25" s="24"/>
      <c r="SEC25" s="37"/>
      <c r="SED25" s="22"/>
      <c r="SEE25" s="24"/>
      <c r="SES25" s="37"/>
      <c r="SET25" s="22"/>
      <c r="SEU25" s="24"/>
      <c r="SFI25" s="37"/>
      <c r="SFJ25" s="22"/>
      <c r="SFK25" s="24"/>
      <c r="SFY25" s="37"/>
      <c r="SFZ25" s="22"/>
      <c r="SGA25" s="24"/>
      <c r="SGO25" s="37"/>
      <c r="SGP25" s="22"/>
      <c r="SGQ25" s="24"/>
      <c r="SHE25" s="37"/>
      <c r="SHF25" s="22"/>
      <c r="SHG25" s="24"/>
      <c r="SHU25" s="37"/>
      <c r="SHV25" s="22"/>
      <c r="SHW25" s="24"/>
      <c r="SIK25" s="37"/>
      <c r="SIL25" s="22"/>
      <c r="SIM25" s="24"/>
      <c r="SJA25" s="37"/>
      <c r="SJB25" s="22"/>
      <c r="SJC25" s="24"/>
      <c r="SJQ25" s="37"/>
      <c r="SJR25" s="22"/>
      <c r="SJS25" s="24"/>
      <c r="SKG25" s="37"/>
      <c r="SKH25" s="22"/>
      <c r="SKI25" s="24"/>
      <c r="SKW25" s="37"/>
      <c r="SKX25" s="22"/>
      <c r="SKY25" s="24"/>
      <c r="SLM25" s="37"/>
      <c r="SLN25" s="22"/>
      <c r="SLO25" s="24"/>
      <c r="SMC25" s="37"/>
      <c r="SMD25" s="22"/>
      <c r="SME25" s="24"/>
      <c r="SMS25" s="37"/>
      <c r="SMT25" s="22"/>
      <c r="SMU25" s="24"/>
      <c r="SNI25" s="37"/>
      <c r="SNJ25" s="22"/>
      <c r="SNK25" s="24"/>
      <c r="SNY25" s="37"/>
      <c r="SNZ25" s="22"/>
      <c r="SOA25" s="24"/>
      <c r="SOO25" s="37"/>
      <c r="SOP25" s="22"/>
      <c r="SOQ25" s="24"/>
      <c r="SPE25" s="37"/>
      <c r="SPF25" s="22"/>
      <c r="SPG25" s="24"/>
      <c r="SPU25" s="37"/>
      <c r="SPV25" s="22"/>
      <c r="SPW25" s="24"/>
      <c r="SQK25" s="37"/>
      <c r="SQL25" s="22"/>
      <c r="SQM25" s="24"/>
      <c r="SRA25" s="37"/>
      <c r="SRB25" s="22"/>
      <c r="SRC25" s="24"/>
      <c r="SRQ25" s="37"/>
      <c r="SRR25" s="22"/>
      <c r="SRS25" s="24"/>
      <c r="SSG25" s="37"/>
      <c r="SSH25" s="22"/>
      <c r="SSI25" s="24"/>
      <c r="SSW25" s="37"/>
      <c r="SSX25" s="22"/>
      <c r="SSY25" s="24"/>
      <c r="STM25" s="37"/>
      <c r="STN25" s="22"/>
      <c r="STO25" s="24"/>
      <c r="SUC25" s="37"/>
      <c r="SUD25" s="22"/>
      <c r="SUE25" s="24"/>
      <c r="SUS25" s="37"/>
      <c r="SUT25" s="22"/>
      <c r="SUU25" s="24"/>
      <c r="SVI25" s="37"/>
      <c r="SVJ25" s="22"/>
      <c r="SVK25" s="24"/>
      <c r="SVY25" s="37"/>
      <c r="SVZ25" s="22"/>
      <c r="SWA25" s="24"/>
      <c r="SWO25" s="37"/>
      <c r="SWP25" s="22"/>
      <c r="SWQ25" s="24"/>
      <c r="SXE25" s="37"/>
      <c r="SXF25" s="22"/>
      <c r="SXG25" s="24"/>
      <c r="SXU25" s="37"/>
      <c r="SXV25" s="22"/>
      <c r="SXW25" s="24"/>
      <c r="SYK25" s="37"/>
      <c r="SYL25" s="22"/>
      <c r="SYM25" s="24"/>
      <c r="SZA25" s="37"/>
      <c r="SZB25" s="22"/>
      <c r="SZC25" s="24"/>
      <c r="SZQ25" s="37"/>
      <c r="SZR25" s="22"/>
      <c r="SZS25" s="24"/>
      <c r="TAG25" s="37"/>
      <c r="TAH25" s="22"/>
      <c r="TAI25" s="24"/>
      <c r="TAW25" s="37"/>
      <c r="TAX25" s="22"/>
      <c r="TAY25" s="24"/>
      <c r="TBM25" s="37"/>
      <c r="TBN25" s="22"/>
      <c r="TBO25" s="24"/>
      <c r="TCC25" s="37"/>
      <c r="TCD25" s="22"/>
      <c r="TCE25" s="24"/>
      <c r="TCS25" s="37"/>
      <c r="TCT25" s="22"/>
      <c r="TCU25" s="24"/>
      <c r="TDI25" s="37"/>
      <c r="TDJ25" s="22"/>
      <c r="TDK25" s="24"/>
      <c r="TDY25" s="37"/>
      <c r="TDZ25" s="22"/>
      <c r="TEA25" s="24"/>
      <c r="TEO25" s="37"/>
      <c r="TEP25" s="22"/>
      <c r="TEQ25" s="24"/>
      <c r="TFE25" s="37"/>
      <c r="TFF25" s="22"/>
      <c r="TFG25" s="24"/>
      <c r="TFU25" s="37"/>
      <c r="TFV25" s="22"/>
      <c r="TFW25" s="24"/>
      <c r="TGK25" s="37"/>
      <c r="TGL25" s="22"/>
      <c r="TGM25" s="24"/>
      <c r="THA25" s="37"/>
      <c r="THB25" s="22"/>
      <c r="THC25" s="24"/>
      <c r="THQ25" s="37"/>
      <c r="THR25" s="22"/>
      <c r="THS25" s="24"/>
      <c r="TIG25" s="37"/>
      <c r="TIH25" s="22"/>
      <c r="TII25" s="24"/>
      <c r="TIW25" s="37"/>
      <c r="TIX25" s="22"/>
      <c r="TIY25" s="24"/>
      <c r="TJM25" s="37"/>
      <c r="TJN25" s="22"/>
      <c r="TJO25" s="24"/>
      <c r="TKC25" s="37"/>
      <c r="TKD25" s="22"/>
      <c r="TKE25" s="24"/>
      <c r="TKS25" s="37"/>
      <c r="TKT25" s="22"/>
      <c r="TKU25" s="24"/>
      <c r="TLI25" s="37"/>
      <c r="TLJ25" s="22"/>
      <c r="TLK25" s="24"/>
      <c r="TLY25" s="37"/>
      <c r="TLZ25" s="22"/>
      <c r="TMA25" s="24"/>
      <c r="TMO25" s="37"/>
      <c r="TMP25" s="22"/>
      <c r="TMQ25" s="24"/>
      <c r="TNE25" s="37"/>
      <c r="TNF25" s="22"/>
      <c r="TNG25" s="24"/>
      <c r="TNU25" s="37"/>
      <c r="TNV25" s="22"/>
      <c r="TNW25" s="24"/>
      <c r="TOK25" s="37"/>
      <c r="TOL25" s="22"/>
      <c r="TOM25" s="24"/>
      <c r="TPA25" s="37"/>
      <c r="TPB25" s="22"/>
      <c r="TPC25" s="24"/>
      <c r="TPQ25" s="37"/>
      <c r="TPR25" s="22"/>
      <c r="TPS25" s="24"/>
      <c r="TQG25" s="37"/>
      <c r="TQH25" s="22"/>
      <c r="TQI25" s="24"/>
      <c r="TQW25" s="37"/>
      <c r="TQX25" s="22"/>
      <c r="TQY25" s="24"/>
      <c r="TRM25" s="37"/>
      <c r="TRN25" s="22"/>
      <c r="TRO25" s="24"/>
      <c r="TSC25" s="37"/>
      <c r="TSD25" s="22"/>
      <c r="TSE25" s="24"/>
      <c r="TSS25" s="37"/>
      <c r="TST25" s="22"/>
      <c r="TSU25" s="24"/>
      <c r="TTI25" s="37"/>
      <c r="TTJ25" s="22"/>
      <c r="TTK25" s="24"/>
      <c r="TTY25" s="37"/>
      <c r="TTZ25" s="22"/>
      <c r="TUA25" s="24"/>
      <c r="TUO25" s="37"/>
      <c r="TUP25" s="22"/>
      <c r="TUQ25" s="24"/>
      <c r="TVE25" s="37"/>
      <c r="TVF25" s="22"/>
      <c r="TVG25" s="24"/>
      <c r="TVU25" s="37"/>
      <c r="TVV25" s="22"/>
      <c r="TVW25" s="24"/>
      <c r="TWK25" s="37"/>
      <c r="TWL25" s="22"/>
      <c r="TWM25" s="24"/>
      <c r="TXA25" s="37"/>
      <c r="TXB25" s="22"/>
      <c r="TXC25" s="24"/>
      <c r="TXQ25" s="37"/>
      <c r="TXR25" s="22"/>
      <c r="TXS25" s="24"/>
      <c r="TYG25" s="37"/>
      <c r="TYH25" s="22"/>
      <c r="TYI25" s="24"/>
      <c r="TYW25" s="37"/>
      <c r="TYX25" s="22"/>
      <c r="TYY25" s="24"/>
      <c r="TZM25" s="37"/>
      <c r="TZN25" s="22"/>
      <c r="TZO25" s="24"/>
      <c r="UAC25" s="37"/>
      <c r="UAD25" s="22"/>
      <c r="UAE25" s="24"/>
      <c r="UAS25" s="37"/>
      <c r="UAT25" s="22"/>
      <c r="UAU25" s="24"/>
      <c r="UBI25" s="37"/>
      <c r="UBJ25" s="22"/>
      <c r="UBK25" s="24"/>
      <c r="UBY25" s="37"/>
      <c r="UBZ25" s="22"/>
      <c r="UCA25" s="24"/>
      <c r="UCO25" s="37"/>
      <c r="UCP25" s="22"/>
      <c r="UCQ25" s="24"/>
      <c r="UDE25" s="37"/>
      <c r="UDF25" s="22"/>
      <c r="UDG25" s="24"/>
      <c r="UDU25" s="37"/>
      <c r="UDV25" s="22"/>
      <c r="UDW25" s="24"/>
      <c r="UEK25" s="37"/>
      <c r="UEL25" s="22"/>
      <c r="UEM25" s="24"/>
      <c r="UFA25" s="37"/>
      <c r="UFB25" s="22"/>
      <c r="UFC25" s="24"/>
      <c r="UFQ25" s="37"/>
      <c r="UFR25" s="22"/>
      <c r="UFS25" s="24"/>
      <c r="UGG25" s="37"/>
      <c r="UGH25" s="22"/>
      <c r="UGI25" s="24"/>
      <c r="UGW25" s="37"/>
      <c r="UGX25" s="22"/>
      <c r="UGY25" s="24"/>
      <c r="UHM25" s="37"/>
      <c r="UHN25" s="22"/>
      <c r="UHO25" s="24"/>
      <c r="UIC25" s="37"/>
      <c r="UID25" s="22"/>
      <c r="UIE25" s="24"/>
      <c r="UIS25" s="37"/>
      <c r="UIT25" s="22"/>
      <c r="UIU25" s="24"/>
      <c r="UJI25" s="37"/>
      <c r="UJJ25" s="22"/>
      <c r="UJK25" s="24"/>
      <c r="UJY25" s="37"/>
      <c r="UJZ25" s="22"/>
      <c r="UKA25" s="24"/>
      <c r="UKO25" s="37"/>
      <c r="UKP25" s="22"/>
      <c r="UKQ25" s="24"/>
      <c r="ULE25" s="37"/>
      <c r="ULF25" s="22"/>
      <c r="ULG25" s="24"/>
      <c r="ULU25" s="37"/>
      <c r="ULV25" s="22"/>
      <c r="ULW25" s="24"/>
      <c r="UMK25" s="37"/>
      <c r="UML25" s="22"/>
      <c r="UMM25" s="24"/>
      <c r="UNA25" s="37"/>
      <c r="UNB25" s="22"/>
      <c r="UNC25" s="24"/>
      <c r="UNQ25" s="37"/>
      <c r="UNR25" s="22"/>
      <c r="UNS25" s="24"/>
      <c r="UOG25" s="37"/>
      <c r="UOH25" s="22"/>
      <c r="UOI25" s="24"/>
      <c r="UOW25" s="37"/>
      <c r="UOX25" s="22"/>
      <c r="UOY25" s="24"/>
      <c r="UPM25" s="37"/>
      <c r="UPN25" s="22"/>
      <c r="UPO25" s="24"/>
      <c r="UQC25" s="37"/>
      <c r="UQD25" s="22"/>
      <c r="UQE25" s="24"/>
      <c r="UQS25" s="37"/>
      <c r="UQT25" s="22"/>
      <c r="UQU25" s="24"/>
      <c r="URI25" s="37"/>
      <c r="URJ25" s="22"/>
      <c r="URK25" s="24"/>
      <c r="URY25" s="37"/>
      <c r="URZ25" s="22"/>
      <c r="USA25" s="24"/>
      <c r="USO25" s="37"/>
      <c r="USP25" s="22"/>
      <c r="USQ25" s="24"/>
      <c r="UTE25" s="37"/>
      <c r="UTF25" s="22"/>
      <c r="UTG25" s="24"/>
      <c r="UTU25" s="37"/>
      <c r="UTV25" s="22"/>
      <c r="UTW25" s="24"/>
      <c r="UUK25" s="37"/>
      <c r="UUL25" s="22"/>
      <c r="UUM25" s="24"/>
      <c r="UVA25" s="37"/>
      <c r="UVB25" s="22"/>
      <c r="UVC25" s="24"/>
      <c r="UVQ25" s="37"/>
      <c r="UVR25" s="22"/>
      <c r="UVS25" s="24"/>
      <c r="UWG25" s="37"/>
      <c r="UWH25" s="22"/>
      <c r="UWI25" s="24"/>
      <c r="UWW25" s="37"/>
      <c r="UWX25" s="22"/>
      <c r="UWY25" s="24"/>
      <c r="UXM25" s="37"/>
      <c r="UXN25" s="22"/>
      <c r="UXO25" s="24"/>
      <c r="UYC25" s="37"/>
      <c r="UYD25" s="22"/>
      <c r="UYE25" s="24"/>
      <c r="UYS25" s="37"/>
      <c r="UYT25" s="22"/>
      <c r="UYU25" s="24"/>
      <c r="UZI25" s="37"/>
      <c r="UZJ25" s="22"/>
      <c r="UZK25" s="24"/>
      <c r="UZY25" s="37"/>
      <c r="UZZ25" s="22"/>
      <c r="VAA25" s="24"/>
      <c r="VAO25" s="37"/>
      <c r="VAP25" s="22"/>
      <c r="VAQ25" s="24"/>
      <c r="VBE25" s="37"/>
      <c r="VBF25" s="22"/>
      <c r="VBG25" s="24"/>
      <c r="VBU25" s="37"/>
      <c r="VBV25" s="22"/>
      <c r="VBW25" s="24"/>
      <c r="VCK25" s="37"/>
      <c r="VCL25" s="22"/>
      <c r="VCM25" s="24"/>
      <c r="VDA25" s="37"/>
      <c r="VDB25" s="22"/>
      <c r="VDC25" s="24"/>
      <c r="VDQ25" s="37"/>
      <c r="VDR25" s="22"/>
      <c r="VDS25" s="24"/>
      <c r="VEG25" s="37"/>
      <c r="VEH25" s="22"/>
      <c r="VEI25" s="24"/>
      <c r="VEW25" s="37"/>
      <c r="VEX25" s="22"/>
      <c r="VEY25" s="24"/>
      <c r="VFM25" s="37"/>
      <c r="VFN25" s="22"/>
      <c r="VFO25" s="24"/>
      <c r="VGC25" s="37"/>
      <c r="VGD25" s="22"/>
      <c r="VGE25" s="24"/>
      <c r="VGS25" s="37"/>
      <c r="VGT25" s="22"/>
      <c r="VGU25" s="24"/>
      <c r="VHI25" s="37"/>
      <c r="VHJ25" s="22"/>
      <c r="VHK25" s="24"/>
      <c r="VHY25" s="37"/>
      <c r="VHZ25" s="22"/>
      <c r="VIA25" s="24"/>
      <c r="VIO25" s="37"/>
      <c r="VIP25" s="22"/>
      <c r="VIQ25" s="24"/>
      <c r="VJE25" s="37"/>
      <c r="VJF25" s="22"/>
      <c r="VJG25" s="24"/>
      <c r="VJU25" s="37"/>
      <c r="VJV25" s="22"/>
      <c r="VJW25" s="24"/>
      <c r="VKK25" s="37"/>
      <c r="VKL25" s="22"/>
      <c r="VKM25" s="24"/>
      <c r="VLA25" s="37"/>
      <c r="VLB25" s="22"/>
      <c r="VLC25" s="24"/>
      <c r="VLQ25" s="37"/>
      <c r="VLR25" s="22"/>
      <c r="VLS25" s="24"/>
      <c r="VMG25" s="37"/>
      <c r="VMH25" s="22"/>
      <c r="VMI25" s="24"/>
      <c r="VMW25" s="37"/>
      <c r="VMX25" s="22"/>
      <c r="VMY25" s="24"/>
      <c r="VNM25" s="37"/>
      <c r="VNN25" s="22"/>
      <c r="VNO25" s="24"/>
      <c r="VOC25" s="37"/>
      <c r="VOD25" s="22"/>
      <c r="VOE25" s="24"/>
      <c r="VOS25" s="37"/>
      <c r="VOT25" s="22"/>
      <c r="VOU25" s="24"/>
      <c r="VPI25" s="37"/>
      <c r="VPJ25" s="22"/>
      <c r="VPK25" s="24"/>
      <c r="VPY25" s="37"/>
      <c r="VPZ25" s="22"/>
      <c r="VQA25" s="24"/>
      <c r="VQO25" s="37"/>
      <c r="VQP25" s="22"/>
      <c r="VQQ25" s="24"/>
      <c r="VRE25" s="37"/>
      <c r="VRF25" s="22"/>
      <c r="VRG25" s="24"/>
      <c r="VRU25" s="37"/>
      <c r="VRV25" s="22"/>
      <c r="VRW25" s="24"/>
      <c r="VSK25" s="37"/>
      <c r="VSL25" s="22"/>
      <c r="VSM25" s="24"/>
      <c r="VTA25" s="37"/>
      <c r="VTB25" s="22"/>
      <c r="VTC25" s="24"/>
      <c r="VTQ25" s="37"/>
      <c r="VTR25" s="22"/>
      <c r="VTS25" s="24"/>
      <c r="VUG25" s="37"/>
      <c r="VUH25" s="22"/>
      <c r="VUI25" s="24"/>
      <c r="VUW25" s="37"/>
      <c r="VUX25" s="22"/>
      <c r="VUY25" s="24"/>
      <c r="VVM25" s="37"/>
      <c r="VVN25" s="22"/>
      <c r="VVO25" s="24"/>
      <c r="VWC25" s="37"/>
      <c r="VWD25" s="22"/>
      <c r="VWE25" s="24"/>
      <c r="VWS25" s="37"/>
      <c r="VWT25" s="22"/>
      <c r="VWU25" s="24"/>
      <c r="VXI25" s="37"/>
      <c r="VXJ25" s="22"/>
      <c r="VXK25" s="24"/>
      <c r="VXY25" s="37"/>
      <c r="VXZ25" s="22"/>
      <c r="VYA25" s="24"/>
      <c r="VYO25" s="37"/>
      <c r="VYP25" s="22"/>
      <c r="VYQ25" s="24"/>
      <c r="VZE25" s="37"/>
      <c r="VZF25" s="22"/>
      <c r="VZG25" s="24"/>
      <c r="VZU25" s="37"/>
      <c r="VZV25" s="22"/>
      <c r="VZW25" s="24"/>
      <c r="WAK25" s="37"/>
      <c r="WAL25" s="22"/>
      <c r="WAM25" s="24"/>
      <c r="WBA25" s="37"/>
      <c r="WBB25" s="22"/>
      <c r="WBC25" s="24"/>
      <c r="WBQ25" s="37"/>
      <c r="WBR25" s="22"/>
      <c r="WBS25" s="24"/>
      <c r="WCG25" s="37"/>
      <c r="WCH25" s="22"/>
      <c r="WCI25" s="24"/>
      <c r="WCW25" s="37"/>
      <c r="WCX25" s="22"/>
      <c r="WCY25" s="24"/>
      <c r="WDM25" s="37"/>
      <c r="WDN25" s="22"/>
      <c r="WDO25" s="24"/>
      <c r="WEC25" s="37"/>
      <c r="WED25" s="22"/>
      <c r="WEE25" s="24"/>
      <c r="WES25" s="37"/>
      <c r="WET25" s="22"/>
      <c r="WEU25" s="24"/>
      <c r="WFI25" s="37"/>
      <c r="WFJ25" s="22"/>
      <c r="WFK25" s="24"/>
      <c r="WFY25" s="37"/>
      <c r="WFZ25" s="22"/>
      <c r="WGA25" s="24"/>
      <c r="WGO25" s="37"/>
      <c r="WGP25" s="22"/>
      <c r="WGQ25" s="24"/>
      <c r="WHE25" s="37"/>
      <c r="WHF25" s="22"/>
      <c r="WHG25" s="24"/>
      <c r="WHU25" s="37"/>
      <c r="WHV25" s="22"/>
      <c r="WHW25" s="24"/>
      <c r="WIK25" s="37"/>
      <c r="WIL25" s="22"/>
      <c r="WIM25" s="24"/>
      <c r="WJA25" s="37"/>
      <c r="WJB25" s="22"/>
      <c r="WJC25" s="24"/>
      <c r="WJQ25" s="37"/>
      <c r="WJR25" s="22"/>
      <c r="WJS25" s="24"/>
      <c r="WKG25" s="37"/>
      <c r="WKH25" s="22"/>
      <c r="WKI25" s="24"/>
      <c r="WKW25" s="37"/>
      <c r="WKX25" s="22"/>
      <c r="WKY25" s="24"/>
      <c r="WLM25" s="37"/>
      <c r="WLN25" s="22"/>
      <c r="WLO25" s="24"/>
      <c r="WMC25" s="37"/>
      <c r="WMD25" s="22"/>
      <c r="WME25" s="24"/>
      <c r="WMS25" s="37"/>
      <c r="WMT25" s="22"/>
      <c r="WMU25" s="24"/>
      <c r="WNI25" s="37"/>
      <c r="WNJ25" s="22"/>
      <c r="WNK25" s="24"/>
      <c r="WNY25" s="37"/>
      <c r="WNZ25" s="22"/>
      <c r="WOA25" s="24"/>
      <c r="WOO25" s="37"/>
      <c r="WOP25" s="22"/>
      <c r="WOQ25" s="24"/>
      <c r="WPE25" s="37"/>
      <c r="WPF25" s="22"/>
      <c r="WPG25" s="24"/>
      <c r="WPU25" s="37"/>
      <c r="WPV25" s="22"/>
      <c r="WPW25" s="24"/>
      <c r="WQK25" s="37"/>
      <c r="WQL25" s="22"/>
      <c r="WQM25" s="24"/>
      <c r="WRA25" s="37"/>
      <c r="WRB25" s="22"/>
      <c r="WRC25" s="24"/>
      <c r="WRQ25" s="37"/>
      <c r="WRR25" s="22"/>
      <c r="WRS25" s="24"/>
      <c r="WSG25" s="37"/>
      <c r="WSH25" s="22"/>
      <c r="WSI25" s="24"/>
      <c r="WSW25" s="37"/>
      <c r="WSX25" s="22"/>
      <c r="WSY25" s="24"/>
      <c r="WTM25" s="37"/>
      <c r="WTN25" s="22"/>
      <c r="WTO25" s="24"/>
      <c r="WUC25" s="37"/>
      <c r="WUD25" s="22"/>
      <c r="WUE25" s="24"/>
      <c r="WUS25" s="37"/>
      <c r="WUT25" s="22"/>
      <c r="WUU25" s="24"/>
      <c r="WVI25" s="37"/>
      <c r="WVJ25" s="22"/>
      <c r="WVK25" s="24"/>
      <c r="WVY25" s="37"/>
      <c r="WVZ25" s="22"/>
      <c r="WWA25" s="24"/>
      <c r="WWO25" s="37"/>
      <c r="WWP25" s="22"/>
      <c r="WWQ25" s="24"/>
      <c r="WXE25" s="37"/>
      <c r="WXF25" s="22"/>
      <c r="WXG25" s="24"/>
      <c r="WXU25" s="37"/>
      <c r="WXV25" s="22"/>
      <c r="WXW25" s="24"/>
      <c r="WYK25" s="37"/>
      <c r="WYL25" s="22"/>
      <c r="WYM25" s="24"/>
      <c r="WZA25" s="37"/>
      <c r="WZB25" s="22"/>
      <c r="WZC25" s="24"/>
      <c r="WZQ25" s="37"/>
      <c r="WZR25" s="22"/>
      <c r="WZS25" s="24"/>
      <c r="XAG25" s="37"/>
      <c r="XAH25" s="22"/>
      <c r="XAI25" s="24"/>
      <c r="XAW25" s="37"/>
      <c r="XAX25" s="22"/>
      <c r="XAY25" s="24"/>
      <c r="XBM25" s="37"/>
      <c r="XBN25" s="22"/>
      <c r="XBO25" s="24"/>
      <c r="XCC25" s="37"/>
      <c r="XCD25" s="22"/>
      <c r="XCE25" s="24"/>
      <c r="XCS25" s="37"/>
      <c r="XCT25" s="22"/>
      <c r="XCU25" s="24"/>
      <c r="XDI25" s="37"/>
      <c r="XDJ25" s="22"/>
      <c r="XDK25" s="24"/>
      <c r="XDY25" s="37"/>
      <c r="XDZ25" s="22"/>
      <c r="XEA25" s="24"/>
      <c r="XEO25" s="37"/>
      <c r="XEP25" s="22"/>
      <c r="XEQ25" s="24"/>
    </row>
    <row r="26" spans="1:1011 1025:2035 2049:3059 3073:4083 4097:5107 5121:6131 6145:7155 7169:8179 8193:9203 9217:10227 10241:11251 11265:12275 12289:13299 13313:14323 14337:15347 15361:16371" s="3" customFormat="1" ht="13.8" x14ac:dyDescent="0.3">
      <c r="A26" s="6" t="s">
        <v>14</v>
      </c>
      <c r="B26" s="22"/>
      <c r="C26" s="24"/>
      <c r="D26" s="3">
        <v>2738</v>
      </c>
      <c r="E26" s="3">
        <v>2708</v>
      </c>
      <c r="F26" s="3">
        <v>6735</v>
      </c>
      <c r="G26" s="3">
        <v>8845</v>
      </c>
      <c r="H26" s="3">
        <v>12753</v>
      </c>
      <c r="I26" s="3">
        <v>17341</v>
      </c>
      <c r="J26" s="3">
        <v>32464</v>
      </c>
      <c r="K26" s="3">
        <v>47868</v>
      </c>
      <c r="L26" s="3">
        <v>77547</v>
      </c>
      <c r="M26" s="3">
        <v>139880</v>
      </c>
      <c r="N26" s="3">
        <v>250945</v>
      </c>
      <c r="O26" s="3">
        <v>394255</v>
      </c>
      <c r="P26" s="3">
        <v>558857</v>
      </c>
      <c r="Q26" s="9"/>
      <c r="R26" s="9"/>
      <c r="S26" s="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9"/>
      <c r="AH26" s="9"/>
      <c r="AI26" s="9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9"/>
      <c r="AX26" s="9"/>
      <c r="AY26" s="9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9"/>
      <c r="BN26" s="9"/>
      <c r="BO26" s="9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9"/>
      <c r="CD26" s="9"/>
      <c r="CE26" s="9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9"/>
      <c r="CT26" s="9"/>
      <c r="CU26" s="9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9"/>
      <c r="DJ26" s="9"/>
      <c r="DK26" s="9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9"/>
      <c r="DZ26" s="9"/>
      <c r="EA26" s="9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9"/>
      <c r="EP26" s="9"/>
      <c r="EQ26" s="9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9"/>
      <c r="FF26" s="9"/>
      <c r="FG26" s="9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9"/>
      <c r="FV26" s="9"/>
      <c r="FW26" s="9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9"/>
      <c r="GL26" s="9"/>
      <c r="GM26" s="9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9"/>
      <c r="HB26" s="9"/>
      <c r="HC26" s="9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9"/>
      <c r="HR26" s="9"/>
      <c r="HS26" s="9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9"/>
      <c r="IH26" s="9"/>
      <c r="II26" s="9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9"/>
      <c r="IX26" s="9"/>
      <c r="IY26" s="9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9"/>
      <c r="JN26" s="9"/>
      <c r="JO26" s="9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9"/>
      <c r="KD26" s="9"/>
      <c r="KE26" s="9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9"/>
      <c r="KT26" s="9"/>
      <c r="KU26" s="9"/>
      <c r="KV26" s="10"/>
      <c r="KW26" s="10"/>
      <c r="KX26" s="10"/>
      <c r="KY26" s="10"/>
      <c r="KZ26" s="10"/>
      <c r="LI26" s="37"/>
      <c r="LJ26" s="22"/>
      <c r="LK26" s="24"/>
      <c r="LY26" s="37"/>
      <c r="LZ26" s="22"/>
      <c r="MA26" s="24"/>
      <c r="MO26" s="37"/>
      <c r="MP26" s="22"/>
      <c r="MQ26" s="24"/>
      <c r="NE26" s="37"/>
      <c r="NF26" s="22"/>
      <c r="NG26" s="24"/>
      <c r="NU26" s="37"/>
      <c r="NV26" s="22"/>
      <c r="NW26" s="24"/>
      <c r="OK26" s="37"/>
      <c r="OL26" s="22"/>
      <c r="OM26" s="24"/>
      <c r="PA26" s="37"/>
      <c r="PB26" s="22"/>
      <c r="PC26" s="24"/>
      <c r="PQ26" s="37"/>
      <c r="PR26" s="22"/>
      <c r="PS26" s="24"/>
      <c r="QG26" s="37"/>
      <c r="QH26" s="22"/>
      <c r="QI26" s="24"/>
      <c r="QW26" s="37"/>
      <c r="QX26" s="22"/>
      <c r="QY26" s="24"/>
      <c r="RM26" s="37"/>
      <c r="RN26" s="22"/>
      <c r="RO26" s="24"/>
      <c r="SC26" s="37"/>
      <c r="SD26" s="22"/>
      <c r="SE26" s="24"/>
      <c r="SS26" s="37"/>
      <c r="ST26" s="22"/>
      <c r="SU26" s="24"/>
      <c r="TI26" s="37"/>
      <c r="TJ26" s="22"/>
      <c r="TK26" s="24"/>
      <c r="TY26" s="37"/>
      <c r="TZ26" s="22"/>
      <c r="UA26" s="24"/>
      <c r="UO26" s="37"/>
      <c r="UP26" s="22"/>
      <c r="UQ26" s="24"/>
      <c r="VE26" s="37"/>
      <c r="VF26" s="22"/>
      <c r="VG26" s="24"/>
      <c r="VU26" s="37"/>
      <c r="VV26" s="22"/>
      <c r="VW26" s="24"/>
      <c r="WK26" s="37"/>
      <c r="WL26" s="22"/>
      <c r="WM26" s="24"/>
      <c r="XA26" s="37"/>
      <c r="XB26" s="22"/>
      <c r="XC26" s="24"/>
      <c r="XQ26" s="37"/>
      <c r="XR26" s="22"/>
      <c r="XS26" s="24"/>
      <c r="YG26" s="37"/>
      <c r="YH26" s="22"/>
      <c r="YI26" s="24"/>
      <c r="YW26" s="37"/>
      <c r="YX26" s="22"/>
      <c r="YY26" s="24"/>
      <c r="ZM26" s="37"/>
      <c r="ZN26" s="22"/>
      <c r="ZO26" s="24"/>
      <c r="AAC26" s="37"/>
      <c r="AAD26" s="22"/>
      <c r="AAE26" s="24"/>
      <c r="AAS26" s="37"/>
      <c r="AAT26" s="22"/>
      <c r="AAU26" s="24"/>
      <c r="ABI26" s="37"/>
      <c r="ABJ26" s="22"/>
      <c r="ABK26" s="24"/>
      <c r="ABY26" s="37"/>
      <c r="ABZ26" s="22"/>
      <c r="ACA26" s="24"/>
      <c r="ACO26" s="37"/>
      <c r="ACP26" s="22"/>
      <c r="ACQ26" s="24"/>
      <c r="ADE26" s="37"/>
      <c r="ADF26" s="22"/>
      <c r="ADG26" s="24"/>
      <c r="ADU26" s="37"/>
      <c r="ADV26" s="22"/>
      <c r="ADW26" s="24"/>
      <c r="AEK26" s="37"/>
      <c r="AEL26" s="22"/>
      <c r="AEM26" s="24"/>
      <c r="AFA26" s="37"/>
      <c r="AFB26" s="22"/>
      <c r="AFC26" s="24"/>
      <c r="AFQ26" s="37"/>
      <c r="AFR26" s="22"/>
      <c r="AFS26" s="24"/>
      <c r="AGG26" s="37"/>
      <c r="AGH26" s="22"/>
      <c r="AGI26" s="24"/>
      <c r="AGW26" s="37"/>
      <c r="AGX26" s="22"/>
      <c r="AGY26" s="24"/>
      <c r="AHM26" s="37"/>
      <c r="AHN26" s="22"/>
      <c r="AHO26" s="24"/>
      <c r="AIC26" s="37"/>
      <c r="AID26" s="22"/>
      <c r="AIE26" s="24"/>
      <c r="AIS26" s="37"/>
      <c r="AIT26" s="22"/>
      <c r="AIU26" s="24"/>
      <c r="AJI26" s="37"/>
      <c r="AJJ26" s="22"/>
      <c r="AJK26" s="24"/>
      <c r="AJY26" s="37"/>
      <c r="AJZ26" s="22"/>
      <c r="AKA26" s="24"/>
      <c r="AKO26" s="37"/>
      <c r="AKP26" s="22"/>
      <c r="AKQ26" s="24"/>
      <c r="ALE26" s="37"/>
      <c r="ALF26" s="22"/>
      <c r="ALG26" s="24"/>
      <c r="ALU26" s="37"/>
      <c r="ALV26" s="22"/>
      <c r="ALW26" s="24"/>
      <c r="AMK26" s="37"/>
      <c r="AML26" s="22"/>
      <c r="AMM26" s="24"/>
      <c r="ANA26" s="37"/>
      <c r="ANB26" s="22"/>
      <c r="ANC26" s="24"/>
      <c r="ANQ26" s="37"/>
      <c r="ANR26" s="22"/>
      <c r="ANS26" s="24"/>
      <c r="AOG26" s="37"/>
      <c r="AOH26" s="22"/>
      <c r="AOI26" s="24"/>
      <c r="AOW26" s="37"/>
      <c r="AOX26" s="22"/>
      <c r="AOY26" s="24"/>
      <c r="APM26" s="37"/>
      <c r="APN26" s="22"/>
      <c r="APO26" s="24"/>
      <c r="AQC26" s="37"/>
      <c r="AQD26" s="22"/>
      <c r="AQE26" s="24"/>
      <c r="AQS26" s="37"/>
      <c r="AQT26" s="22"/>
      <c r="AQU26" s="24"/>
      <c r="ARI26" s="37"/>
      <c r="ARJ26" s="22"/>
      <c r="ARK26" s="24"/>
      <c r="ARY26" s="37"/>
      <c r="ARZ26" s="22"/>
      <c r="ASA26" s="24"/>
      <c r="ASO26" s="37"/>
      <c r="ASP26" s="22"/>
      <c r="ASQ26" s="24"/>
      <c r="ATE26" s="37"/>
      <c r="ATF26" s="22"/>
      <c r="ATG26" s="24"/>
      <c r="ATU26" s="37"/>
      <c r="ATV26" s="22"/>
      <c r="ATW26" s="24"/>
      <c r="AUK26" s="37"/>
      <c r="AUL26" s="22"/>
      <c r="AUM26" s="24"/>
      <c r="AVA26" s="37"/>
      <c r="AVB26" s="22"/>
      <c r="AVC26" s="24"/>
      <c r="AVQ26" s="37"/>
      <c r="AVR26" s="22"/>
      <c r="AVS26" s="24"/>
      <c r="AWG26" s="37"/>
      <c r="AWH26" s="22"/>
      <c r="AWI26" s="24"/>
      <c r="AWW26" s="37"/>
      <c r="AWX26" s="22"/>
      <c r="AWY26" s="24"/>
      <c r="AXM26" s="37"/>
      <c r="AXN26" s="22"/>
      <c r="AXO26" s="24"/>
      <c r="AYC26" s="37"/>
      <c r="AYD26" s="22"/>
      <c r="AYE26" s="24"/>
      <c r="AYS26" s="37"/>
      <c r="AYT26" s="22"/>
      <c r="AYU26" s="24"/>
      <c r="AZI26" s="37"/>
      <c r="AZJ26" s="22"/>
      <c r="AZK26" s="24"/>
      <c r="AZY26" s="37"/>
      <c r="AZZ26" s="22"/>
      <c r="BAA26" s="24"/>
      <c r="BAO26" s="37"/>
      <c r="BAP26" s="22"/>
      <c r="BAQ26" s="24"/>
      <c r="BBE26" s="37"/>
      <c r="BBF26" s="22"/>
      <c r="BBG26" s="24"/>
      <c r="BBU26" s="37"/>
      <c r="BBV26" s="22"/>
      <c r="BBW26" s="24"/>
      <c r="BCK26" s="37"/>
      <c r="BCL26" s="22"/>
      <c r="BCM26" s="24"/>
      <c r="BDA26" s="37"/>
      <c r="BDB26" s="22"/>
      <c r="BDC26" s="24"/>
      <c r="BDQ26" s="37"/>
      <c r="BDR26" s="22"/>
      <c r="BDS26" s="24"/>
      <c r="BEG26" s="37"/>
      <c r="BEH26" s="22"/>
      <c r="BEI26" s="24"/>
      <c r="BEW26" s="37"/>
      <c r="BEX26" s="22"/>
      <c r="BEY26" s="24"/>
      <c r="BFM26" s="37"/>
      <c r="BFN26" s="22"/>
      <c r="BFO26" s="24"/>
      <c r="BGC26" s="37"/>
      <c r="BGD26" s="22"/>
      <c r="BGE26" s="24"/>
      <c r="BGS26" s="37"/>
      <c r="BGT26" s="22"/>
      <c r="BGU26" s="24"/>
      <c r="BHI26" s="37"/>
      <c r="BHJ26" s="22"/>
      <c r="BHK26" s="24"/>
      <c r="BHY26" s="37"/>
      <c r="BHZ26" s="22"/>
      <c r="BIA26" s="24"/>
      <c r="BIO26" s="37"/>
      <c r="BIP26" s="22"/>
      <c r="BIQ26" s="24"/>
      <c r="BJE26" s="37"/>
      <c r="BJF26" s="22"/>
      <c r="BJG26" s="24"/>
      <c r="BJU26" s="37"/>
      <c r="BJV26" s="22"/>
      <c r="BJW26" s="24"/>
      <c r="BKK26" s="37"/>
      <c r="BKL26" s="22"/>
      <c r="BKM26" s="24"/>
      <c r="BLA26" s="37"/>
      <c r="BLB26" s="22"/>
      <c r="BLC26" s="24"/>
      <c r="BLQ26" s="37"/>
      <c r="BLR26" s="22"/>
      <c r="BLS26" s="24"/>
      <c r="BMG26" s="37"/>
      <c r="BMH26" s="22"/>
      <c r="BMI26" s="24"/>
      <c r="BMW26" s="37"/>
      <c r="BMX26" s="22"/>
      <c r="BMY26" s="24"/>
      <c r="BNM26" s="37"/>
      <c r="BNN26" s="22"/>
      <c r="BNO26" s="24"/>
      <c r="BOC26" s="37"/>
      <c r="BOD26" s="22"/>
      <c r="BOE26" s="24"/>
      <c r="BOS26" s="37"/>
      <c r="BOT26" s="22"/>
      <c r="BOU26" s="24"/>
      <c r="BPI26" s="37"/>
      <c r="BPJ26" s="22"/>
      <c r="BPK26" s="24"/>
      <c r="BPY26" s="37"/>
      <c r="BPZ26" s="22"/>
      <c r="BQA26" s="24"/>
      <c r="BQO26" s="37"/>
      <c r="BQP26" s="22"/>
      <c r="BQQ26" s="24"/>
      <c r="BRE26" s="37"/>
      <c r="BRF26" s="22"/>
      <c r="BRG26" s="24"/>
      <c r="BRU26" s="37"/>
      <c r="BRV26" s="22"/>
      <c r="BRW26" s="24"/>
      <c r="BSK26" s="37"/>
      <c r="BSL26" s="22"/>
      <c r="BSM26" s="24"/>
      <c r="BTA26" s="37"/>
      <c r="BTB26" s="22"/>
      <c r="BTC26" s="24"/>
      <c r="BTQ26" s="37"/>
      <c r="BTR26" s="22"/>
      <c r="BTS26" s="24"/>
      <c r="BUG26" s="37"/>
      <c r="BUH26" s="22"/>
      <c r="BUI26" s="24"/>
      <c r="BUW26" s="37"/>
      <c r="BUX26" s="22"/>
      <c r="BUY26" s="24"/>
      <c r="BVM26" s="37"/>
      <c r="BVN26" s="22"/>
      <c r="BVO26" s="24"/>
      <c r="BWC26" s="37"/>
      <c r="BWD26" s="22"/>
      <c r="BWE26" s="24"/>
      <c r="BWS26" s="37"/>
      <c r="BWT26" s="22"/>
      <c r="BWU26" s="24"/>
      <c r="BXI26" s="37"/>
      <c r="BXJ26" s="22"/>
      <c r="BXK26" s="24"/>
      <c r="BXY26" s="37"/>
      <c r="BXZ26" s="22"/>
      <c r="BYA26" s="24"/>
      <c r="BYO26" s="37"/>
      <c r="BYP26" s="22"/>
      <c r="BYQ26" s="24"/>
      <c r="BZE26" s="37"/>
      <c r="BZF26" s="22"/>
      <c r="BZG26" s="24"/>
      <c r="BZU26" s="37"/>
      <c r="BZV26" s="22"/>
      <c r="BZW26" s="24"/>
      <c r="CAK26" s="37"/>
      <c r="CAL26" s="22"/>
      <c r="CAM26" s="24"/>
      <c r="CBA26" s="37"/>
      <c r="CBB26" s="22"/>
      <c r="CBC26" s="24"/>
      <c r="CBQ26" s="37"/>
      <c r="CBR26" s="22"/>
      <c r="CBS26" s="24"/>
      <c r="CCG26" s="37"/>
      <c r="CCH26" s="22"/>
      <c r="CCI26" s="24"/>
      <c r="CCW26" s="37"/>
      <c r="CCX26" s="22"/>
      <c r="CCY26" s="24"/>
      <c r="CDM26" s="37"/>
      <c r="CDN26" s="22"/>
      <c r="CDO26" s="24"/>
      <c r="CEC26" s="37"/>
      <c r="CED26" s="22"/>
      <c r="CEE26" s="24"/>
      <c r="CES26" s="37"/>
      <c r="CET26" s="22"/>
      <c r="CEU26" s="24"/>
      <c r="CFI26" s="37"/>
      <c r="CFJ26" s="22"/>
      <c r="CFK26" s="24"/>
      <c r="CFY26" s="37"/>
      <c r="CFZ26" s="22"/>
      <c r="CGA26" s="24"/>
      <c r="CGO26" s="37"/>
      <c r="CGP26" s="22"/>
      <c r="CGQ26" s="24"/>
      <c r="CHE26" s="37"/>
      <c r="CHF26" s="22"/>
      <c r="CHG26" s="24"/>
      <c r="CHU26" s="37"/>
      <c r="CHV26" s="22"/>
      <c r="CHW26" s="24"/>
      <c r="CIK26" s="37"/>
      <c r="CIL26" s="22"/>
      <c r="CIM26" s="24"/>
      <c r="CJA26" s="37"/>
      <c r="CJB26" s="22"/>
      <c r="CJC26" s="24"/>
      <c r="CJQ26" s="37"/>
      <c r="CJR26" s="22"/>
      <c r="CJS26" s="24"/>
      <c r="CKG26" s="37"/>
      <c r="CKH26" s="22"/>
      <c r="CKI26" s="24"/>
      <c r="CKW26" s="37"/>
      <c r="CKX26" s="22"/>
      <c r="CKY26" s="24"/>
      <c r="CLM26" s="37"/>
      <c r="CLN26" s="22"/>
      <c r="CLO26" s="24"/>
      <c r="CMC26" s="37"/>
      <c r="CMD26" s="22"/>
      <c r="CME26" s="24"/>
      <c r="CMS26" s="37"/>
      <c r="CMT26" s="22"/>
      <c r="CMU26" s="24"/>
      <c r="CNI26" s="37"/>
      <c r="CNJ26" s="22"/>
      <c r="CNK26" s="24"/>
      <c r="CNY26" s="37"/>
      <c r="CNZ26" s="22"/>
      <c r="COA26" s="24"/>
      <c r="COO26" s="37"/>
      <c r="COP26" s="22"/>
      <c r="COQ26" s="24"/>
      <c r="CPE26" s="37"/>
      <c r="CPF26" s="22"/>
      <c r="CPG26" s="24"/>
      <c r="CPU26" s="37"/>
      <c r="CPV26" s="22"/>
      <c r="CPW26" s="24"/>
      <c r="CQK26" s="37"/>
      <c r="CQL26" s="22"/>
      <c r="CQM26" s="24"/>
      <c r="CRA26" s="37"/>
      <c r="CRB26" s="22"/>
      <c r="CRC26" s="24"/>
      <c r="CRQ26" s="37"/>
      <c r="CRR26" s="22"/>
      <c r="CRS26" s="24"/>
      <c r="CSG26" s="37"/>
      <c r="CSH26" s="22"/>
      <c r="CSI26" s="24"/>
      <c r="CSW26" s="37"/>
      <c r="CSX26" s="22"/>
      <c r="CSY26" s="24"/>
      <c r="CTM26" s="37"/>
      <c r="CTN26" s="22"/>
      <c r="CTO26" s="24"/>
      <c r="CUC26" s="37"/>
      <c r="CUD26" s="22"/>
      <c r="CUE26" s="24"/>
      <c r="CUS26" s="37"/>
      <c r="CUT26" s="22"/>
      <c r="CUU26" s="24"/>
      <c r="CVI26" s="37"/>
      <c r="CVJ26" s="22"/>
      <c r="CVK26" s="24"/>
      <c r="CVY26" s="37"/>
      <c r="CVZ26" s="22"/>
      <c r="CWA26" s="24"/>
      <c r="CWO26" s="37"/>
      <c r="CWP26" s="22"/>
      <c r="CWQ26" s="24"/>
      <c r="CXE26" s="37"/>
      <c r="CXF26" s="22"/>
      <c r="CXG26" s="24"/>
      <c r="CXU26" s="37"/>
      <c r="CXV26" s="22"/>
      <c r="CXW26" s="24"/>
      <c r="CYK26" s="37"/>
      <c r="CYL26" s="22"/>
      <c r="CYM26" s="24"/>
      <c r="CZA26" s="37"/>
      <c r="CZB26" s="22"/>
      <c r="CZC26" s="24"/>
      <c r="CZQ26" s="37"/>
      <c r="CZR26" s="22"/>
      <c r="CZS26" s="24"/>
      <c r="DAG26" s="37"/>
      <c r="DAH26" s="22"/>
      <c r="DAI26" s="24"/>
      <c r="DAW26" s="37"/>
      <c r="DAX26" s="22"/>
      <c r="DAY26" s="24"/>
      <c r="DBM26" s="37"/>
      <c r="DBN26" s="22"/>
      <c r="DBO26" s="24"/>
      <c r="DCC26" s="37"/>
      <c r="DCD26" s="22"/>
      <c r="DCE26" s="24"/>
      <c r="DCS26" s="37"/>
      <c r="DCT26" s="22"/>
      <c r="DCU26" s="24"/>
      <c r="DDI26" s="37"/>
      <c r="DDJ26" s="22"/>
      <c r="DDK26" s="24"/>
      <c r="DDY26" s="37"/>
      <c r="DDZ26" s="22"/>
      <c r="DEA26" s="24"/>
      <c r="DEO26" s="37"/>
      <c r="DEP26" s="22"/>
      <c r="DEQ26" s="24"/>
      <c r="DFE26" s="37"/>
      <c r="DFF26" s="22"/>
      <c r="DFG26" s="24"/>
      <c r="DFU26" s="37"/>
      <c r="DFV26" s="22"/>
      <c r="DFW26" s="24"/>
      <c r="DGK26" s="37"/>
      <c r="DGL26" s="22"/>
      <c r="DGM26" s="24"/>
      <c r="DHA26" s="37"/>
      <c r="DHB26" s="22"/>
      <c r="DHC26" s="24"/>
      <c r="DHQ26" s="37"/>
      <c r="DHR26" s="22"/>
      <c r="DHS26" s="24"/>
      <c r="DIG26" s="37"/>
      <c r="DIH26" s="22"/>
      <c r="DII26" s="24"/>
      <c r="DIW26" s="37"/>
      <c r="DIX26" s="22"/>
      <c r="DIY26" s="24"/>
      <c r="DJM26" s="37"/>
      <c r="DJN26" s="22"/>
      <c r="DJO26" s="24"/>
      <c r="DKC26" s="37"/>
      <c r="DKD26" s="22"/>
      <c r="DKE26" s="24"/>
      <c r="DKS26" s="37"/>
      <c r="DKT26" s="22"/>
      <c r="DKU26" s="24"/>
      <c r="DLI26" s="37"/>
      <c r="DLJ26" s="22"/>
      <c r="DLK26" s="24"/>
      <c r="DLY26" s="37"/>
      <c r="DLZ26" s="22"/>
      <c r="DMA26" s="24"/>
      <c r="DMO26" s="37"/>
      <c r="DMP26" s="22"/>
      <c r="DMQ26" s="24"/>
      <c r="DNE26" s="37"/>
      <c r="DNF26" s="22"/>
      <c r="DNG26" s="24"/>
      <c r="DNU26" s="37"/>
      <c r="DNV26" s="22"/>
      <c r="DNW26" s="24"/>
      <c r="DOK26" s="37"/>
      <c r="DOL26" s="22"/>
      <c r="DOM26" s="24"/>
      <c r="DPA26" s="37"/>
      <c r="DPB26" s="22"/>
      <c r="DPC26" s="24"/>
      <c r="DPQ26" s="37"/>
      <c r="DPR26" s="22"/>
      <c r="DPS26" s="24"/>
      <c r="DQG26" s="37"/>
      <c r="DQH26" s="22"/>
      <c r="DQI26" s="24"/>
      <c r="DQW26" s="37"/>
      <c r="DQX26" s="22"/>
      <c r="DQY26" s="24"/>
      <c r="DRM26" s="37"/>
      <c r="DRN26" s="22"/>
      <c r="DRO26" s="24"/>
      <c r="DSC26" s="37"/>
      <c r="DSD26" s="22"/>
      <c r="DSE26" s="24"/>
      <c r="DSS26" s="37"/>
      <c r="DST26" s="22"/>
      <c r="DSU26" s="24"/>
      <c r="DTI26" s="37"/>
      <c r="DTJ26" s="22"/>
      <c r="DTK26" s="24"/>
      <c r="DTY26" s="37"/>
      <c r="DTZ26" s="22"/>
      <c r="DUA26" s="24"/>
      <c r="DUO26" s="37"/>
      <c r="DUP26" s="22"/>
      <c r="DUQ26" s="24"/>
      <c r="DVE26" s="37"/>
      <c r="DVF26" s="22"/>
      <c r="DVG26" s="24"/>
      <c r="DVU26" s="37"/>
      <c r="DVV26" s="22"/>
      <c r="DVW26" s="24"/>
      <c r="DWK26" s="37"/>
      <c r="DWL26" s="22"/>
      <c r="DWM26" s="24"/>
      <c r="DXA26" s="37"/>
      <c r="DXB26" s="22"/>
      <c r="DXC26" s="24"/>
      <c r="DXQ26" s="37"/>
      <c r="DXR26" s="22"/>
      <c r="DXS26" s="24"/>
      <c r="DYG26" s="37"/>
      <c r="DYH26" s="22"/>
      <c r="DYI26" s="24"/>
      <c r="DYW26" s="37"/>
      <c r="DYX26" s="22"/>
      <c r="DYY26" s="24"/>
      <c r="DZM26" s="37"/>
      <c r="DZN26" s="22"/>
      <c r="DZO26" s="24"/>
      <c r="EAC26" s="37"/>
      <c r="EAD26" s="22"/>
      <c r="EAE26" s="24"/>
      <c r="EAS26" s="37"/>
      <c r="EAT26" s="22"/>
      <c r="EAU26" s="24"/>
      <c r="EBI26" s="37"/>
      <c r="EBJ26" s="22"/>
      <c r="EBK26" s="24"/>
      <c r="EBY26" s="37"/>
      <c r="EBZ26" s="22"/>
      <c r="ECA26" s="24"/>
      <c r="ECO26" s="37"/>
      <c r="ECP26" s="22"/>
      <c r="ECQ26" s="24"/>
      <c r="EDE26" s="37"/>
      <c r="EDF26" s="22"/>
      <c r="EDG26" s="24"/>
      <c r="EDU26" s="37"/>
      <c r="EDV26" s="22"/>
      <c r="EDW26" s="24"/>
      <c r="EEK26" s="37"/>
      <c r="EEL26" s="22"/>
      <c r="EEM26" s="24"/>
      <c r="EFA26" s="37"/>
      <c r="EFB26" s="22"/>
      <c r="EFC26" s="24"/>
      <c r="EFQ26" s="37"/>
      <c r="EFR26" s="22"/>
      <c r="EFS26" s="24"/>
      <c r="EGG26" s="37"/>
      <c r="EGH26" s="22"/>
      <c r="EGI26" s="24"/>
      <c r="EGW26" s="37"/>
      <c r="EGX26" s="22"/>
      <c r="EGY26" s="24"/>
      <c r="EHM26" s="37"/>
      <c r="EHN26" s="22"/>
      <c r="EHO26" s="24"/>
      <c r="EIC26" s="37"/>
      <c r="EID26" s="22"/>
      <c r="EIE26" s="24"/>
      <c r="EIS26" s="37"/>
      <c r="EIT26" s="22"/>
      <c r="EIU26" s="24"/>
      <c r="EJI26" s="37"/>
      <c r="EJJ26" s="22"/>
      <c r="EJK26" s="24"/>
      <c r="EJY26" s="37"/>
      <c r="EJZ26" s="22"/>
      <c r="EKA26" s="24"/>
      <c r="EKO26" s="37"/>
      <c r="EKP26" s="22"/>
      <c r="EKQ26" s="24"/>
      <c r="ELE26" s="37"/>
      <c r="ELF26" s="22"/>
      <c r="ELG26" s="24"/>
      <c r="ELU26" s="37"/>
      <c r="ELV26" s="22"/>
      <c r="ELW26" s="24"/>
      <c r="EMK26" s="37"/>
      <c r="EML26" s="22"/>
      <c r="EMM26" s="24"/>
      <c r="ENA26" s="37"/>
      <c r="ENB26" s="22"/>
      <c r="ENC26" s="24"/>
      <c r="ENQ26" s="37"/>
      <c r="ENR26" s="22"/>
      <c r="ENS26" s="24"/>
      <c r="EOG26" s="37"/>
      <c r="EOH26" s="22"/>
      <c r="EOI26" s="24"/>
      <c r="EOW26" s="37"/>
      <c r="EOX26" s="22"/>
      <c r="EOY26" s="24"/>
      <c r="EPM26" s="37"/>
      <c r="EPN26" s="22"/>
      <c r="EPO26" s="24"/>
      <c r="EQC26" s="37"/>
      <c r="EQD26" s="22"/>
      <c r="EQE26" s="24"/>
      <c r="EQS26" s="37"/>
      <c r="EQT26" s="22"/>
      <c r="EQU26" s="24"/>
      <c r="ERI26" s="37"/>
      <c r="ERJ26" s="22"/>
      <c r="ERK26" s="24"/>
      <c r="ERY26" s="37"/>
      <c r="ERZ26" s="22"/>
      <c r="ESA26" s="24"/>
      <c r="ESO26" s="37"/>
      <c r="ESP26" s="22"/>
      <c r="ESQ26" s="24"/>
      <c r="ETE26" s="37"/>
      <c r="ETF26" s="22"/>
      <c r="ETG26" s="24"/>
      <c r="ETU26" s="37"/>
      <c r="ETV26" s="22"/>
      <c r="ETW26" s="24"/>
      <c r="EUK26" s="37"/>
      <c r="EUL26" s="22"/>
      <c r="EUM26" s="24"/>
      <c r="EVA26" s="37"/>
      <c r="EVB26" s="22"/>
      <c r="EVC26" s="24"/>
      <c r="EVQ26" s="37"/>
      <c r="EVR26" s="22"/>
      <c r="EVS26" s="24"/>
      <c r="EWG26" s="37"/>
      <c r="EWH26" s="22"/>
      <c r="EWI26" s="24"/>
      <c r="EWW26" s="37"/>
      <c r="EWX26" s="22"/>
      <c r="EWY26" s="24"/>
      <c r="EXM26" s="37"/>
      <c r="EXN26" s="22"/>
      <c r="EXO26" s="24"/>
      <c r="EYC26" s="37"/>
      <c r="EYD26" s="22"/>
      <c r="EYE26" s="24"/>
      <c r="EYS26" s="37"/>
      <c r="EYT26" s="22"/>
      <c r="EYU26" s="24"/>
      <c r="EZI26" s="37"/>
      <c r="EZJ26" s="22"/>
      <c r="EZK26" s="24"/>
      <c r="EZY26" s="37"/>
      <c r="EZZ26" s="22"/>
      <c r="FAA26" s="24"/>
      <c r="FAO26" s="37"/>
      <c r="FAP26" s="22"/>
      <c r="FAQ26" s="24"/>
      <c r="FBE26" s="37"/>
      <c r="FBF26" s="22"/>
      <c r="FBG26" s="24"/>
      <c r="FBU26" s="37"/>
      <c r="FBV26" s="22"/>
      <c r="FBW26" s="24"/>
      <c r="FCK26" s="37"/>
      <c r="FCL26" s="22"/>
      <c r="FCM26" s="24"/>
      <c r="FDA26" s="37"/>
      <c r="FDB26" s="22"/>
      <c r="FDC26" s="24"/>
      <c r="FDQ26" s="37"/>
      <c r="FDR26" s="22"/>
      <c r="FDS26" s="24"/>
      <c r="FEG26" s="37"/>
      <c r="FEH26" s="22"/>
      <c r="FEI26" s="24"/>
      <c r="FEW26" s="37"/>
      <c r="FEX26" s="22"/>
      <c r="FEY26" s="24"/>
      <c r="FFM26" s="37"/>
      <c r="FFN26" s="22"/>
      <c r="FFO26" s="24"/>
      <c r="FGC26" s="37"/>
      <c r="FGD26" s="22"/>
      <c r="FGE26" s="24"/>
      <c r="FGS26" s="37"/>
      <c r="FGT26" s="22"/>
      <c r="FGU26" s="24"/>
      <c r="FHI26" s="37"/>
      <c r="FHJ26" s="22"/>
      <c r="FHK26" s="24"/>
      <c r="FHY26" s="37"/>
      <c r="FHZ26" s="22"/>
      <c r="FIA26" s="24"/>
      <c r="FIO26" s="37"/>
      <c r="FIP26" s="22"/>
      <c r="FIQ26" s="24"/>
      <c r="FJE26" s="37"/>
      <c r="FJF26" s="22"/>
      <c r="FJG26" s="24"/>
      <c r="FJU26" s="37"/>
      <c r="FJV26" s="22"/>
      <c r="FJW26" s="24"/>
      <c r="FKK26" s="37"/>
      <c r="FKL26" s="22"/>
      <c r="FKM26" s="24"/>
      <c r="FLA26" s="37"/>
      <c r="FLB26" s="22"/>
      <c r="FLC26" s="24"/>
      <c r="FLQ26" s="37"/>
      <c r="FLR26" s="22"/>
      <c r="FLS26" s="24"/>
      <c r="FMG26" s="37"/>
      <c r="FMH26" s="22"/>
      <c r="FMI26" s="24"/>
      <c r="FMW26" s="37"/>
      <c r="FMX26" s="22"/>
      <c r="FMY26" s="24"/>
      <c r="FNM26" s="37"/>
      <c r="FNN26" s="22"/>
      <c r="FNO26" s="24"/>
      <c r="FOC26" s="37"/>
      <c r="FOD26" s="22"/>
      <c r="FOE26" s="24"/>
      <c r="FOS26" s="37"/>
      <c r="FOT26" s="22"/>
      <c r="FOU26" s="24"/>
      <c r="FPI26" s="37"/>
      <c r="FPJ26" s="22"/>
      <c r="FPK26" s="24"/>
      <c r="FPY26" s="37"/>
      <c r="FPZ26" s="22"/>
      <c r="FQA26" s="24"/>
      <c r="FQO26" s="37"/>
      <c r="FQP26" s="22"/>
      <c r="FQQ26" s="24"/>
      <c r="FRE26" s="37"/>
      <c r="FRF26" s="22"/>
      <c r="FRG26" s="24"/>
      <c r="FRU26" s="37"/>
      <c r="FRV26" s="22"/>
      <c r="FRW26" s="24"/>
      <c r="FSK26" s="37"/>
      <c r="FSL26" s="22"/>
      <c r="FSM26" s="24"/>
      <c r="FTA26" s="37"/>
      <c r="FTB26" s="22"/>
      <c r="FTC26" s="24"/>
      <c r="FTQ26" s="37"/>
      <c r="FTR26" s="22"/>
      <c r="FTS26" s="24"/>
      <c r="FUG26" s="37"/>
      <c r="FUH26" s="22"/>
      <c r="FUI26" s="24"/>
      <c r="FUW26" s="37"/>
      <c r="FUX26" s="22"/>
      <c r="FUY26" s="24"/>
      <c r="FVM26" s="37"/>
      <c r="FVN26" s="22"/>
      <c r="FVO26" s="24"/>
      <c r="FWC26" s="37"/>
      <c r="FWD26" s="22"/>
      <c r="FWE26" s="24"/>
      <c r="FWS26" s="37"/>
      <c r="FWT26" s="22"/>
      <c r="FWU26" s="24"/>
      <c r="FXI26" s="37"/>
      <c r="FXJ26" s="22"/>
      <c r="FXK26" s="24"/>
      <c r="FXY26" s="37"/>
      <c r="FXZ26" s="22"/>
      <c r="FYA26" s="24"/>
      <c r="FYO26" s="37"/>
      <c r="FYP26" s="22"/>
      <c r="FYQ26" s="24"/>
      <c r="FZE26" s="37"/>
      <c r="FZF26" s="22"/>
      <c r="FZG26" s="24"/>
      <c r="FZU26" s="37"/>
      <c r="FZV26" s="22"/>
      <c r="FZW26" s="24"/>
      <c r="GAK26" s="37"/>
      <c r="GAL26" s="22"/>
      <c r="GAM26" s="24"/>
      <c r="GBA26" s="37"/>
      <c r="GBB26" s="22"/>
      <c r="GBC26" s="24"/>
      <c r="GBQ26" s="37"/>
      <c r="GBR26" s="22"/>
      <c r="GBS26" s="24"/>
      <c r="GCG26" s="37"/>
      <c r="GCH26" s="22"/>
      <c r="GCI26" s="24"/>
      <c r="GCW26" s="37"/>
      <c r="GCX26" s="22"/>
      <c r="GCY26" s="24"/>
      <c r="GDM26" s="37"/>
      <c r="GDN26" s="22"/>
      <c r="GDO26" s="24"/>
      <c r="GEC26" s="37"/>
      <c r="GED26" s="22"/>
      <c r="GEE26" s="24"/>
      <c r="GES26" s="37"/>
      <c r="GET26" s="22"/>
      <c r="GEU26" s="24"/>
      <c r="GFI26" s="37"/>
      <c r="GFJ26" s="22"/>
      <c r="GFK26" s="24"/>
      <c r="GFY26" s="37"/>
      <c r="GFZ26" s="22"/>
      <c r="GGA26" s="24"/>
      <c r="GGO26" s="37"/>
      <c r="GGP26" s="22"/>
      <c r="GGQ26" s="24"/>
      <c r="GHE26" s="37"/>
      <c r="GHF26" s="22"/>
      <c r="GHG26" s="24"/>
      <c r="GHU26" s="37"/>
      <c r="GHV26" s="22"/>
      <c r="GHW26" s="24"/>
      <c r="GIK26" s="37"/>
      <c r="GIL26" s="22"/>
      <c r="GIM26" s="24"/>
      <c r="GJA26" s="37"/>
      <c r="GJB26" s="22"/>
      <c r="GJC26" s="24"/>
      <c r="GJQ26" s="37"/>
      <c r="GJR26" s="22"/>
      <c r="GJS26" s="24"/>
      <c r="GKG26" s="37"/>
      <c r="GKH26" s="22"/>
      <c r="GKI26" s="24"/>
      <c r="GKW26" s="37"/>
      <c r="GKX26" s="22"/>
      <c r="GKY26" s="24"/>
      <c r="GLM26" s="37"/>
      <c r="GLN26" s="22"/>
      <c r="GLO26" s="24"/>
      <c r="GMC26" s="37"/>
      <c r="GMD26" s="22"/>
      <c r="GME26" s="24"/>
      <c r="GMS26" s="37"/>
      <c r="GMT26" s="22"/>
      <c r="GMU26" s="24"/>
      <c r="GNI26" s="37"/>
      <c r="GNJ26" s="22"/>
      <c r="GNK26" s="24"/>
      <c r="GNY26" s="37"/>
      <c r="GNZ26" s="22"/>
      <c r="GOA26" s="24"/>
      <c r="GOO26" s="37"/>
      <c r="GOP26" s="22"/>
      <c r="GOQ26" s="24"/>
      <c r="GPE26" s="37"/>
      <c r="GPF26" s="22"/>
      <c r="GPG26" s="24"/>
      <c r="GPU26" s="37"/>
      <c r="GPV26" s="22"/>
      <c r="GPW26" s="24"/>
      <c r="GQK26" s="37"/>
      <c r="GQL26" s="22"/>
      <c r="GQM26" s="24"/>
      <c r="GRA26" s="37"/>
      <c r="GRB26" s="22"/>
      <c r="GRC26" s="24"/>
      <c r="GRQ26" s="37"/>
      <c r="GRR26" s="22"/>
      <c r="GRS26" s="24"/>
      <c r="GSG26" s="37"/>
      <c r="GSH26" s="22"/>
      <c r="GSI26" s="24"/>
      <c r="GSW26" s="37"/>
      <c r="GSX26" s="22"/>
      <c r="GSY26" s="24"/>
      <c r="GTM26" s="37"/>
      <c r="GTN26" s="22"/>
      <c r="GTO26" s="24"/>
      <c r="GUC26" s="37"/>
      <c r="GUD26" s="22"/>
      <c r="GUE26" s="24"/>
      <c r="GUS26" s="37"/>
      <c r="GUT26" s="22"/>
      <c r="GUU26" s="24"/>
      <c r="GVI26" s="37"/>
      <c r="GVJ26" s="22"/>
      <c r="GVK26" s="24"/>
      <c r="GVY26" s="37"/>
      <c r="GVZ26" s="22"/>
      <c r="GWA26" s="24"/>
      <c r="GWO26" s="37"/>
      <c r="GWP26" s="22"/>
      <c r="GWQ26" s="24"/>
      <c r="GXE26" s="37"/>
      <c r="GXF26" s="22"/>
      <c r="GXG26" s="24"/>
      <c r="GXU26" s="37"/>
      <c r="GXV26" s="22"/>
      <c r="GXW26" s="24"/>
      <c r="GYK26" s="37"/>
      <c r="GYL26" s="22"/>
      <c r="GYM26" s="24"/>
      <c r="GZA26" s="37"/>
      <c r="GZB26" s="22"/>
      <c r="GZC26" s="24"/>
      <c r="GZQ26" s="37"/>
      <c r="GZR26" s="22"/>
      <c r="GZS26" s="24"/>
      <c r="HAG26" s="37"/>
      <c r="HAH26" s="22"/>
      <c r="HAI26" s="24"/>
      <c r="HAW26" s="37"/>
      <c r="HAX26" s="22"/>
      <c r="HAY26" s="24"/>
      <c r="HBM26" s="37"/>
      <c r="HBN26" s="22"/>
      <c r="HBO26" s="24"/>
      <c r="HCC26" s="37"/>
      <c r="HCD26" s="22"/>
      <c r="HCE26" s="24"/>
      <c r="HCS26" s="37"/>
      <c r="HCT26" s="22"/>
      <c r="HCU26" s="24"/>
      <c r="HDI26" s="37"/>
      <c r="HDJ26" s="22"/>
      <c r="HDK26" s="24"/>
      <c r="HDY26" s="37"/>
      <c r="HDZ26" s="22"/>
      <c r="HEA26" s="24"/>
      <c r="HEO26" s="37"/>
      <c r="HEP26" s="22"/>
      <c r="HEQ26" s="24"/>
      <c r="HFE26" s="37"/>
      <c r="HFF26" s="22"/>
      <c r="HFG26" s="24"/>
      <c r="HFU26" s="37"/>
      <c r="HFV26" s="22"/>
      <c r="HFW26" s="24"/>
      <c r="HGK26" s="37"/>
      <c r="HGL26" s="22"/>
      <c r="HGM26" s="24"/>
      <c r="HHA26" s="37"/>
      <c r="HHB26" s="22"/>
      <c r="HHC26" s="24"/>
      <c r="HHQ26" s="37"/>
      <c r="HHR26" s="22"/>
      <c r="HHS26" s="24"/>
      <c r="HIG26" s="37"/>
      <c r="HIH26" s="22"/>
      <c r="HII26" s="24"/>
      <c r="HIW26" s="37"/>
      <c r="HIX26" s="22"/>
      <c r="HIY26" s="24"/>
      <c r="HJM26" s="37"/>
      <c r="HJN26" s="22"/>
      <c r="HJO26" s="24"/>
      <c r="HKC26" s="37"/>
      <c r="HKD26" s="22"/>
      <c r="HKE26" s="24"/>
      <c r="HKS26" s="37"/>
      <c r="HKT26" s="22"/>
      <c r="HKU26" s="24"/>
      <c r="HLI26" s="37"/>
      <c r="HLJ26" s="22"/>
      <c r="HLK26" s="24"/>
      <c r="HLY26" s="37"/>
      <c r="HLZ26" s="22"/>
      <c r="HMA26" s="24"/>
      <c r="HMO26" s="37"/>
      <c r="HMP26" s="22"/>
      <c r="HMQ26" s="24"/>
      <c r="HNE26" s="37"/>
      <c r="HNF26" s="22"/>
      <c r="HNG26" s="24"/>
      <c r="HNU26" s="37"/>
      <c r="HNV26" s="22"/>
      <c r="HNW26" s="24"/>
      <c r="HOK26" s="37"/>
      <c r="HOL26" s="22"/>
      <c r="HOM26" s="24"/>
      <c r="HPA26" s="37"/>
      <c r="HPB26" s="22"/>
      <c r="HPC26" s="24"/>
      <c r="HPQ26" s="37"/>
      <c r="HPR26" s="22"/>
      <c r="HPS26" s="24"/>
      <c r="HQG26" s="37"/>
      <c r="HQH26" s="22"/>
      <c r="HQI26" s="24"/>
      <c r="HQW26" s="37"/>
      <c r="HQX26" s="22"/>
      <c r="HQY26" s="24"/>
      <c r="HRM26" s="37"/>
      <c r="HRN26" s="22"/>
      <c r="HRO26" s="24"/>
      <c r="HSC26" s="37"/>
      <c r="HSD26" s="22"/>
      <c r="HSE26" s="24"/>
      <c r="HSS26" s="37"/>
      <c r="HST26" s="22"/>
      <c r="HSU26" s="24"/>
      <c r="HTI26" s="37"/>
      <c r="HTJ26" s="22"/>
      <c r="HTK26" s="24"/>
      <c r="HTY26" s="37"/>
      <c r="HTZ26" s="22"/>
      <c r="HUA26" s="24"/>
      <c r="HUO26" s="37"/>
      <c r="HUP26" s="22"/>
      <c r="HUQ26" s="24"/>
      <c r="HVE26" s="37"/>
      <c r="HVF26" s="22"/>
      <c r="HVG26" s="24"/>
      <c r="HVU26" s="37"/>
      <c r="HVV26" s="22"/>
      <c r="HVW26" s="24"/>
      <c r="HWK26" s="37"/>
      <c r="HWL26" s="22"/>
      <c r="HWM26" s="24"/>
      <c r="HXA26" s="37"/>
      <c r="HXB26" s="22"/>
      <c r="HXC26" s="24"/>
      <c r="HXQ26" s="37"/>
      <c r="HXR26" s="22"/>
      <c r="HXS26" s="24"/>
      <c r="HYG26" s="37"/>
      <c r="HYH26" s="22"/>
      <c r="HYI26" s="24"/>
      <c r="HYW26" s="37"/>
      <c r="HYX26" s="22"/>
      <c r="HYY26" s="24"/>
      <c r="HZM26" s="37"/>
      <c r="HZN26" s="22"/>
      <c r="HZO26" s="24"/>
      <c r="IAC26" s="37"/>
      <c r="IAD26" s="22"/>
      <c r="IAE26" s="24"/>
      <c r="IAS26" s="37"/>
      <c r="IAT26" s="22"/>
      <c r="IAU26" s="24"/>
      <c r="IBI26" s="37"/>
      <c r="IBJ26" s="22"/>
      <c r="IBK26" s="24"/>
      <c r="IBY26" s="37"/>
      <c r="IBZ26" s="22"/>
      <c r="ICA26" s="24"/>
      <c r="ICO26" s="37"/>
      <c r="ICP26" s="22"/>
      <c r="ICQ26" s="24"/>
      <c r="IDE26" s="37"/>
      <c r="IDF26" s="22"/>
      <c r="IDG26" s="24"/>
      <c r="IDU26" s="37"/>
      <c r="IDV26" s="22"/>
      <c r="IDW26" s="24"/>
      <c r="IEK26" s="37"/>
      <c r="IEL26" s="22"/>
      <c r="IEM26" s="24"/>
      <c r="IFA26" s="37"/>
      <c r="IFB26" s="22"/>
      <c r="IFC26" s="24"/>
      <c r="IFQ26" s="37"/>
      <c r="IFR26" s="22"/>
      <c r="IFS26" s="24"/>
      <c r="IGG26" s="37"/>
      <c r="IGH26" s="22"/>
      <c r="IGI26" s="24"/>
      <c r="IGW26" s="37"/>
      <c r="IGX26" s="22"/>
      <c r="IGY26" s="24"/>
      <c r="IHM26" s="37"/>
      <c r="IHN26" s="22"/>
      <c r="IHO26" s="24"/>
      <c r="IIC26" s="37"/>
      <c r="IID26" s="22"/>
      <c r="IIE26" s="24"/>
      <c r="IIS26" s="37"/>
      <c r="IIT26" s="22"/>
      <c r="IIU26" s="24"/>
      <c r="IJI26" s="37"/>
      <c r="IJJ26" s="22"/>
      <c r="IJK26" s="24"/>
      <c r="IJY26" s="37"/>
      <c r="IJZ26" s="22"/>
      <c r="IKA26" s="24"/>
      <c r="IKO26" s="37"/>
      <c r="IKP26" s="22"/>
      <c r="IKQ26" s="24"/>
      <c r="ILE26" s="37"/>
      <c r="ILF26" s="22"/>
      <c r="ILG26" s="24"/>
      <c r="ILU26" s="37"/>
      <c r="ILV26" s="22"/>
      <c r="ILW26" s="24"/>
      <c r="IMK26" s="37"/>
      <c r="IML26" s="22"/>
      <c r="IMM26" s="24"/>
      <c r="INA26" s="37"/>
      <c r="INB26" s="22"/>
      <c r="INC26" s="24"/>
      <c r="INQ26" s="37"/>
      <c r="INR26" s="22"/>
      <c r="INS26" s="24"/>
      <c r="IOG26" s="37"/>
      <c r="IOH26" s="22"/>
      <c r="IOI26" s="24"/>
      <c r="IOW26" s="37"/>
      <c r="IOX26" s="22"/>
      <c r="IOY26" s="24"/>
      <c r="IPM26" s="37"/>
      <c r="IPN26" s="22"/>
      <c r="IPO26" s="24"/>
      <c r="IQC26" s="37"/>
      <c r="IQD26" s="22"/>
      <c r="IQE26" s="24"/>
      <c r="IQS26" s="37"/>
      <c r="IQT26" s="22"/>
      <c r="IQU26" s="24"/>
      <c r="IRI26" s="37"/>
      <c r="IRJ26" s="22"/>
      <c r="IRK26" s="24"/>
      <c r="IRY26" s="37"/>
      <c r="IRZ26" s="22"/>
      <c r="ISA26" s="24"/>
      <c r="ISO26" s="37"/>
      <c r="ISP26" s="22"/>
      <c r="ISQ26" s="24"/>
      <c r="ITE26" s="37"/>
      <c r="ITF26" s="22"/>
      <c r="ITG26" s="24"/>
      <c r="ITU26" s="37"/>
      <c r="ITV26" s="22"/>
      <c r="ITW26" s="24"/>
      <c r="IUK26" s="37"/>
      <c r="IUL26" s="22"/>
      <c r="IUM26" s="24"/>
      <c r="IVA26" s="37"/>
      <c r="IVB26" s="22"/>
      <c r="IVC26" s="24"/>
      <c r="IVQ26" s="37"/>
      <c r="IVR26" s="22"/>
      <c r="IVS26" s="24"/>
      <c r="IWG26" s="37"/>
      <c r="IWH26" s="22"/>
      <c r="IWI26" s="24"/>
      <c r="IWW26" s="37"/>
      <c r="IWX26" s="22"/>
      <c r="IWY26" s="24"/>
      <c r="IXM26" s="37"/>
      <c r="IXN26" s="22"/>
      <c r="IXO26" s="24"/>
      <c r="IYC26" s="37"/>
      <c r="IYD26" s="22"/>
      <c r="IYE26" s="24"/>
      <c r="IYS26" s="37"/>
      <c r="IYT26" s="22"/>
      <c r="IYU26" s="24"/>
      <c r="IZI26" s="37"/>
      <c r="IZJ26" s="22"/>
      <c r="IZK26" s="24"/>
      <c r="IZY26" s="37"/>
      <c r="IZZ26" s="22"/>
      <c r="JAA26" s="24"/>
      <c r="JAO26" s="37"/>
      <c r="JAP26" s="22"/>
      <c r="JAQ26" s="24"/>
      <c r="JBE26" s="37"/>
      <c r="JBF26" s="22"/>
      <c r="JBG26" s="24"/>
      <c r="JBU26" s="37"/>
      <c r="JBV26" s="22"/>
      <c r="JBW26" s="24"/>
      <c r="JCK26" s="37"/>
      <c r="JCL26" s="22"/>
      <c r="JCM26" s="24"/>
      <c r="JDA26" s="37"/>
      <c r="JDB26" s="22"/>
      <c r="JDC26" s="24"/>
      <c r="JDQ26" s="37"/>
      <c r="JDR26" s="22"/>
      <c r="JDS26" s="24"/>
      <c r="JEG26" s="37"/>
      <c r="JEH26" s="22"/>
      <c r="JEI26" s="24"/>
      <c r="JEW26" s="37"/>
      <c r="JEX26" s="22"/>
      <c r="JEY26" s="24"/>
      <c r="JFM26" s="37"/>
      <c r="JFN26" s="22"/>
      <c r="JFO26" s="24"/>
      <c r="JGC26" s="37"/>
      <c r="JGD26" s="22"/>
      <c r="JGE26" s="24"/>
      <c r="JGS26" s="37"/>
      <c r="JGT26" s="22"/>
      <c r="JGU26" s="24"/>
      <c r="JHI26" s="37"/>
      <c r="JHJ26" s="22"/>
      <c r="JHK26" s="24"/>
      <c r="JHY26" s="37"/>
      <c r="JHZ26" s="22"/>
      <c r="JIA26" s="24"/>
      <c r="JIO26" s="37"/>
      <c r="JIP26" s="22"/>
      <c r="JIQ26" s="24"/>
      <c r="JJE26" s="37"/>
      <c r="JJF26" s="22"/>
      <c r="JJG26" s="24"/>
      <c r="JJU26" s="37"/>
      <c r="JJV26" s="22"/>
      <c r="JJW26" s="24"/>
      <c r="JKK26" s="37"/>
      <c r="JKL26" s="22"/>
      <c r="JKM26" s="24"/>
      <c r="JLA26" s="37"/>
      <c r="JLB26" s="22"/>
      <c r="JLC26" s="24"/>
      <c r="JLQ26" s="37"/>
      <c r="JLR26" s="22"/>
      <c r="JLS26" s="24"/>
      <c r="JMG26" s="37"/>
      <c r="JMH26" s="22"/>
      <c r="JMI26" s="24"/>
      <c r="JMW26" s="37"/>
      <c r="JMX26" s="22"/>
      <c r="JMY26" s="24"/>
      <c r="JNM26" s="37"/>
      <c r="JNN26" s="22"/>
      <c r="JNO26" s="24"/>
      <c r="JOC26" s="37"/>
      <c r="JOD26" s="22"/>
      <c r="JOE26" s="24"/>
      <c r="JOS26" s="37"/>
      <c r="JOT26" s="22"/>
      <c r="JOU26" s="24"/>
      <c r="JPI26" s="37"/>
      <c r="JPJ26" s="22"/>
      <c r="JPK26" s="24"/>
      <c r="JPY26" s="37"/>
      <c r="JPZ26" s="22"/>
      <c r="JQA26" s="24"/>
      <c r="JQO26" s="37"/>
      <c r="JQP26" s="22"/>
      <c r="JQQ26" s="24"/>
      <c r="JRE26" s="37"/>
      <c r="JRF26" s="22"/>
      <c r="JRG26" s="24"/>
      <c r="JRU26" s="37"/>
      <c r="JRV26" s="22"/>
      <c r="JRW26" s="24"/>
      <c r="JSK26" s="37"/>
      <c r="JSL26" s="22"/>
      <c r="JSM26" s="24"/>
      <c r="JTA26" s="37"/>
      <c r="JTB26" s="22"/>
      <c r="JTC26" s="24"/>
      <c r="JTQ26" s="37"/>
      <c r="JTR26" s="22"/>
      <c r="JTS26" s="24"/>
      <c r="JUG26" s="37"/>
      <c r="JUH26" s="22"/>
      <c r="JUI26" s="24"/>
      <c r="JUW26" s="37"/>
      <c r="JUX26" s="22"/>
      <c r="JUY26" s="24"/>
      <c r="JVM26" s="37"/>
      <c r="JVN26" s="22"/>
      <c r="JVO26" s="24"/>
      <c r="JWC26" s="37"/>
      <c r="JWD26" s="22"/>
      <c r="JWE26" s="24"/>
      <c r="JWS26" s="37"/>
      <c r="JWT26" s="22"/>
      <c r="JWU26" s="24"/>
      <c r="JXI26" s="37"/>
      <c r="JXJ26" s="22"/>
      <c r="JXK26" s="24"/>
      <c r="JXY26" s="37"/>
      <c r="JXZ26" s="22"/>
      <c r="JYA26" s="24"/>
      <c r="JYO26" s="37"/>
      <c r="JYP26" s="22"/>
      <c r="JYQ26" s="24"/>
      <c r="JZE26" s="37"/>
      <c r="JZF26" s="22"/>
      <c r="JZG26" s="24"/>
      <c r="JZU26" s="37"/>
      <c r="JZV26" s="22"/>
      <c r="JZW26" s="24"/>
      <c r="KAK26" s="37"/>
      <c r="KAL26" s="22"/>
      <c r="KAM26" s="24"/>
      <c r="KBA26" s="37"/>
      <c r="KBB26" s="22"/>
      <c r="KBC26" s="24"/>
      <c r="KBQ26" s="37"/>
      <c r="KBR26" s="22"/>
      <c r="KBS26" s="24"/>
      <c r="KCG26" s="37"/>
      <c r="KCH26" s="22"/>
      <c r="KCI26" s="24"/>
      <c r="KCW26" s="37"/>
      <c r="KCX26" s="22"/>
      <c r="KCY26" s="24"/>
      <c r="KDM26" s="37"/>
      <c r="KDN26" s="22"/>
      <c r="KDO26" s="24"/>
      <c r="KEC26" s="37"/>
      <c r="KED26" s="22"/>
      <c r="KEE26" s="24"/>
      <c r="KES26" s="37"/>
      <c r="KET26" s="22"/>
      <c r="KEU26" s="24"/>
      <c r="KFI26" s="37"/>
      <c r="KFJ26" s="22"/>
      <c r="KFK26" s="24"/>
      <c r="KFY26" s="37"/>
      <c r="KFZ26" s="22"/>
      <c r="KGA26" s="24"/>
      <c r="KGO26" s="37"/>
      <c r="KGP26" s="22"/>
      <c r="KGQ26" s="24"/>
      <c r="KHE26" s="37"/>
      <c r="KHF26" s="22"/>
      <c r="KHG26" s="24"/>
      <c r="KHU26" s="37"/>
      <c r="KHV26" s="22"/>
      <c r="KHW26" s="24"/>
      <c r="KIK26" s="37"/>
      <c r="KIL26" s="22"/>
      <c r="KIM26" s="24"/>
      <c r="KJA26" s="37"/>
      <c r="KJB26" s="22"/>
      <c r="KJC26" s="24"/>
      <c r="KJQ26" s="37"/>
      <c r="KJR26" s="22"/>
      <c r="KJS26" s="24"/>
      <c r="KKG26" s="37"/>
      <c r="KKH26" s="22"/>
      <c r="KKI26" s="24"/>
      <c r="KKW26" s="37"/>
      <c r="KKX26" s="22"/>
      <c r="KKY26" s="24"/>
      <c r="KLM26" s="37"/>
      <c r="KLN26" s="22"/>
      <c r="KLO26" s="24"/>
      <c r="KMC26" s="37"/>
      <c r="KMD26" s="22"/>
      <c r="KME26" s="24"/>
      <c r="KMS26" s="37"/>
      <c r="KMT26" s="22"/>
      <c r="KMU26" s="24"/>
      <c r="KNI26" s="37"/>
      <c r="KNJ26" s="22"/>
      <c r="KNK26" s="24"/>
      <c r="KNY26" s="37"/>
      <c r="KNZ26" s="22"/>
      <c r="KOA26" s="24"/>
      <c r="KOO26" s="37"/>
      <c r="KOP26" s="22"/>
      <c r="KOQ26" s="24"/>
      <c r="KPE26" s="37"/>
      <c r="KPF26" s="22"/>
      <c r="KPG26" s="24"/>
      <c r="KPU26" s="37"/>
      <c r="KPV26" s="22"/>
      <c r="KPW26" s="24"/>
      <c r="KQK26" s="37"/>
      <c r="KQL26" s="22"/>
      <c r="KQM26" s="24"/>
      <c r="KRA26" s="37"/>
      <c r="KRB26" s="22"/>
      <c r="KRC26" s="24"/>
      <c r="KRQ26" s="37"/>
      <c r="KRR26" s="22"/>
      <c r="KRS26" s="24"/>
      <c r="KSG26" s="37"/>
      <c r="KSH26" s="22"/>
      <c r="KSI26" s="24"/>
      <c r="KSW26" s="37"/>
      <c r="KSX26" s="22"/>
      <c r="KSY26" s="24"/>
      <c r="KTM26" s="37"/>
      <c r="KTN26" s="22"/>
      <c r="KTO26" s="24"/>
      <c r="KUC26" s="37"/>
      <c r="KUD26" s="22"/>
      <c r="KUE26" s="24"/>
      <c r="KUS26" s="37"/>
      <c r="KUT26" s="22"/>
      <c r="KUU26" s="24"/>
      <c r="KVI26" s="37"/>
      <c r="KVJ26" s="22"/>
      <c r="KVK26" s="24"/>
      <c r="KVY26" s="37"/>
      <c r="KVZ26" s="22"/>
      <c r="KWA26" s="24"/>
      <c r="KWO26" s="37"/>
      <c r="KWP26" s="22"/>
      <c r="KWQ26" s="24"/>
      <c r="KXE26" s="37"/>
      <c r="KXF26" s="22"/>
      <c r="KXG26" s="24"/>
      <c r="KXU26" s="37"/>
      <c r="KXV26" s="22"/>
      <c r="KXW26" s="24"/>
      <c r="KYK26" s="37"/>
      <c r="KYL26" s="22"/>
      <c r="KYM26" s="24"/>
      <c r="KZA26" s="37"/>
      <c r="KZB26" s="22"/>
      <c r="KZC26" s="24"/>
      <c r="KZQ26" s="37"/>
      <c r="KZR26" s="22"/>
      <c r="KZS26" s="24"/>
      <c r="LAG26" s="37"/>
      <c r="LAH26" s="22"/>
      <c r="LAI26" s="24"/>
      <c r="LAW26" s="37"/>
      <c r="LAX26" s="22"/>
      <c r="LAY26" s="24"/>
      <c r="LBM26" s="37"/>
      <c r="LBN26" s="22"/>
      <c r="LBO26" s="24"/>
      <c r="LCC26" s="37"/>
      <c r="LCD26" s="22"/>
      <c r="LCE26" s="24"/>
      <c r="LCS26" s="37"/>
      <c r="LCT26" s="22"/>
      <c r="LCU26" s="24"/>
      <c r="LDI26" s="37"/>
      <c r="LDJ26" s="22"/>
      <c r="LDK26" s="24"/>
      <c r="LDY26" s="37"/>
      <c r="LDZ26" s="22"/>
      <c r="LEA26" s="24"/>
      <c r="LEO26" s="37"/>
      <c r="LEP26" s="22"/>
      <c r="LEQ26" s="24"/>
      <c r="LFE26" s="37"/>
      <c r="LFF26" s="22"/>
      <c r="LFG26" s="24"/>
      <c r="LFU26" s="37"/>
      <c r="LFV26" s="22"/>
      <c r="LFW26" s="24"/>
      <c r="LGK26" s="37"/>
      <c r="LGL26" s="22"/>
      <c r="LGM26" s="24"/>
      <c r="LHA26" s="37"/>
      <c r="LHB26" s="22"/>
      <c r="LHC26" s="24"/>
      <c r="LHQ26" s="37"/>
      <c r="LHR26" s="22"/>
      <c r="LHS26" s="24"/>
      <c r="LIG26" s="37"/>
      <c r="LIH26" s="22"/>
      <c r="LII26" s="24"/>
      <c r="LIW26" s="37"/>
      <c r="LIX26" s="22"/>
      <c r="LIY26" s="24"/>
      <c r="LJM26" s="37"/>
      <c r="LJN26" s="22"/>
      <c r="LJO26" s="24"/>
      <c r="LKC26" s="37"/>
      <c r="LKD26" s="22"/>
      <c r="LKE26" s="24"/>
      <c r="LKS26" s="37"/>
      <c r="LKT26" s="22"/>
      <c r="LKU26" s="24"/>
      <c r="LLI26" s="37"/>
      <c r="LLJ26" s="22"/>
      <c r="LLK26" s="24"/>
      <c r="LLY26" s="37"/>
      <c r="LLZ26" s="22"/>
      <c r="LMA26" s="24"/>
      <c r="LMO26" s="37"/>
      <c r="LMP26" s="22"/>
      <c r="LMQ26" s="24"/>
      <c r="LNE26" s="37"/>
      <c r="LNF26" s="22"/>
      <c r="LNG26" s="24"/>
      <c r="LNU26" s="37"/>
      <c r="LNV26" s="22"/>
      <c r="LNW26" s="24"/>
      <c r="LOK26" s="37"/>
      <c r="LOL26" s="22"/>
      <c r="LOM26" s="24"/>
      <c r="LPA26" s="37"/>
      <c r="LPB26" s="22"/>
      <c r="LPC26" s="24"/>
      <c r="LPQ26" s="37"/>
      <c r="LPR26" s="22"/>
      <c r="LPS26" s="24"/>
      <c r="LQG26" s="37"/>
      <c r="LQH26" s="22"/>
      <c r="LQI26" s="24"/>
      <c r="LQW26" s="37"/>
      <c r="LQX26" s="22"/>
      <c r="LQY26" s="24"/>
      <c r="LRM26" s="37"/>
      <c r="LRN26" s="22"/>
      <c r="LRO26" s="24"/>
      <c r="LSC26" s="37"/>
      <c r="LSD26" s="22"/>
      <c r="LSE26" s="24"/>
      <c r="LSS26" s="37"/>
      <c r="LST26" s="22"/>
      <c r="LSU26" s="24"/>
      <c r="LTI26" s="37"/>
      <c r="LTJ26" s="22"/>
      <c r="LTK26" s="24"/>
      <c r="LTY26" s="37"/>
      <c r="LTZ26" s="22"/>
      <c r="LUA26" s="24"/>
      <c r="LUO26" s="37"/>
      <c r="LUP26" s="22"/>
      <c r="LUQ26" s="24"/>
      <c r="LVE26" s="37"/>
      <c r="LVF26" s="22"/>
      <c r="LVG26" s="24"/>
      <c r="LVU26" s="37"/>
      <c r="LVV26" s="22"/>
      <c r="LVW26" s="24"/>
      <c r="LWK26" s="37"/>
      <c r="LWL26" s="22"/>
      <c r="LWM26" s="24"/>
      <c r="LXA26" s="37"/>
      <c r="LXB26" s="22"/>
      <c r="LXC26" s="24"/>
      <c r="LXQ26" s="37"/>
      <c r="LXR26" s="22"/>
      <c r="LXS26" s="24"/>
      <c r="LYG26" s="37"/>
      <c r="LYH26" s="22"/>
      <c r="LYI26" s="24"/>
      <c r="LYW26" s="37"/>
      <c r="LYX26" s="22"/>
      <c r="LYY26" s="24"/>
      <c r="LZM26" s="37"/>
      <c r="LZN26" s="22"/>
      <c r="LZO26" s="24"/>
      <c r="MAC26" s="37"/>
      <c r="MAD26" s="22"/>
      <c r="MAE26" s="24"/>
      <c r="MAS26" s="37"/>
      <c r="MAT26" s="22"/>
      <c r="MAU26" s="24"/>
      <c r="MBI26" s="37"/>
      <c r="MBJ26" s="22"/>
      <c r="MBK26" s="24"/>
      <c r="MBY26" s="37"/>
      <c r="MBZ26" s="22"/>
      <c r="MCA26" s="24"/>
      <c r="MCO26" s="37"/>
      <c r="MCP26" s="22"/>
      <c r="MCQ26" s="24"/>
      <c r="MDE26" s="37"/>
      <c r="MDF26" s="22"/>
      <c r="MDG26" s="24"/>
      <c r="MDU26" s="37"/>
      <c r="MDV26" s="22"/>
      <c r="MDW26" s="24"/>
      <c r="MEK26" s="37"/>
      <c r="MEL26" s="22"/>
      <c r="MEM26" s="24"/>
      <c r="MFA26" s="37"/>
      <c r="MFB26" s="22"/>
      <c r="MFC26" s="24"/>
      <c r="MFQ26" s="37"/>
      <c r="MFR26" s="22"/>
      <c r="MFS26" s="24"/>
      <c r="MGG26" s="37"/>
      <c r="MGH26" s="22"/>
      <c r="MGI26" s="24"/>
      <c r="MGW26" s="37"/>
      <c r="MGX26" s="22"/>
      <c r="MGY26" s="24"/>
      <c r="MHM26" s="37"/>
      <c r="MHN26" s="22"/>
      <c r="MHO26" s="24"/>
      <c r="MIC26" s="37"/>
      <c r="MID26" s="22"/>
      <c r="MIE26" s="24"/>
      <c r="MIS26" s="37"/>
      <c r="MIT26" s="22"/>
      <c r="MIU26" s="24"/>
      <c r="MJI26" s="37"/>
      <c r="MJJ26" s="22"/>
      <c r="MJK26" s="24"/>
      <c r="MJY26" s="37"/>
      <c r="MJZ26" s="22"/>
      <c r="MKA26" s="24"/>
      <c r="MKO26" s="37"/>
      <c r="MKP26" s="22"/>
      <c r="MKQ26" s="24"/>
      <c r="MLE26" s="37"/>
      <c r="MLF26" s="22"/>
      <c r="MLG26" s="24"/>
      <c r="MLU26" s="37"/>
      <c r="MLV26" s="22"/>
      <c r="MLW26" s="24"/>
      <c r="MMK26" s="37"/>
      <c r="MML26" s="22"/>
      <c r="MMM26" s="24"/>
      <c r="MNA26" s="37"/>
      <c r="MNB26" s="22"/>
      <c r="MNC26" s="24"/>
      <c r="MNQ26" s="37"/>
      <c r="MNR26" s="22"/>
      <c r="MNS26" s="24"/>
      <c r="MOG26" s="37"/>
      <c r="MOH26" s="22"/>
      <c r="MOI26" s="24"/>
      <c r="MOW26" s="37"/>
      <c r="MOX26" s="22"/>
      <c r="MOY26" s="24"/>
      <c r="MPM26" s="37"/>
      <c r="MPN26" s="22"/>
      <c r="MPO26" s="24"/>
      <c r="MQC26" s="37"/>
      <c r="MQD26" s="22"/>
      <c r="MQE26" s="24"/>
      <c r="MQS26" s="37"/>
      <c r="MQT26" s="22"/>
      <c r="MQU26" s="24"/>
      <c r="MRI26" s="37"/>
      <c r="MRJ26" s="22"/>
      <c r="MRK26" s="24"/>
      <c r="MRY26" s="37"/>
      <c r="MRZ26" s="22"/>
      <c r="MSA26" s="24"/>
      <c r="MSO26" s="37"/>
      <c r="MSP26" s="22"/>
      <c r="MSQ26" s="24"/>
      <c r="MTE26" s="37"/>
      <c r="MTF26" s="22"/>
      <c r="MTG26" s="24"/>
      <c r="MTU26" s="37"/>
      <c r="MTV26" s="22"/>
      <c r="MTW26" s="24"/>
      <c r="MUK26" s="37"/>
      <c r="MUL26" s="22"/>
      <c r="MUM26" s="24"/>
      <c r="MVA26" s="37"/>
      <c r="MVB26" s="22"/>
      <c r="MVC26" s="24"/>
      <c r="MVQ26" s="37"/>
      <c r="MVR26" s="22"/>
      <c r="MVS26" s="24"/>
      <c r="MWG26" s="37"/>
      <c r="MWH26" s="22"/>
      <c r="MWI26" s="24"/>
      <c r="MWW26" s="37"/>
      <c r="MWX26" s="22"/>
      <c r="MWY26" s="24"/>
      <c r="MXM26" s="37"/>
      <c r="MXN26" s="22"/>
      <c r="MXO26" s="24"/>
      <c r="MYC26" s="37"/>
      <c r="MYD26" s="22"/>
      <c r="MYE26" s="24"/>
      <c r="MYS26" s="37"/>
      <c r="MYT26" s="22"/>
      <c r="MYU26" s="24"/>
      <c r="MZI26" s="37"/>
      <c r="MZJ26" s="22"/>
      <c r="MZK26" s="24"/>
      <c r="MZY26" s="37"/>
      <c r="MZZ26" s="22"/>
      <c r="NAA26" s="24"/>
      <c r="NAO26" s="37"/>
      <c r="NAP26" s="22"/>
      <c r="NAQ26" s="24"/>
      <c r="NBE26" s="37"/>
      <c r="NBF26" s="22"/>
      <c r="NBG26" s="24"/>
      <c r="NBU26" s="37"/>
      <c r="NBV26" s="22"/>
      <c r="NBW26" s="24"/>
      <c r="NCK26" s="37"/>
      <c r="NCL26" s="22"/>
      <c r="NCM26" s="24"/>
      <c r="NDA26" s="37"/>
      <c r="NDB26" s="22"/>
      <c r="NDC26" s="24"/>
      <c r="NDQ26" s="37"/>
      <c r="NDR26" s="22"/>
      <c r="NDS26" s="24"/>
      <c r="NEG26" s="37"/>
      <c r="NEH26" s="22"/>
      <c r="NEI26" s="24"/>
      <c r="NEW26" s="37"/>
      <c r="NEX26" s="22"/>
      <c r="NEY26" s="24"/>
      <c r="NFM26" s="37"/>
      <c r="NFN26" s="22"/>
      <c r="NFO26" s="24"/>
      <c r="NGC26" s="37"/>
      <c r="NGD26" s="22"/>
      <c r="NGE26" s="24"/>
      <c r="NGS26" s="37"/>
      <c r="NGT26" s="22"/>
      <c r="NGU26" s="24"/>
      <c r="NHI26" s="37"/>
      <c r="NHJ26" s="22"/>
      <c r="NHK26" s="24"/>
      <c r="NHY26" s="37"/>
      <c r="NHZ26" s="22"/>
      <c r="NIA26" s="24"/>
      <c r="NIO26" s="37"/>
      <c r="NIP26" s="22"/>
      <c r="NIQ26" s="24"/>
      <c r="NJE26" s="37"/>
      <c r="NJF26" s="22"/>
      <c r="NJG26" s="24"/>
      <c r="NJU26" s="37"/>
      <c r="NJV26" s="22"/>
      <c r="NJW26" s="24"/>
      <c r="NKK26" s="37"/>
      <c r="NKL26" s="22"/>
      <c r="NKM26" s="24"/>
      <c r="NLA26" s="37"/>
      <c r="NLB26" s="22"/>
      <c r="NLC26" s="24"/>
      <c r="NLQ26" s="37"/>
      <c r="NLR26" s="22"/>
      <c r="NLS26" s="24"/>
      <c r="NMG26" s="37"/>
      <c r="NMH26" s="22"/>
      <c r="NMI26" s="24"/>
      <c r="NMW26" s="37"/>
      <c r="NMX26" s="22"/>
      <c r="NMY26" s="24"/>
      <c r="NNM26" s="37"/>
      <c r="NNN26" s="22"/>
      <c r="NNO26" s="24"/>
      <c r="NOC26" s="37"/>
      <c r="NOD26" s="22"/>
      <c r="NOE26" s="24"/>
      <c r="NOS26" s="37"/>
      <c r="NOT26" s="22"/>
      <c r="NOU26" s="24"/>
      <c r="NPI26" s="37"/>
      <c r="NPJ26" s="22"/>
      <c r="NPK26" s="24"/>
      <c r="NPY26" s="37"/>
      <c r="NPZ26" s="22"/>
      <c r="NQA26" s="24"/>
      <c r="NQO26" s="37"/>
      <c r="NQP26" s="22"/>
      <c r="NQQ26" s="24"/>
      <c r="NRE26" s="37"/>
      <c r="NRF26" s="22"/>
      <c r="NRG26" s="24"/>
      <c r="NRU26" s="37"/>
      <c r="NRV26" s="22"/>
      <c r="NRW26" s="24"/>
      <c r="NSK26" s="37"/>
      <c r="NSL26" s="22"/>
      <c r="NSM26" s="24"/>
      <c r="NTA26" s="37"/>
      <c r="NTB26" s="22"/>
      <c r="NTC26" s="24"/>
      <c r="NTQ26" s="37"/>
      <c r="NTR26" s="22"/>
      <c r="NTS26" s="24"/>
      <c r="NUG26" s="37"/>
      <c r="NUH26" s="22"/>
      <c r="NUI26" s="24"/>
      <c r="NUW26" s="37"/>
      <c r="NUX26" s="22"/>
      <c r="NUY26" s="24"/>
      <c r="NVM26" s="37"/>
      <c r="NVN26" s="22"/>
      <c r="NVO26" s="24"/>
      <c r="NWC26" s="37"/>
      <c r="NWD26" s="22"/>
      <c r="NWE26" s="24"/>
      <c r="NWS26" s="37"/>
      <c r="NWT26" s="22"/>
      <c r="NWU26" s="24"/>
      <c r="NXI26" s="37"/>
      <c r="NXJ26" s="22"/>
      <c r="NXK26" s="24"/>
      <c r="NXY26" s="37"/>
      <c r="NXZ26" s="22"/>
      <c r="NYA26" s="24"/>
      <c r="NYO26" s="37"/>
      <c r="NYP26" s="22"/>
      <c r="NYQ26" s="24"/>
      <c r="NZE26" s="37"/>
      <c r="NZF26" s="22"/>
      <c r="NZG26" s="24"/>
      <c r="NZU26" s="37"/>
      <c r="NZV26" s="22"/>
      <c r="NZW26" s="24"/>
      <c r="OAK26" s="37"/>
      <c r="OAL26" s="22"/>
      <c r="OAM26" s="24"/>
      <c r="OBA26" s="37"/>
      <c r="OBB26" s="22"/>
      <c r="OBC26" s="24"/>
      <c r="OBQ26" s="37"/>
      <c r="OBR26" s="22"/>
      <c r="OBS26" s="24"/>
      <c r="OCG26" s="37"/>
      <c r="OCH26" s="22"/>
      <c r="OCI26" s="24"/>
      <c r="OCW26" s="37"/>
      <c r="OCX26" s="22"/>
      <c r="OCY26" s="24"/>
      <c r="ODM26" s="37"/>
      <c r="ODN26" s="22"/>
      <c r="ODO26" s="24"/>
      <c r="OEC26" s="37"/>
      <c r="OED26" s="22"/>
      <c r="OEE26" s="24"/>
      <c r="OES26" s="37"/>
      <c r="OET26" s="22"/>
      <c r="OEU26" s="24"/>
      <c r="OFI26" s="37"/>
      <c r="OFJ26" s="22"/>
      <c r="OFK26" s="24"/>
      <c r="OFY26" s="37"/>
      <c r="OFZ26" s="22"/>
      <c r="OGA26" s="24"/>
      <c r="OGO26" s="37"/>
      <c r="OGP26" s="22"/>
      <c r="OGQ26" s="24"/>
      <c r="OHE26" s="37"/>
      <c r="OHF26" s="22"/>
      <c r="OHG26" s="24"/>
      <c r="OHU26" s="37"/>
      <c r="OHV26" s="22"/>
      <c r="OHW26" s="24"/>
      <c r="OIK26" s="37"/>
      <c r="OIL26" s="22"/>
      <c r="OIM26" s="24"/>
      <c r="OJA26" s="37"/>
      <c r="OJB26" s="22"/>
      <c r="OJC26" s="24"/>
      <c r="OJQ26" s="37"/>
      <c r="OJR26" s="22"/>
      <c r="OJS26" s="24"/>
      <c r="OKG26" s="37"/>
      <c r="OKH26" s="22"/>
      <c r="OKI26" s="24"/>
      <c r="OKW26" s="37"/>
      <c r="OKX26" s="22"/>
      <c r="OKY26" s="24"/>
      <c r="OLM26" s="37"/>
      <c r="OLN26" s="22"/>
      <c r="OLO26" s="24"/>
      <c r="OMC26" s="37"/>
      <c r="OMD26" s="22"/>
      <c r="OME26" s="24"/>
      <c r="OMS26" s="37"/>
      <c r="OMT26" s="22"/>
      <c r="OMU26" s="24"/>
      <c r="ONI26" s="37"/>
      <c r="ONJ26" s="22"/>
      <c r="ONK26" s="24"/>
      <c r="ONY26" s="37"/>
      <c r="ONZ26" s="22"/>
      <c r="OOA26" s="24"/>
      <c r="OOO26" s="37"/>
      <c r="OOP26" s="22"/>
      <c r="OOQ26" s="24"/>
      <c r="OPE26" s="37"/>
      <c r="OPF26" s="22"/>
      <c r="OPG26" s="24"/>
      <c r="OPU26" s="37"/>
      <c r="OPV26" s="22"/>
      <c r="OPW26" s="24"/>
      <c r="OQK26" s="37"/>
      <c r="OQL26" s="22"/>
      <c r="OQM26" s="24"/>
      <c r="ORA26" s="37"/>
      <c r="ORB26" s="22"/>
      <c r="ORC26" s="24"/>
      <c r="ORQ26" s="37"/>
      <c r="ORR26" s="22"/>
      <c r="ORS26" s="24"/>
      <c r="OSG26" s="37"/>
      <c r="OSH26" s="22"/>
      <c r="OSI26" s="24"/>
      <c r="OSW26" s="37"/>
      <c r="OSX26" s="22"/>
      <c r="OSY26" s="24"/>
      <c r="OTM26" s="37"/>
      <c r="OTN26" s="22"/>
      <c r="OTO26" s="24"/>
      <c r="OUC26" s="37"/>
      <c r="OUD26" s="22"/>
      <c r="OUE26" s="24"/>
      <c r="OUS26" s="37"/>
      <c r="OUT26" s="22"/>
      <c r="OUU26" s="24"/>
      <c r="OVI26" s="37"/>
      <c r="OVJ26" s="22"/>
      <c r="OVK26" s="24"/>
      <c r="OVY26" s="37"/>
      <c r="OVZ26" s="22"/>
      <c r="OWA26" s="24"/>
      <c r="OWO26" s="37"/>
      <c r="OWP26" s="22"/>
      <c r="OWQ26" s="24"/>
      <c r="OXE26" s="37"/>
      <c r="OXF26" s="22"/>
      <c r="OXG26" s="24"/>
      <c r="OXU26" s="37"/>
      <c r="OXV26" s="22"/>
      <c r="OXW26" s="24"/>
      <c r="OYK26" s="37"/>
      <c r="OYL26" s="22"/>
      <c r="OYM26" s="24"/>
      <c r="OZA26" s="37"/>
      <c r="OZB26" s="22"/>
      <c r="OZC26" s="24"/>
      <c r="OZQ26" s="37"/>
      <c r="OZR26" s="22"/>
      <c r="OZS26" s="24"/>
      <c r="PAG26" s="37"/>
      <c r="PAH26" s="22"/>
      <c r="PAI26" s="24"/>
      <c r="PAW26" s="37"/>
      <c r="PAX26" s="22"/>
      <c r="PAY26" s="24"/>
      <c r="PBM26" s="37"/>
      <c r="PBN26" s="22"/>
      <c r="PBO26" s="24"/>
      <c r="PCC26" s="37"/>
      <c r="PCD26" s="22"/>
      <c r="PCE26" s="24"/>
      <c r="PCS26" s="37"/>
      <c r="PCT26" s="22"/>
      <c r="PCU26" s="24"/>
      <c r="PDI26" s="37"/>
      <c r="PDJ26" s="22"/>
      <c r="PDK26" s="24"/>
      <c r="PDY26" s="37"/>
      <c r="PDZ26" s="22"/>
      <c r="PEA26" s="24"/>
      <c r="PEO26" s="37"/>
      <c r="PEP26" s="22"/>
      <c r="PEQ26" s="24"/>
      <c r="PFE26" s="37"/>
      <c r="PFF26" s="22"/>
      <c r="PFG26" s="24"/>
      <c r="PFU26" s="37"/>
      <c r="PFV26" s="22"/>
      <c r="PFW26" s="24"/>
      <c r="PGK26" s="37"/>
      <c r="PGL26" s="22"/>
      <c r="PGM26" s="24"/>
      <c r="PHA26" s="37"/>
      <c r="PHB26" s="22"/>
      <c r="PHC26" s="24"/>
      <c r="PHQ26" s="37"/>
      <c r="PHR26" s="22"/>
      <c r="PHS26" s="24"/>
      <c r="PIG26" s="37"/>
      <c r="PIH26" s="22"/>
      <c r="PII26" s="24"/>
      <c r="PIW26" s="37"/>
      <c r="PIX26" s="22"/>
      <c r="PIY26" s="24"/>
      <c r="PJM26" s="37"/>
      <c r="PJN26" s="22"/>
      <c r="PJO26" s="24"/>
      <c r="PKC26" s="37"/>
      <c r="PKD26" s="22"/>
      <c r="PKE26" s="24"/>
      <c r="PKS26" s="37"/>
      <c r="PKT26" s="22"/>
      <c r="PKU26" s="24"/>
      <c r="PLI26" s="37"/>
      <c r="PLJ26" s="22"/>
      <c r="PLK26" s="24"/>
      <c r="PLY26" s="37"/>
      <c r="PLZ26" s="22"/>
      <c r="PMA26" s="24"/>
      <c r="PMO26" s="37"/>
      <c r="PMP26" s="22"/>
      <c r="PMQ26" s="24"/>
      <c r="PNE26" s="37"/>
      <c r="PNF26" s="22"/>
      <c r="PNG26" s="24"/>
      <c r="PNU26" s="37"/>
      <c r="PNV26" s="22"/>
      <c r="PNW26" s="24"/>
      <c r="POK26" s="37"/>
      <c r="POL26" s="22"/>
      <c r="POM26" s="24"/>
      <c r="PPA26" s="37"/>
      <c r="PPB26" s="22"/>
      <c r="PPC26" s="24"/>
      <c r="PPQ26" s="37"/>
      <c r="PPR26" s="22"/>
      <c r="PPS26" s="24"/>
      <c r="PQG26" s="37"/>
      <c r="PQH26" s="22"/>
      <c r="PQI26" s="24"/>
      <c r="PQW26" s="37"/>
      <c r="PQX26" s="22"/>
      <c r="PQY26" s="24"/>
      <c r="PRM26" s="37"/>
      <c r="PRN26" s="22"/>
      <c r="PRO26" s="24"/>
      <c r="PSC26" s="37"/>
      <c r="PSD26" s="22"/>
      <c r="PSE26" s="24"/>
      <c r="PSS26" s="37"/>
      <c r="PST26" s="22"/>
      <c r="PSU26" s="24"/>
      <c r="PTI26" s="37"/>
      <c r="PTJ26" s="22"/>
      <c r="PTK26" s="24"/>
      <c r="PTY26" s="37"/>
      <c r="PTZ26" s="22"/>
      <c r="PUA26" s="24"/>
      <c r="PUO26" s="37"/>
      <c r="PUP26" s="22"/>
      <c r="PUQ26" s="24"/>
      <c r="PVE26" s="37"/>
      <c r="PVF26" s="22"/>
      <c r="PVG26" s="24"/>
      <c r="PVU26" s="37"/>
      <c r="PVV26" s="22"/>
      <c r="PVW26" s="24"/>
      <c r="PWK26" s="37"/>
      <c r="PWL26" s="22"/>
      <c r="PWM26" s="24"/>
      <c r="PXA26" s="37"/>
      <c r="PXB26" s="22"/>
      <c r="PXC26" s="24"/>
      <c r="PXQ26" s="37"/>
      <c r="PXR26" s="22"/>
      <c r="PXS26" s="24"/>
      <c r="PYG26" s="37"/>
      <c r="PYH26" s="22"/>
      <c r="PYI26" s="24"/>
      <c r="PYW26" s="37"/>
      <c r="PYX26" s="22"/>
      <c r="PYY26" s="24"/>
      <c r="PZM26" s="37"/>
      <c r="PZN26" s="22"/>
      <c r="PZO26" s="24"/>
      <c r="QAC26" s="37"/>
      <c r="QAD26" s="22"/>
      <c r="QAE26" s="24"/>
      <c r="QAS26" s="37"/>
      <c r="QAT26" s="22"/>
      <c r="QAU26" s="24"/>
      <c r="QBI26" s="37"/>
      <c r="QBJ26" s="22"/>
      <c r="QBK26" s="24"/>
      <c r="QBY26" s="37"/>
      <c r="QBZ26" s="22"/>
      <c r="QCA26" s="24"/>
      <c r="QCO26" s="37"/>
      <c r="QCP26" s="22"/>
      <c r="QCQ26" s="24"/>
      <c r="QDE26" s="37"/>
      <c r="QDF26" s="22"/>
      <c r="QDG26" s="24"/>
      <c r="QDU26" s="37"/>
      <c r="QDV26" s="22"/>
      <c r="QDW26" s="24"/>
      <c r="QEK26" s="37"/>
      <c r="QEL26" s="22"/>
      <c r="QEM26" s="24"/>
      <c r="QFA26" s="37"/>
      <c r="QFB26" s="22"/>
      <c r="QFC26" s="24"/>
      <c r="QFQ26" s="37"/>
      <c r="QFR26" s="22"/>
      <c r="QFS26" s="24"/>
      <c r="QGG26" s="37"/>
      <c r="QGH26" s="22"/>
      <c r="QGI26" s="24"/>
      <c r="QGW26" s="37"/>
      <c r="QGX26" s="22"/>
      <c r="QGY26" s="24"/>
      <c r="QHM26" s="37"/>
      <c r="QHN26" s="22"/>
      <c r="QHO26" s="24"/>
      <c r="QIC26" s="37"/>
      <c r="QID26" s="22"/>
      <c r="QIE26" s="24"/>
      <c r="QIS26" s="37"/>
      <c r="QIT26" s="22"/>
      <c r="QIU26" s="24"/>
      <c r="QJI26" s="37"/>
      <c r="QJJ26" s="22"/>
      <c r="QJK26" s="24"/>
      <c r="QJY26" s="37"/>
      <c r="QJZ26" s="22"/>
      <c r="QKA26" s="24"/>
      <c r="QKO26" s="37"/>
      <c r="QKP26" s="22"/>
      <c r="QKQ26" s="24"/>
      <c r="QLE26" s="37"/>
      <c r="QLF26" s="22"/>
      <c r="QLG26" s="24"/>
      <c r="QLU26" s="37"/>
      <c r="QLV26" s="22"/>
      <c r="QLW26" s="24"/>
      <c r="QMK26" s="37"/>
      <c r="QML26" s="22"/>
      <c r="QMM26" s="24"/>
      <c r="QNA26" s="37"/>
      <c r="QNB26" s="22"/>
      <c r="QNC26" s="24"/>
      <c r="QNQ26" s="37"/>
      <c r="QNR26" s="22"/>
      <c r="QNS26" s="24"/>
      <c r="QOG26" s="37"/>
      <c r="QOH26" s="22"/>
      <c r="QOI26" s="24"/>
      <c r="QOW26" s="37"/>
      <c r="QOX26" s="22"/>
      <c r="QOY26" s="24"/>
      <c r="QPM26" s="37"/>
      <c r="QPN26" s="22"/>
      <c r="QPO26" s="24"/>
      <c r="QQC26" s="37"/>
      <c r="QQD26" s="22"/>
      <c r="QQE26" s="24"/>
      <c r="QQS26" s="37"/>
      <c r="QQT26" s="22"/>
      <c r="QQU26" s="24"/>
      <c r="QRI26" s="37"/>
      <c r="QRJ26" s="22"/>
      <c r="QRK26" s="24"/>
      <c r="QRY26" s="37"/>
      <c r="QRZ26" s="22"/>
      <c r="QSA26" s="24"/>
      <c r="QSO26" s="37"/>
      <c r="QSP26" s="22"/>
      <c r="QSQ26" s="24"/>
      <c r="QTE26" s="37"/>
      <c r="QTF26" s="22"/>
      <c r="QTG26" s="24"/>
      <c r="QTU26" s="37"/>
      <c r="QTV26" s="22"/>
      <c r="QTW26" s="24"/>
      <c r="QUK26" s="37"/>
      <c r="QUL26" s="22"/>
      <c r="QUM26" s="24"/>
      <c r="QVA26" s="37"/>
      <c r="QVB26" s="22"/>
      <c r="QVC26" s="24"/>
      <c r="QVQ26" s="37"/>
      <c r="QVR26" s="22"/>
      <c r="QVS26" s="24"/>
      <c r="QWG26" s="37"/>
      <c r="QWH26" s="22"/>
      <c r="QWI26" s="24"/>
      <c r="QWW26" s="37"/>
      <c r="QWX26" s="22"/>
      <c r="QWY26" s="24"/>
      <c r="QXM26" s="37"/>
      <c r="QXN26" s="22"/>
      <c r="QXO26" s="24"/>
      <c r="QYC26" s="37"/>
      <c r="QYD26" s="22"/>
      <c r="QYE26" s="24"/>
      <c r="QYS26" s="37"/>
      <c r="QYT26" s="22"/>
      <c r="QYU26" s="24"/>
      <c r="QZI26" s="37"/>
      <c r="QZJ26" s="22"/>
      <c r="QZK26" s="24"/>
      <c r="QZY26" s="37"/>
      <c r="QZZ26" s="22"/>
      <c r="RAA26" s="24"/>
      <c r="RAO26" s="37"/>
      <c r="RAP26" s="22"/>
      <c r="RAQ26" s="24"/>
      <c r="RBE26" s="37"/>
      <c r="RBF26" s="22"/>
      <c r="RBG26" s="24"/>
      <c r="RBU26" s="37"/>
      <c r="RBV26" s="22"/>
      <c r="RBW26" s="24"/>
      <c r="RCK26" s="37"/>
      <c r="RCL26" s="22"/>
      <c r="RCM26" s="24"/>
      <c r="RDA26" s="37"/>
      <c r="RDB26" s="22"/>
      <c r="RDC26" s="24"/>
      <c r="RDQ26" s="37"/>
      <c r="RDR26" s="22"/>
      <c r="RDS26" s="24"/>
      <c r="REG26" s="37"/>
      <c r="REH26" s="22"/>
      <c r="REI26" s="24"/>
      <c r="REW26" s="37"/>
      <c r="REX26" s="22"/>
      <c r="REY26" s="24"/>
      <c r="RFM26" s="37"/>
      <c r="RFN26" s="22"/>
      <c r="RFO26" s="24"/>
      <c r="RGC26" s="37"/>
      <c r="RGD26" s="22"/>
      <c r="RGE26" s="24"/>
      <c r="RGS26" s="37"/>
      <c r="RGT26" s="22"/>
      <c r="RGU26" s="24"/>
      <c r="RHI26" s="37"/>
      <c r="RHJ26" s="22"/>
      <c r="RHK26" s="24"/>
      <c r="RHY26" s="37"/>
      <c r="RHZ26" s="22"/>
      <c r="RIA26" s="24"/>
      <c r="RIO26" s="37"/>
      <c r="RIP26" s="22"/>
      <c r="RIQ26" s="24"/>
      <c r="RJE26" s="37"/>
      <c r="RJF26" s="22"/>
      <c r="RJG26" s="24"/>
      <c r="RJU26" s="37"/>
      <c r="RJV26" s="22"/>
      <c r="RJW26" s="24"/>
      <c r="RKK26" s="37"/>
      <c r="RKL26" s="22"/>
      <c r="RKM26" s="24"/>
      <c r="RLA26" s="37"/>
      <c r="RLB26" s="22"/>
      <c r="RLC26" s="24"/>
      <c r="RLQ26" s="37"/>
      <c r="RLR26" s="22"/>
      <c r="RLS26" s="24"/>
      <c r="RMG26" s="37"/>
      <c r="RMH26" s="22"/>
      <c r="RMI26" s="24"/>
      <c r="RMW26" s="37"/>
      <c r="RMX26" s="22"/>
      <c r="RMY26" s="24"/>
      <c r="RNM26" s="37"/>
      <c r="RNN26" s="22"/>
      <c r="RNO26" s="24"/>
      <c r="ROC26" s="37"/>
      <c r="ROD26" s="22"/>
      <c r="ROE26" s="24"/>
      <c r="ROS26" s="37"/>
      <c r="ROT26" s="22"/>
      <c r="ROU26" s="24"/>
      <c r="RPI26" s="37"/>
      <c r="RPJ26" s="22"/>
      <c r="RPK26" s="24"/>
      <c r="RPY26" s="37"/>
      <c r="RPZ26" s="22"/>
      <c r="RQA26" s="24"/>
      <c r="RQO26" s="37"/>
      <c r="RQP26" s="22"/>
      <c r="RQQ26" s="24"/>
      <c r="RRE26" s="37"/>
      <c r="RRF26" s="22"/>
      <c r="RRG26" s="24"/>
      <c r="RRU26" s="37"/>
      <c r="RRV26" s="22"/>
      <c r="RRW26" s="24"/>
      <c r="RSK26" s="37"/>
      <c r="RSL26" s="22"/>
      <c r="RSM26" s="24"/>
      <c r="RTA26" s="37"/>
      <c r="RTB26" s="22"/>
      <c r="RTC26" s="24"/>
      <c r="RTQ26" s="37"/>
      <c r="RTR26" s="22"/>
      <c r="RTS26" s="24"/>
      <c r="RUG26" s="37"/>
      <c r="RUH26" s="22"/>
      <c r="RUI26" s="24"/>
      <c r="RUW26" s="37"/>
      <c r="RUX26" s="22"/>
      <c r="RUY26" s="24"/>
      <c r="RVM26" s="37"/>
      <c r="RVN26" s="22"/>
      <c r="RVO26" s="24"/>
      <c r="RWC26" s="37"/>
      <c r="RWD26" s="22"/>
      <c r="RWE26" s="24"/>
      <c r="RWS26" s="37"/>
      <c r="RWT26" s="22"/>
      <c r="RWU26" s="24"/>
      <c r="RXI26" s="37"/>
      <c r="RXJ26" s="22"/>
      <c r="RXK26" s="24"/>
      <c r="RXY26" s="37"/>
      <c r="RXZ26" s="22"/>
      <c r="RYA26" s="24"/>
      <c r="RYO26" s="37"/>
      <c r="RYP26" s="22"/>
      <c r="RYQ26" s="24"/>
      <c r="RZE26" s="37"/>
      <c r="RZF26" s="22"/>
      <c r="RZG26" s="24"/>
      <c r="RZU26" s="37"/>
      <c r="RZV26" s="22"/>
      <c r="RZW26" s="24"/>
      <c r="SAK26" s="37"/>
      <c r="SAL26" s="22"/>
      <c r="SAM26" s="24"/>
      <c r="SBA26" s="37"/>
      <c r="SBB26" s="22"/>
      <c r="SBC26" s="24"/>
      <c r="SBQ26" s="37"/>
      <c r="SBR26" s="22"/>
      <c r="SBS26" s="24"/>
      <c r="SCG26" s="37"/>
      <c r="SCH26" s="22"/>
      <c r="SCI26" s="24"/>
      <c r="SCW26" s="37"/>
      <c r="SCX26" s="22"/>
      <c r="SCY26" s="24"/>
      <c r="SDM26" s="37"/>
      <c r="SDN26" s="22"/>
      <c r="SDO26" s="24"/>
      <c r="SEC26" s="37"/>
      <c r="SED26" s="22"/>
      <c r="SEE26" s="24"/>
      <c r="SES26" s="37"/>
      <c r="SET26" s="22"/>
      <c r="SEU26" s="24"/>
      <c r="SFI26" s="37"/>
      <c r="SFJ26" s="22"/>
      <c r="SFK26" s="24"/>
      <c r="SFY26" s="37"/>
      <c r="SFZ26" s="22"/>
      <c r="SGA26" s="24"/>
      <c r="SGO26" s="37"/>
      <c r="SGP26" s="22"/>
      <c r="SGQ26" s="24"/>
      <c r="SHE26" s="37"/>
      <c r="SHF26" s="22"/>
      <c r="SHG26" s="24"/>
      <c r="SHU26" s="37"/>
      <c r="SHV26" s="22"/>
      <c r="SHW26" s="24"/>
      <c r="SIK26" s="37"/>
      <c r="SIL26" s="22"/>
      <c r="SIM26" s="24"/>
      <c r="SJA26" s="37"/>
      <c r="SJB26" s="22"/>
      <c r="SJC26" s="24"/>
      <c r="SJQ26" s="37"/>
      <c r="SJR26" s="22"/>
      <c r="SJS26" s="24"/>
      <c r="SKG26" s="37"/>
      <c r="SKH26" s="22"/>
      <c r="SKI26" s="24"/>
      <c r="SKW26" s="37"/>
      <c r="SKX26" s="22"/>
      <c r="SKY26" s="24"/>
      <c r="SLM26" s="37"/>
      <c r="SLN26" s="22"/>
      <c r="SLO26" s="24"/>
      <c r="SMC26" s="37"/>
      <c r="SMD26" s="22"/>
      <c r="SME26" s="24"/>
      <c r="SMS26" s="37"/>
      <c r="SMT26" s="22"/>
      <c r="SMU26" s="24"/>
      <c r="SNI26" s="37"/>
      <c r="SNJ26" s="22"/>
      <c r="SNK26" s="24"/>
      <c r="SNY26" s="37"/>
      <c r="SNZ26" s="22"/>
      <c r="SOA26" s="24"/>
      <c r="SOO26" s="37"/>
      <c r="SOP26" s="22"/>
      <c r="SOQ26" s="24"/>
      <c r="SPE26" s="37"/>
      <c r="SPF26" s="22"/>
      <c r="SPG26" s="24"/>
      <c r="SPU26" s="37"/>
      <c r="SPV26" s="22"/>
      <c r="SPW26" s="24"/>
      <c r="SQK26" s="37"/>
      <c r="SQL26" s="22"/>
      <c r="SQM26" s="24"/>
      <c r="SRA26" s="37"/>
      <c r="SRB26" s="22"/>
      <c r="SRC26" s="24"/>
      <c r="SRQ26" s="37"/>
      <c r="SRR26" s="22"/>
      <c r="SRS26" s="24"/>
      <c r="SSG26" s="37"/>
      <c r="SSH26" s="22"/>
      <c r="SSI26" s="24"/>
      <c r="SSW26" s="37"/>
      <c r="SSX26" s="22"/>
      <c r="SSY26" s="24"/>
      <c r="STM26" s="37"/>
      <c r="STN26" s="22"/>
      <c r="STO26" s="24"/>
      <c r="SUC26" s="37"/>
      <c r="SUD26" s="22"/>
      <c r="SUE26" s="24"/>
      <c r="SUS26" s="37"/>
      <c r="SUT26" s="22"/>
      <c r="SUU26" s="24"/>
      <c r="SVI26" s="37"/>
      <c r="SVJ26" s="22"/>
      <c r="SVK26" s="24"/>
      <c r="SVY26" s="37"/>
      <c r="SVZ26" s="22"/>
      <c r="SWA26" s="24"/>
      <c r="SWO26" s="37"/>
      <c r="SWP26" s="22"/>
      <c r="SWQ26" s="24"/>
      <c r="SXE26" s="37"/>
      <c r="SXF26" s="22"/>
      <c r="SXG26" s="24"/>
      <c r="SXU26" s="37"/>
      <c r="SXV26" s="22"/>
      <c r="SXW26" s="24"/>
      <c r="SYK26" s="37"/>
      <c r="SYL26" s="22"/>
      <c r="SYM26" s="24"/>
      <c r="SZA26" s="37"/>
      <c r="SZB26" s="22"/>
      <c r="SZC26" s="24"/>
      <c r="SZQ26" s="37"/>
      <c r="SZR26" s="22"/>
      <c r="SZS26" s="24"/>
      <c r="TAG26" s="37"/>
      <c r="TAH26" s="22"/>
      <c r="TAI26" s="24"/>
      <c r="TAW26" s="37"/>
      <c r="TAX26" s="22"/>
      <c r="TAY26" s="24"/>
      <c r="TBM26" s="37"/>
      <c r="TBN26" s="22"/>
      <c r="TBO26" s="24"/>
      <c r="TCC26" s="37"/>
      <c r="TCD26" s="22"/>
      <c r="TCE26" s="24"/>
      <c r="TCS26" s="37"/>
      <c r="TCT26" s="22"/>
      <c r="TCU26" s="24"/>
      <c r="TDI26" s="37"/>
      <c r="TDJ26" s="22"/>
      <c r="TDK26" s="24"/>
      <c r="TDY26" s="37"/>
      <c r="TDZ26" s="22"/>
      <c r="TEA26" s="24"/>
      <c r="TEO26" s="37"/>
      <c r="TEP26" s="22"/>
      <c r="TEQ26" s="24"/>
      <c r="TFE26" s="37"/>
      <c r="TFF26" s="22"/>
      <c r="TFG26" s="24"/>
      <c r="TFU26" s="37"/>
      <c r="TFV26" s="22"/>
      <c r="TFW26" s="24"/>
      <c r="TGK26" s="37"/>
      <c r="TGL26" s="22"/>
      <c r="TGM26" s="24"/>
      <c r="THA26" s="37"/>
      <c r="THB26" s="22"/>
      <c r="THC26" s="24"/>
      <c r="THQ26" s="37"/>
      <c r="THR26" s="22"/>
      <c r="THS26" s="24"/>
      <c r="TIG26" s="37"/>
      <c r="TIH26" s="22"/>
      <c r="TII26" s="24"/>
      <c r="TIW26" s="37"/>
      <c r="TIX26" s="22"/>
      <c r="TIY26" s="24"/>
      <c r="TJM26" s="37"/>
      <c r="TJN26" s="22"/>
      <c r="TJO26" s="24"/>
      <c r="TKC26" s="37"/>
      <c r="TKD26" s="22"/>
      <c r="TKE26" s="24"/>
      <c r="TKS26" s="37"/>
      <c r="TKT26" s="22"/>
      <c r="TKU26" s="24"/>
      <c r="TLI26" s="37"/>
      <c r="TLJ26" s="22"/>
      <c r="TLK26" s="24"/>
      <c r="TLY26" s="37"/>
      <c r="TLZ26" s="22"/>
      <c r="TMA26" s="24"/>
      <c r="TMO26" s="37"/>
      <c r="TMP26" s="22"/>
      <c r="TMQ26" s="24"/>
      <c r="TNE26" s="37"/>
      <c r="TNF26" s="22"/>
      <c r="TNG26" s="24"/>
      <c r="TNU26" s="37"/>
      <c r="TNV26" s="22"/>
      <c r="TNW26" s="24"/>
      <c r="TOK26" s="37"/>
      <c r="TOL26" s="22"/>
      <c r="TOM26" s="24"/>
      <c r="TPA26" s="37"/>
      <c r="TPB26" s="22"/>
      <c r="TPC26" s="24"/>
      <c r="TPQ26" s="37"/>
      <c r="TPR26" s="22"/>
      <c r="TPS26" s="24"/>
      <c r="TQG26" s="37"/>
      <c r="TQH26" s="22"/>
      <c r="TQI26" s="24"/>
      <c r="TQW26" s="37"/>
      <c r="TQX26" s="22"/>
      <c r="TQY26" s="24"/>
      <c r="TRM26" s="37"/>
      <c r="TRN26" s="22"/>
      <c r="TRO26" s="24"/>
      <c r="TSC26" s="37"/>
      <c r="TSD26" s="22"/>
      <c r="TSE26" s="24"/>
      <c r="TSS26" s="37"/>
      <c r="TST26" s="22"/>
      <c r="TSU26" s="24"/>
      <c r="TTI26" s="37"/>
      <c r="TTJ26" s="22"/>
      <c r="TTK26" s="24"/>
      <c r="TTY26" s="37"/>
      <c r="TTZ26" s="22"/>
      <c r="TUA26" s="24"/>
      <c r="TUO26" s="37"/>
      <c r="TUP26" s="22"/>
      <c r="TUQ26" s="24"/>
      <c r="TVE26" s="37"/>
      <c r="TVF26" s="22"/>
      <c r="TVG26" s="24"/>
      <c r="TVU26" s="37"/>
      <c r="TVV26" s="22"/>
      <c r="TVW26" s="24"/>
      <c r="TWK26" s="37"/>
      <c r="TWL26" s="22"/>
      <c r="TWM26" s="24"/>
      <c r="TXA26" s="37"/>
      <c r="TXB26" s="22"/>
      <c r="TXC26" s="24"/>
      <c r="TXQ26" s="37"/>
      <c r="TXR26" s="22"/>
      <c r="TXS26" s="24"/>
      <c r="TYG26" s="37"/>
      <c r="TYH26" s="22"/>
      <c r="TYI26" s="24"/>
      <c r="TYW26" s="37"/>
      <c r="TYX26" s="22"/>
      <c r="TYY26" s="24"/>
      <c r="TZM26" s="37"/>
      <c r="TZN26" s="22"/>
      <c r="TZO26" s="24"/>
      <c r="UAC26" s="37"/>
      <c r="UAD26" s="22"/>
      <c r="UAE26" s="24"/>
      <c r="UAS26" s="37"/>
      <c r="UAT26" s="22"/>
      <c r="UAU26" s="24"/>
      <c r="UBI26" s="37"/>
      <c r="UBJ26" s="22"/>
      <c r="UBK26" s="24"/>
      <c r="UBY26" s="37"/>
      <c r="UBZ26" s="22"/>
      <c r="UCA26" s="24"/>
      <c r="UCO26" s="37"/>
      <c r="UCP26" s="22"/>
      <c r="UCQ26" s="24"/>
      <c r="UDE26" s="37"/>
      <c r="UDF26" s="22"/>
      <c r="UDG26" s="24"/>
      <c r="UDU26" s="37"/>
      <c r="UDV26" s="22"/>
      <c r="UDW26" s="24"/>
      <c r="UEK26" s="37"/>
      <c r="UEL26" s="22"/>
      <c r="UEM26" s="24"/>
      <c r="UFA26" s="37"/>
      <c r="UFB26" s="22"/>
      <c r="UFC26" s="24"/>
      <c r="UFQ26" s="37"/>
      <c r="UFR26" s="22"/>
      <c r="UFS26" s="24"/>
      <c r="UGG26" s="37"/>
      <c r="UGH26" s="22"/>
      <c r="UGI26" s="24"/>
      <c r="UGW26" s="37"/>
      <c r="UGX26" s="22"/>
      <c r="UGY26" s="24"/>
      <c r="UHM26" s="37"/>
      <c r="UHN26" s="22"/>
      <c r="UHO26" s="24"/>
      <c r="UIC26" s="37"/>
      <c r="UID26" s="22"/>
      <c r="UIE26" s="24"/>
      <c r="UIS26" s="37"/>
      <c r="UIT26" s="22"/>
      <c r="UIU26" s="24"/>
      <c r="UJI26" s="37"/>
      <c r="UJJ26" s="22"/>
      <c r="UJK26" s="24"/>
      <c r="UJY26" s="37"/>
      <c r="UJZ26" s="22"/>
      <c r="UKA26" s="24"/>
      <c r="UKO26" s="37"/>
      <c r="UKP26" s="22"/>
      <c r="UKQ26" s="24"/>
      <c r="ULE26" s="37"/>
      <c r="ULF26" s="22"/>
      <c r="ULG26" s="24"/>
      <c r="ULU26" s="37"/>
      <c r="ULV26" s="22"/>
      <c r="ULW26" s="24"/>
      <c r="UMK26" s="37"/>
      <c r="UML26" s="22"/>
      <c r="UMM26" s="24"/>
      <c r="UNA26" s="37"/>
      <c r="UNB26" s="22"/>
      <c r="UNC26" s="24"/>
      <c r="UNQ26" s="37"/>
      <c r="UNR26" s="22"/>
      <c r="UNS26" s="24"/>
      <c r="UOG26" s="37"/>
      <c r="UOH26" s="22"/>
      <c r="UOI26" s="24"/>
      <c r="UOW26" s="37"/>
      <c r="UOX26" s="22"/>
      <c r="UOY26" s="24"/>
      <c r="UPM26" s="37"/>
      <c r="UPN26" s="22"/>
      <c r="UPO26" s="24"/>
      <c r="UQC26" s="37"/>
      <c r="UQD26" s="22"/>
      <c r="UQE26" s="24"/>
      <c r="UQS26" s="37"/>
      <c r="UQT26" s="22"/>
      <c r="UQU26" s="24"/>
      <c r="URI26" s="37"/>
      <c r="URJ26" s="22"/>
      <c r="URK26" s="24"/>
      <c r="URY26" s="37"/>
      <c r="URZ26" s="22"/>
      <c r="USA26" s="24"/>
      <c r="USO26" s="37"/>
      <c r="USP26" s="22"/>
      <c r="USQ26" s="24"/>
      <c r="UTE26" s="37"/>
      <c r="UTF26" s="22"/>
      <c r="UTG26" s="24"/>
      <c r="UTU26" s="37"/>
      <c r="UTV26" s="22"/>
      <c r="UTW26" s="24"/>
      <c r="UUK26" s="37"/>
      <c r="UUL26" s="22"/>
      <c r="UUM26" s="24"/>
      <c r="UVA26" s="37"/>
      <c r="UVB26" s="22"/>
      <c r="UVC26" s="24"/>
      <c r="UVQ26" s="37"/>
      <c r="UVR26" s="22"/>
      <c r="UVS26" s="24"/>
      <c r="UWG26" s="37"/>
      <c r="UWH26" s="22"/>
      <c r="UWI26" s="24"/>
      <c r="UWW26" s="37"/>
      <c r="UWX26" s="22"/>
      <c r="UWY26" s="24"/>
      <c r="UXM26" s="37"/>
      <c r="UXN26" s="22"/>
      <c r="UXO26" s="24"/>
      <c r="UYC26" s="37"/>
      <c r="UYD26" s="22"/>
      <c r="UYE26" s="24"/>
      <c r="UYS26" s="37"/>
      <c r="UYT26" s="22"/>
      <c r="UYU26" s="24"/>
      <c r="UZI26" s="37"/>
      <c r="UZJ26" s="22"/>
      <c r="UZK26" s="24"/>
      <c r="UZY26" s="37"/>
      <c r="UZZ26" s="22"/>
      <c r="VAA26" s="24"/>
      <c r="VAO26" s="37"/>
      <c r="VAP26" s="22"/>
      <c r="VAQ26" s="24"/>
      <c r="VBE26" s="37"/>
      <c r="VBF26" s="22"/>
      <c r="VBG26" s="24"/>
      <c r="VBU26" s="37"/>
      <c r="VBV26" s="22"/>
      <c r="VBW26" s="24"/>
      <c r="VCK26" s="37"/>
      <c r="VCL26" s="22"/>
      <c r="VCM26" s="24"/>
      <c r="VDA26" s="37"/>
      <c r="VDB26" s="22"/>
      <c r="VDC26" s="24"/>
      <c r="VDQ26" s="37"/>
      <c r="VDR26" s="22"/>
      <c r="VDS26" s="24"/>
      <c r="VEG26" s="37"/>
      <c r="VEH26" s="22"/>
      <c r="VEI26" s="24"/>
      <c r="VEW26" s="37"/>
      <c r="VEX26" s="22"/>
      <c r="VEY26" s="24"/>
      <c r="VFM26" s="37"/>
      <c r="VFN26" s="22"/>
      <c r="VFO26" s="24"/>
      <c r="VGC26" s="37"/>
      <c r="VGD26" s="22"/>
      <c r="VGE26" s="24"/>
      <c r="VGS26" s="37"/>
      <c r="VGT26" s="22"/>
      <c r="VGU26" s="24"/>
      <c r="VHI26" s="37"/>
      <c r="VHJ26" s="22"/>
      <c r="VHK26" s="24"/>
      <c r="VHY26" s="37"/>
      <c r="VHZ26" s="22"/>
      <c r="VIA26" s="24"/>
      <c r="VIO26" s="37"/>
      <c r="VIP26" s="22"/>
      <c r="VIQ26" s="24"/>
      <c r="VJE26" s="37"/>
      <c r="VJF26" s="22"/>
      <c r="VJG26" s="24"/>
      <c r="VJU26" s="37"/>
      <c r="VJV26" s="22"/>
      <c r="VJW26" s="24"/>
      <c r="VKK26" s="37"/>
      <c r="VKL26" s="22"/>
      <c r="VKM26" s="24"/>
      <c r="VLA26" s="37"/>
      <c r="VLB26" s="22"/>
      <c r="VLC26" s="24"/>
      <c r="VLQ26" s="37"/>
      <c r="VLR26" s="22"/>
      <c r="VLS26" s="24"/>
      <c r="VMG26" s="37"/>
      <c r="VMH26" s="22"/>
      <c r="VMI26" s="24"/>
      <c r="VMW26" s="37"/>
      <c r="VMX26" s="22"/>
      <c r="VMY26" s="24"/>
      <c r="VNM26" s="37"/>
      <c r="VNN26" s="22"/>
      <c r="VNO26" s="24"/>
      <c r="VOC26" s="37"/>
      <c r="VOD26" s="22"/>
      <c r="VOE26" s="24"/>
      <c r="VOS26" s="37"/>
      <c r="VOT26" s="22"/>
      <c r="VOU26" s="24"/>
      <c r="VPI26" s="37"/>
      <c r="VPJ26" s="22"/>
      <c r="VPK26" s="24"/>
      <c r="VPY26" s="37"/>
      <c r="VPZ26" s="22"/>
      <c r="VQA26" s="24"/>
      <c r="VQO26" s="37"/>
      <c r="VQP26" s="22"/>
      <c r="VQQ26" s="24"/>
      <c r="VRE26" s="37"/>
      <c r="VRF26" s="22"/>
      <c r="VRG26" s="24"/>
      <c r="VRU26" s="37"/>
      <c r="VRV26" s="22"/>
      <c r="VRW26" s="24"/>
      <c r="VSK26" s="37"/>
      <c r="VSL26" s="22"/>
      <c r="VSM26" s="24"/>
      <c r="VTA26" s="37"/>
      <c r="VTB26" s="22"/>
      <c r="VTC26" s="24"/>
      <c r="VTQ26" s="37"/>
      <c r="VTR26" s="22"/>
      <c r="VTS26" s="24"/>
      <c r="VUG26" s="37"/>
      <c r="VUH26" s="22"/>
      <c r="VUI26" s="24"/>
      <c r="VUW26" s="37"/>
      <c r="VUX26" s="22"/>
      <c r="VUY26" s="24"/>
      <c r="VVM26" s="37"/>
      <c r="VVN26" s="22"/>
      <c r="VVO26" s="24"/>
      <c r="VWC26" s="37"/>
      <c r="VWD26" s="22"/>
      <c r="VWE26" s="24"/>
      <c r="VWS26" s="37"/>
      <c r="VWT26" s="22"/>
      <c r="VWU26" s="24"/>
      <c r="VXI26" s="37"/>
      <c r="VXJ26" s="22"/>
      <c r="VXK26" s="24"/>
      <c r="VXY26" s="37"/>
      <c r="VXZ26" s="22"/>
      <c r="VYA26" s="24"/>
      <c r="VYO26" s="37"/>
      <c r="VYP26" s="22"/>
      <c r="VYQ26" s="24"/>
      <c r="VZE26" s="37"/>
      <c r="VZF26" s="22"/>
      <c r="VZG26" s="24"/>
      <c r="VZU26" s="37"/>
      <c r="VZV26" s="22"/>
      <c r="VZW26" s="24"/>
      <c r="WAK26" s="37"/>
      <c r="WAL26" s="22"/>
      <c r="WAM26" s="24"/>
      <c r="WBA26" s="37"/>
      <c r="WBB26" s="22"/>
      <c r="WBC26" s="24"/>
      <c r="WBQ26" s="37"/>
      <c r="WBR26" s="22"/>
      <c r="WBS26" s="24"/>
      <c r="WCG26" s="37"/>
      <c r="WCH26" s="22"/>
      <c r="WCI26" s="24"/>
      <c r="WCW26" s="37"/>
      <c r="WCX26" s="22"/>
      <c r="WCY26" s="24"/>
      <c r="WDM26" s="37"/>
      <c r="WDN26" s="22"/>
      <c r="WDO26" s="24"/>
      <c r="WEC26" s="37"/>
      <c r="WED26" s="22"/>
      <c r="WEE26" s="24"/>
      <c r="WES26" s="37"/>
      <c r="WET26" s="22"/>
      <c r="WEU26" s="24"/>
      <c r="WFI26" s="37"/>
      <c r="WFJ26" s="22"/>
      <c r="WFK26" s="24"/>
      <c r="WFY26" s="37"/>
      <c r="WFZ26" s="22"/>
      <c r="WGA26" s="24"/>
      <c r="WGO26" s="37"/>
      <c r="WGP26" s="22"/>
      <c r="WGQ26" s="24"/>
      <c r="WHE26" s="37"/>
      <c r="WHF26" s="22"/>
      <c r="WHG26" s="24"/>
      <c r="WHU26" s="37"/>
      <c r="WHV26" s="22"/>
      <c r="WHW26" s="24"/>
      <c r="WIK26" s="37"/>
      <c r="WIL26" s="22"/>
      <c r="WIM26" s="24"/>
      <c r="WJA26" s="37"/>
      <c r="WJB26" s="22"/>
      <c r="WJC26" s="24"/>
      <c r="WJQ26" s="37"/>
      <c r="WJR26" s="22"/>
      <c r="WJS26" s="24"/>
      <c r="WKG26" s="37"/>
      <c r="WKH26" s="22"/>
      <c r="WKI26" s="24"/>
      <c r="WKW26" s="37"/>
      <c r="WKX26" s="22"/>
      <c r="WKY26" s="24"/>
      <c r="WLM26" s="37"/>
      <c r="WLN26" s="22"/>
      <c r="WLO26" s="24"/>
      <c r="WMC26" s="37"/>
      <c r="WMD26" s="22"/>
      <c r="WME26" s="24"/>
      <c r="WMS26" s="37"/>
      <c r="WMT26" s="22"/>
      <c r="WMU26" s="24"/>
      <c r="WNI26" s="37"/>
      <c r="WNJ26" s="22"/>
      <c r="WNK26" s="24"/>
      <c r="WNY26" s="37"/>
      <c r="WNZ26" s="22"/>
      <c r="WOA26" s="24"/>
      <c r="WOO26" s="37"/>
      <c r="WOP26" s="22"/>
      <c r="WOQ26" s="24"/>
      <c r="WPE26" s="37"/>
      <c r="WPF26" s="22"/>
      <c r="WPG26" s="24"/>
      <c r="WPU26" s="37"/>
      <c r="WPV26" s="22"/>
      <c r="WPW26" s="24"/>
      <c r="WQK26" s="37"/>
      <c r="WQL26" s="22"/>
      <c r="WQM26" s="24"/>
      <c r="WRA26" s="37"/>
      <c r="WRB26" s="22"/>
      <c r="WRC26" s="24"/>
      <c r="WRQ26" s="37"/>
      <c r="WRR26" s="22"/>
      <c r="WRS26" s="24"/>
      <c r="WSG26" s="37"/>
      <c r="WSH26" s="22"/>
      <c r="WSI26" s="24"/>
      <c r="WSW26" s="37"/>
      <c r="WSX26" s="22"/>
      <c r="WSY26" s="24"/>
      <c r="WTM26" s="37"/>
      <c r="WTN26" s="22"/>
      <c r="WTO26" s="24"/>
      <c r="WUC26" s="37"/>
      <c r="WUD26" s="22"/>
      <c r="WUE26" s="24"/>
      <c r="WUS26" s="37"/>
      <c r="WUT26" s="22"/>
      <c r="WUU26" s="24"/>
      <c r="WVI26" s="37"/>
      <c r="WVJ26" s="22"/>
      <c r="WVK26" s="24"/>
      <c r="WVY26" s="37"/>
      <c r="WVZ26" s="22"/>
      <c r="WWA26" s="24"/>
      <c r="WWO26" s="37"/>
      <c r="WWP26" s="22"/>
      <c r="WWQ26" s="24"/>
      <c r="WXE26" s="37"/>
      <c r="WXF26" s="22"/>
      <c r="WXG26" s="24"/>
      <c r="WXU26" s="37"/>
      <c r="WXV26" s="22"/>
      <c r="WXW26" s="24"/>
      <c r="WYK26" s="37"/>
      <c r="WYL26" s="22"/>
      <c r="WYM26" s="24"/>
      <c r="WZA26" s="37"/>
      <c r="WZB26" s="22"/>
      <c r="WZC26" s="24"/>
      <c r="WZQ26" s="37"/>
      <c r="WZR26" s="22"/>
      <c r="WZS26" s="24"/>
      <c r="XAG26" s="37"/>
      <c r="XAH26" s="22"/>
      <c r="XAI26" s="24"/>
      <c r="XAW26" s="37"/>
      <c r="XAX26" s="22"/>
      <c r="XAY26" s="24"/>
      <c r="XBM26" s="37"/>
      <c r="XBN26" s="22"/>
      <c r="XBO26" s="24"/>
      <c r="XCC26" s="37"/>
      <c r="XCD26" s="22"/>
      <c r="XCE26" s="24"/>
      <c r="XCS26" s="37"/>
      <c r="XCT26" s="22"/>
      <c r="XCU26" s="24"/>
      <c r="XDI26" s="37"/>
      <c r="XDJ26" s="22"/>
      <c r="XDK26" s="24"/>
      <c r="XDY26" s="37"/>
      <c r="XDZ26" s="22"/>
      <c r="XEA26" s="24"/>
      <c r="XEO26" s="37"/>
      <c r="XEP26" s="22"/>
      <c r="XEQ26" s="24"/>
    </row>
    <row r="27" spans="1:1011 1025:2035 2049:3059 3073:4083 4097:5107 5121:6131 6145:7155 7169:8179 8193:9203 9217:10227 10241:11251 11265:12275 12289:13299 13313:14323 14337:15347 15361:16371" s="3" customFormat="1" ht="13.8" x14ac:dyDescent="0.3">
      <c r="A27" s="6" t="s">
        <v>71</v>
      </c>
      <c r="B27" s="22"/>
      <c r="C27" s="24"/>
      <c r="D27" s="3">
        <v>14752.000000000233</v>
      </c>
      <c r="E27" s="3">
        <v>12352</v>
      </c>
      <c r="F27" s="3">
        <v>7420</v>
      </c>
      <c r="G27" s="3">
        <v>6648</v>
      </c>
      <c r="H27" s="3">
        <v>5827</v>
      </c>
      <c r="I27" s="3">
        <v>6286</v>
      </c>
      <c r="J27" s="3">
        <v>4467</v>
      </c>
      <c r="K27" s="3">
        <v>12993</v>
      </c>
      <c r="L27" s="3">
        <v>12849</v>
      </c>
      <c r="M27" s="3">
        <v>101991</v>
      </c>
      <c r="N27" s="3">
        <v>99707</v>
      </c>
      <c r="O27" s="3">
        <v>107621</v>
      </c>
      <c r="P27" s="3">
        <v>116583</v>
      </c>
      <c r="Q27" s="9"/>
      <c r="R27" s="9"/>
      <c r="S27" s="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9"/>
      <c r="AH27" s="9"/>
      <c r="AI27" s="9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9"/>
      <c r="AX27" s="9"/>
      <c r="AY27" s="9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9"/>
      <c r="BN27" s="9"/>
      <c r="BO27" s="9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9"/>
      <c r="CD27" s="9"/>
      <c r="CE27" s="9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9"/>
      <c r="CT27" s="9"/>
      <c r="CU27" s="9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9"/>
      <c r="DJ27" s="9"/>
      <c r="DK27" s="9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9"/>
      <c r="DZ27" s="9"/>
      <c r="EA27" s="9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9"/>
      <c r="EP27" s="9"/>
      <c r="EQ27" s="9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9"/>
      <c r="FF27" s="9"/>
      <c r="FG27" s="9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9"/>
      <c r="FV27" s="9"/>
      <c r="FW27" s="9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9"/>
      <c r="GL27" s="9"/>
      <c r="GM27" s="9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9"/>
      <c r="HB27" s="9"/>
      <c r="HC27" s="9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9"/>
      <c r="HR27" s="9"/>
      <c r="HS27" s="9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9"/>
      <c r="IH27" s="9"/>
      <c r="II27" s="9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9"/>
      <c r="IX27" s="9"/>
      <c r="IY27" s="9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9"/>
      <c r="JN27" s="9"/>
      <c r="JO27" s="9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9"/>
      <c r="KD27" s="9"/>
      <c r="KE27" s="9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9"/>
      <c r="KT27" s="9"/>
      <c r="KU27" s="9"/>
      <c r="KV27" s="10"/>
      <c r="KW27" s="10"/>
      <c r="KX27" s="10"/>
      <c r="KY27" s="10"/>
      <c r="KZ27" s="10"/>
      <c r="LI27" s="37"/>
      <c r="LJ27" s="22"/>
      <c r="LK27" s="24"/>
      <c r="LY27" s="37"/>
      <c r="LZ27" s="22"/>
      <c r="MA27" s="24"/>
      <c r="MO27" s="37"/>
      <c r="MP27" s="22"/>
      <c r="MQ27" s="24"/>
      <c r="NE27" s="37"/>
      <c r="NF27" s="22"/>
      <c r="NG27" s="24"/>
      <c r="NU27" s="37"/>
      <c r="NV27" s="22"/>
      <c r="NW27" s="24"/>
      <c r="OK27" s="37"/>
      <c r="OL27" s="22"/>
      <c r="OM27" s="24"/>
      <c r="PA27" s="37"/>
      <c r="PB27" s="22"/>
      <c r="PC27" s="24"/>
      <c r="PQ27" s="37"/>
      <c r="PR27" s="22"/>
      <c r="PS27" s="24"/>
      <c r="QG27" s="37"/>
      <c r="QH27" s="22"/>
      <c r="QI27" s="24"/>
      <c r="QW27" s="37"/>
      <c r="QX27" s="22"/>
      <c r="QY27" s="24"/>
      <c r="RM27" s="37"/>
      <c r="RN27" s="22"/>
      <c r="RO27" s="24"/>
      <c r="SC27" s="37"/>
      <c r="SD27" s="22"/>
      <c r="SE27" s="24"/>
      <c r="SS27" s="37"/>
      <c r="ST27" s="22"/>
      <c r="SU27" s="24"/>
      <c r="TI27" s="37"/>
      <c r="TJ27" s="22"/>
      <c r="TK27" s="24"/>
      <c r="TY27" s="37"/>
      <c r="TZ27" s="22"/>
      <c r="UA27" s="24"/>
      <c r="UO27" s="37"/>
      <c r="UP27" s="22"/>
      <c r="UQ27" s="24"/>
      <c r="VE27" s="37"/>
      <c r="VF27" s="22"/>
      <c r="VG27" s="24"/>
      <c r="VU27" s="37"/>
      <c r="VV27" s="22"/>
      <c r="VW27" s="24"/>
      <c r="WK27" s="37"/>
      <c r="WL27" s="22"/>
      <c r="WM27" s="24"/>
      <c r="XA27" s="37"/>
      <c r="XB27" s="22"/>
      <c r="XC27" s="24"/>
      <c r="XQ27" s="37"/>
      <c r="XR27" s="22"/>
      <c r="XS27" s="24"/>
      <c r="YG27" s="37"/>
      <c r="YH27" s="22"/>
      <c r="YI27" s="24"/>
      <c r="YW27" s="37"/>
      <c r="YX27" s="22"/>
      <c r="YY27" s="24"/>
      <c r="ZM27" s="37"/>
      <c r="ZN27" s="22"/>
      <c r="ZO27" s="24"/>
      <c r="AAC27" s="37"/>
      <c r="AAD27" s="22"/>
      <c r="AAE27" s="24"/>
      <c r="AAS27" s="37"/>
      <c r="AAT27" s="22"/>
      <c r="AAU27" s="24"/>
      <c r="ABI27" s="37"/>
      <c r="ABJ27" s="22"/>
      <c r="ABK27" s="24"/>
      <c r="ABY27" s="37"/>
      <c r="ABZ27" s="22"/>
      <c r="ACA27" s="24"/>
      <c r="ACO27" s="37"/>
      <c r="ACP27" s="22"/>
      <c r="ACQ27" s="24"/>
      <c r="ADE27" s="37"/>
      <c r="ADF27" s="22"/>
      <c r="ADG27" s="24"/>
      <c r="ADU27" s="37"/>
      <c r="ADV27" s="22"/>
      <c r="ADW27" s="24"/>
      <c r="AEK27" s="37"/>
      <c r="AEL27" s="22"/>
      <c r="AEM27" s="24"/>
      <c r="AFA27" s="37"/>
      <c r="AFB27" s="22"/>
      <c r="AFC27" s="24"/>
      <c r="AFQ27" s="37"/>
      <c r="AFR27" s="22"/>
      <c r="AFS27" s="24"/>
      <c r="AGG27" s="37"/>
      <c r="AGH27" s="22"/>
      <c r="AGI27" s="24"/>
      <c r="AGW27" s="37"/>
      <c r="AGX27" s="22"/>
      <c r="AGY27" s="24"/>
      <c r="AHM27" s="37"/>
      <c r="AHN27" s="22"/>
      <c r="AHO27" s="24"/>
      <c r="AIC27" s="37"/>
      <c r="AID27" s="22"/>
      <c r="AIE27" s="24"/>
      <c r="AIS27" s="37"/>
      <c r="AIT27" s="22"/>
      <c r="AIU27" s="24"/>
      <c r="AJI27" s="37"/>
      <c r="AJJ27" s="22"/>
      <c r="AJK27" s="24"/>
      <c r="AJY27" s="37"/>
      <c r="AJZ27" s="22"/>
      <c r="AKA27" s="24"/>
      <c r="AKO27" s="37"/>
      <c r="AKP27" s="22"/>
      <c r="AKQ27" s="24"/>
      <c r="ALE27" s="37"/>
      <c r="ALF27" s="22"/>
      <c r="ALG27" s="24"/>
      <c r="ALU27" s="37"/>
      <c r="ALV27" s="22"/>
      <c r="ALW27" s="24"/>
      <c r="AMK27" s="37"/>
      <c r="AML27" s="22"/>
      <c r="AMM27" s="24"/>
      <c r="ANA27" s="37"/>
      <c r="ANB27" s="22"/>
      <c r="ANC27" s="24"/>
      <c r="ANQ27" s="37"/>
      <c r="ANR27" s="22"/>
      <c r="ANS27" s="24"/>
      <c r="AOG27" s="37"/>
      <c r="AOH27" s="22"/>
      <c r="AOI27" s="24"/>
      <c r="AOW27" s="37"/>
      <c r="AOX27" s="22"/>
      <c r="AOY27" s="24"/>
      <c r="APM27" s="37"/>
      <c r="APN27" s="22"/>
      <c r="APO27" s="24"/>
      <c r="AQC27" s="37"/>
      <c r="AQD27" s="22"/>
      <c r="AQE27" s="24"/>
      <c r="AQS27" s="37"/>
      <c r="AQT27" s="22"/>
      <c r="AQU27" s="24"/>
      <c r="ARI27" s="37"/>
      <c r="ARJ27" s="22"/>
      <c r="ARK27" s="24"/>
      <c r="ARY27" s="37"/>
      <c r="ARZ27" s="22"/>
      <c r="ASA27" s="24"/>
      <c r="ASO27" s="37"/>
      <c r="ASP27" s="22"/>
      <c r="ASQ27" s="24"/>
      <c r="ATE27" s="37"/>
      <c r="ATF27" s="22"/>
      <c r="ATG27" s="24"/>
      <c r="ATU27" s="37"/>
      <c r="ATV27" s="22"/>
      <c r="ATW27" s="24"/>
      <c r="AUK27" s="37"/>
      <c r="AUL27" s="22"/>
      <c r="AUM27" s="24"/>
      <c r="AVA27" s="37"/>
      <c r="AVB27" s="22"/>
      <c r="AVC27" s="24"/>
      <c r="AVQ27" s="37"/>
      <c r="AVR27" s="22"/>
      <c r="AVS27" s="24"/>
      <c r="AWG27" s="37"/>
      <c r="AWH27" s="22"/>
      <c r="AWI27" s="24"/>
      <c r="AWW27" s="37"/>
      <c r="AWX27" s="22"/>
      <c r="AWY27" s="24"/>
      <c r="AXM27" s="37"/>
      <c r="AXN27" s="22"/>
      <c r="AXO27" s="24"/>
      <c r="AYC27" s="37"/>
      <c r="AYD27" s="22"/>
      <c r="AYE27" s="24"/>
      <c r="AYS27" s="37"/>
      <c r="AYT27" s="22"/>
      <c r="AYU27" s="24"/>
      <c r="AZI27" s="37"/>
      <c r="AZJ27" s="22"/>
      <c r="AZK27" s="24"/>
      <c r="AZY27" s="37"/>
      <c r="AZZ27" s="22"/>
      <c r="BAA27" s="24"/>
      <c r="BAO27" s="37"/>
      <c r="BAP27" s="22"/>
      <c r="BAQ27" s="24"/>
      <c r="BBE27" s="37"/>
      <c r="BBF27" s="22"/>
      <c r="BBG27" s="24"/>
      <c r="BBU27" s="37"/>
      <c r="BBV27" s="22"/>
      <c r="BBW27" s="24"/>
      <c r="BCK27" s="37"/>
      <c r="BCL27" s="22"/>
      <c r="BCM27" s="24"/>
      <c r="BDA27" s="37"/>
      <c r="BDB27" s="22"/>
      <c r="BDC27" s="24"/>
      <c r="BDQ27" s="37"/>
      <c r="BDR27" s="22"/>
      <c r="BDS27" s="24"/>
      <c r="BEG27" s="37"/>
      <c r="BEH27" s="22"/>
      <c r="BEI27" s="24"/>
      <c r="BEW27" s="37"/>
      <c r="BEX27" s="22"/>
      <c r="BEY27" s="24"/>
      <c r="BFM27" s="37"/>
      <c r="BFN27" s="22"/>
      <c r="BFO27" s="24"/>
      <c r="BGC27" s="37"/>
      <c r="BGD27" s="22"/>
      <c r="BGE27" s="24"/>
      <c r="BGS27" s="37"/>
      <c r="BGT27" s="22"/>
      <c r="BGU27" s="24"/>
      <c r="BHI27" s="37"/>
      <c r="BHJ27" s="22"/>
      <c r="BHK27" s="24"/>
      <c r="BHY27" s="37"/>
      <c r="BHZ27" s="22"/>
      <c r="BIA27" s="24"/>
      <c r="BIO27" s="37"/>
      <c r="BIP27" s="22"/>
      <c r="BIQ27" s="24"/>
      <c r="BJE27" s="37"/>
      <c r="BJF27" s="22"/>
      <c r="BJG27" s="24"/>
      <c r="BJU27" s="37"/>
      <c r="BJV27" s="22"/>
      <c r="BJW27" s="24"/>
      <c r="BKK27" s="37"/>
      <c r="BKL27" s="22"/>
      <c r="BKM27" s="24"/>
      <c r="BLA27" s="37"/>
      <c r="BLB27" s="22"/>
      <c r="BLC27" s="24"/>
      <c r="BLQ27" s="37"/>
      <c r="BLR27" s="22"/>
      <c r="BLS27" s="24"/>
      <c r="BMG27" s="37"/>
      <c r="BMH27" s="22"/>
      <c r="BMI27" s="24"/>
      <c r="BMW27" s="37"/>
      <c r="BMX27" s="22"/>
      <c r="BMY27" s="24"/>
      <c r="BNM27" s="37"/>
      <c r="BNN27" s="22"/>
      <c r="BNO27" s="24"/>
      <c r="BOC27" s="37"/>
      <c r="BOD27" s="22"/>
      <c r="BOE27" s="24"/>
      <c r="BOS27" s="37"/>
      <c r="BOT27" s="22"/>
      <c r="BOU27" s="24"/>
      <c r="BPI27" s="37"/>
      <c r="BPJ27" s="22"/>
      <c r="BPK27" s="24"/>
      <c r="BPY27" s="37"/>
      <c r="BPZ27" s="22"/>
      <c r="BQA27" s="24"/>
      <c r="BQO27" s="37"/>
      <c r="BQP27" s="22"/>
      <c r="BQQ27" s="24"/>
      <c r="BRE27" s="37"/>
      <c r="BRF27" s="22"/>
      <c r="BRG27" s="24"/>
      <c r="BRU27" s="37"/>
      <c r="BRV27" s="22"/>
      <c r="BRW27" s="24"/>
      <c r="BSK27" s="37"/>
      <c r="BSL27" s="22"/>
      <c r="BSM27" s="24"/>
      <c r="BTA27" s="37"/>
      <c r="BTB27" s="22"/>
      <c r="BTC27" s="24"/>
      <c r="BTQ27" s="37"/>
      <c r="BTR27" s="22"/>
      <c r="BTS27" s="24"/>
      <c r="BUG27" s="37"/>
      <c r="BUH27" s="22"/>
      <c r="BUI27" s="24"/>
      <c r="BUW27" s="37"/>
      <c r="BUX27" s="22"/>
      <c r="BUY27" s="24"/>
      <c r="BVM27" s="37"/>
      <c r="BVN27" s="22"/>
      <c r="BVO27" s="24"/>
      <c r="BWC27" s="37"/>
      <c r="BWD27" s="22"/>
      <c r="BWE27" s="24"/>
      <c r="BWS27" s="37"/>
      <c r="BWT27" s="22"/>
      <c r="BWU27" s="24"/>
      <c r="BXI27" s="37"/>
      <c r="BXJ27" s="22"/>
      <c r="BXK27" s="24"/>
      <c r="BXY27" s="37"/>
      <c r="BXZ27" s="22"/>
      <c r="BYA27" s="24"/>
      <c r="BYO27" s="37"/>
      <c r="BYP27" s="22"/>
      <c r="BYQ27" s="24"/>
      <c r="BZE27" s="37"/>
      <c r="BZF27" s="22"/>
      <c r="BZG27" s="24"/>
      <c r="BZU27" s="37"/>
      <c r="BZV27" s="22"/>
      <c r="BZW27" s="24"/>
      <c r="CAK27" s="37"/>
      <c r="CAL27" s="22"/>
      <c r="CAM27" s="24"/>
      <c r="CBA27" s="37"/>
      <c r="CBB27" s="22"/>
      <c r="CBC27" s="24"/>
      <c r="CBQ27" s="37"/>
      <c r="CBR27" s="22"/>
      <c r="CBS27" s="24"/>
      <c r="CCG27" s="37"/>
      <c r="CCH27" s="22"/>
      <c r="CCI27" s="24"/>
      <c r="CCW27" s="37"/>
      <c r="CCX27" s="22"/>
      <c r="CCY27" s="24"/>
      <c r="CDM27" s="37"/>
      <c r="CDN27" s="22"/>
      <c r="CDO27" s="24"/>
      <c r="CEC27" s="37"/>
      <c r="CED27" s="22"/>
      <c r="CEE27" s="24"/>
      <c r="CES27" s="37"/>
      <c r="CET27" s="22"/>
      <c r="CEU27" s="24"/>
      <c r="CFI27" s="37"/>
      <c r="CFJ27" s="22"/>
      <c r="CFK27" s="24"/>
      <c r="CFY27" s="37"/>
      <c r="CFZ27" s="22"/>
      <c r="CGA27" s="24"/>
      <c r="CGO27" s="37"/>
      <c r="CGP27" s="22"/>
      <c r="CGQ27" s="24"/>
      <c r="CHE27" s="37"/>
      <c r="CHF27" s="22"/>
      <c r="CHG27" s="24"/>
      <c r="CHU27" s="37"/>
      <c r="CHV27" s="22"/>
      <c r="CHW27" s="24"/>
      <c r="CIK27" s="37"/>
      <c r="CIL27" s="22"/>
      <c r="CIM27" s="24"/>
      <c r="CJA27" s="37"/>
      <c r="CJB27" s="22"/>
      <c r="CJC27" s="24"/>
      <c r="CJQ27" s="37"/>
      <c r="CJR27" s="22"/>
      <c r="CJS27" s="24"/>
      <c r="CKG27" s="37"/>
      <c r="CKH27" s="22"/>
      <c r="CKI27" s="24"/>
      <c r="CKW27" s="37"/>
      <c r="CKX27" s="22"/>
      <c r="CKY27" s="24"/>
      <c r="CLM27" s="37"/>
      <c r="CLN27" s="22"/>
      <c r="CLO27" s="24"/>
      <c r="CMC27" s="37"/>
      <c r="CMD27" s="22"/>
      <c r="CME27" s="24"/>
      <c r="CMS27" s="37"/>
      <c r="CMT27" s="22"/>
      <c r="CMU27" s="24"/>
      <c r="CNI27" s="37"/>
      <c r="CNJ27" s="22"/>
      <c r="CNK27" s="24"/>
      <c r="CNY27" s="37"/>
      <c r="CNZ27" s="22"/>
      <c r="COA27" s="24"/>
      <c r="COO27" s="37"/>
      <c r="COP27" s="22"/>
      <c r="COQ27" s="24"/>
      <c r="CPE27" s="37"/>
      <c r="CPF27" s="22"/>
      <c r="CPG27" s="24"/>
      <c r="CPU27" s="37"/>
      <c r="CPV27" s="22"/>
      <c r="CPW27" s="24"/>
      <c r="CQK27" s="37"/>
      <c r="CQL27" s="22"/>
      <c r="CQM27" s="24"/>
      <c r="CRA27" s="37"/>
      <c r="CRB27" s="22"/>
      <c r="CRC27" s="24"/>
      <c r="CRQ27" s="37"/>
      <c r="CRR27" s="22"/>
      <c r="CRS27" s="24"/>
      <c r="CSG27" s="37"/>
      <c r="CSH27" s="22"/>
      <c r="CSI27" s="24"/>
      <c r="CSW27" s="37"/>
      <c r="CSX27" s="22"/>
      <c r="CSY27" s="24"/>
      <c r="CTM27" s="37"/>
      <c r="CTN27" s="22"/>
      <c r="CTO27" s="24"/>
      <c r="CUC27" s="37"/>
      <c r="CUD27" s="22"/>
      <c r="CUE27" s="24"/>
      <c r="CUS27" s="37"/>
      <c r="CUT27" s="22"/>
      <c r="CUU27" s="24"/>
      <c r="CVI27" s="37"/>
      <c r="CVJ27" s="22"/>
      <c r="CVK27" s="24"/>
      <c r="CVY27" s="37"/>
      <c r="CVZ27" s="22"/>
      <c r="CWA27" s="24"/>
      <c r="CWO27" s="37"/>
      <c r="CWP27" s="22"/>
      <c r="CWQ27" s="24"/>
      <c r="CXE27" s="37"/>
      <c r="CXF27" s="22"/>
      <c r="CXG27" s="24"/>
      <c r="CXU27" s="37"/>
      <c r="CXV27" s="22"/>
      <c r="CXW27" s="24"/>
      <c r="CYK27" s="37"/>
      <c r="CYL27" s="22"/>
      <c r="CYM27" s="24"/>
      <c r="CZA27" s="37"/>
      <c r="CZB27" s="22"/>
      <c r="CZC27" s="24"/>
      <c r="CZQ27" s="37"/>
      <c r="CZR27" s="22"/>
      <c r="CZS27" s="24"/>
      <c r="DAG27" s="37"/>
      <c r="DAH27" s="22"/>
      <c r="DAI27" s="24"/>
      <c r="DAW27" s="37"/>
      <c r="DAX27" s="22"/>
      <c r="DAY27" s="24"/>
      <c r="DBM27" s="37"/>
      <c r="DBN27" s="22"/>
      <c r="DBO27" s="24"/>
      <c r="DCC27" s="37"/>
      <c r="DCD27" s="22"/>
      <c r="DCE27" s="24"/>
      <c r="DCS27" s="37"/>
      <c r="DCT27" s="22"/>
      <c r="DCU27" s="24"/>
      <c r="DDI27" s="37"/>
      <c r="DDJ27" s="22"/>
      <c r="DDK27" s="24"/>
      <c r="DDY27" s="37"/>
      <c r="DDZ27" s="22"/>
      <c r="DEA27" s="24"/>
      <c r="DEO27" s="37"/>
      <c r="DEP27" s="22"/>
      <c r="DEQ27" s="24"/>
      <c r="DFE27" s="37"/>
      <c r="DFF27" s="22"/>
      <c r="DFG27" s="24"/>
      <c r="DFU27" s="37"/>
      <c r="DFV27" s="22"/>
      <c r="DFW27" s="24"/>
      <c r="DGK27" s="37"/>
      <c r="DGL27" s="22"/>
      <c r="DGM27" s="24"/>
      <c r="DHA27" s="37"/>
      <c r="DHB27" s="22"/>
      <c r="DHC27" s="24"/>
      <c r="DHQ27" s="37"/>
      <c r="DHR27" s="22"/>
      <c r="DHS27" s="24"/>
      <c r="DIG27" s="37"/>
      <c r="DIH27" s="22"/>
      <c r="DII27" s="24"/>
      <c r="DIW27" s="37"/>
      <c r="DIX27" s="22"/>
      <c r="DIY27" s="24"/>
      <c r="DJM27" s="37"/>
      <c r="DJN27" s="22"/>
      <c r="DJO27" s="24"/>
      <c r="DKC27" s="37"/>
      <c r="DKD27" s="22"/>
      <c r="DKE27" s="24"/>
      <c r="DKS27" s="37"/>
      <c r="DKT27" s="22"/>
      <c r="DKU27" s="24"/>
      <c r="DLI27" s="37"/>
      <c r="DLJ27" s="22"/>
      <c r="DLK27" s="24"/>
      <c r="DLY27" s="37"/>
      <c r="DLZ27" s="22"/>
      <c r="DMA27" s="24"/>
      <c r="DMO27" s="37"/>
      <c r="DMP27" s="22"/>
      <c r="DMQ27" s="24"/>
      <c r="DNE27" s="37"/>
      <c r="DNF27" s="22"/>
      <c r="DNG27" s="24"/>
      <c r="DNU27" s="37"/>
      <c r="DNV27" s="22"/>
      <c r="DNW27" s="24"/>
      <c r="DOK27" s="37"/>
      <c r="DOL27" s="22"/>
      <c r="DOM27" s="24"/>
      <c r="DPA27" s="37"/>
      <c r="DPB27" s="22"/>
      <c r="DPC27" s="24"/>
      <c r="DPQ27" s="37"/>
      <c r="DPR27" s="22"/>
      <c r="DPS27" s="24"/>
      <c r="DQG27" s="37"/>
      <c r="DQH27" s="22"/>
      <c r="DQI27" s="24"/>
      <c r="DQW27" s="37"/>
      <c r="DQX27" s="22"/>
      <c r="DQY27" s="24"/>
      <c r="DRM27" s="37"/>
      <c r="DRN27" s="22"/>
      <c r="DRO27" s="24"/>
      <c r="DSC27" s="37"/>
      <c r="DSD27" s="22"/>
      <c r="DSE27" s="24"/>
      <c r="DSS27" s="37"/>
      <c r="DST27" s="22"/>
      <c r="DSU27" s="24"/>
      <c r="DTI27" s="37"/>
      <c r="DTJ27" s="22"/>
      <c r="DTK27" s="24"/>
      <c r="DTY27" s="37"/>
      <c r="DTZ27" s="22"/>
      <c r="DUA27" s="24"/>
      <c r="DUO27" s="37"/>
      <c r="DUP27" s="22"/>
      <c r="DUQ27" s="24"/>
      <c r="DVE27" s="37"/>
      <c r="DVF27" s="22"/>
      <c r="DVG27" s="24"/>
      <c r="DVU27" s="37"/>
      <c r="DVV27" s="22"/>
      <c r="DVW27" s="24"/>
      <c r="DWK27" s="37"/>
      <c r="DWL27" s="22"/>
      <c r="DWM27" s="24"/>
      <c r="DXA27" s="37"/>
      <c r="DXB27" s="22"/>
      <c r="DXC27" s="24"/>
      <c r="DXQ27" s="37"/>
      <c r="DXR27" s="22"/>
      <c r="DXS27" s="24"/>
      <c r="DYG27" s="37"/>
      <c r="DYH27" s="22"/>
      <c r="DYI27" s="24"/>
      <c r="DYW27" s="37"/>
      <c r="DYX27" s="22"/>
      <c r="DYY27" s="24"/>
      <c r="DZM27" s="37"/>
      <c r="DZN27" s="22"/>
      <c r="DZO27" s="24"/>
      <c r="EAC27" s="37"/>
      <c r="EAD27" s="22"/>
      <c r="EAE27" s="24"/>
      <c r="EAS27" s="37"/>
      <c r="EAT27" s="22"/>
      <c r="EAU27" s="24"/>
      <c r="EBI27" s="37"/>
      <c r="EBJ27" s="22"/>
      <c r="EBK27" s="24"/>
      <c r="EBY27" s="37"/>
      <c r="EBZ27" s="22"/>
      <c r="ECA27" s="24"/>
      <c r="ECO27" s="37"/>
      <c r="ECP27" s="22"/>
      <c r="ECQ27" s="24"/>
      <c r="EDE27" s="37"/>
      <c r="EDF27" s="22"/>
      <c r="EDG27" s="24"/>
      <c r="EDU27" s="37"/>
      <c r="EDV27" s="22"/>
      <c r="EDW27" s="24"/>
      <c r="EEK27" s="37"/>
      <c r="EEL27" s="22"/>
      <c r="EEM27" s="24"/>
      <c r="EFA27" s="37"/>
      <c r="EFB27" s="22"/>
      <c r="EFC27" s="24"/>
      <c r="EFQ27" s="37"/>
      <c r="EFR27" s="22"/>
      <c r="EFS27" s="24"/>
      <c r="EGG27" s="37"/>
      <c r="EGH27" s="22"/>
      <c r="EGI27" s="24"/>
      <c r="EGW27" s="37"/>
      <c r="EGX27" s="22"/>
      <c r="EGY27" s="24"/>
      <c r="EHM27" s="37"/>
      <c r="EHN27" s="22"/>
      <c r="EHO27" s="24"/>
      <c r="EIC27" s="37"/>
      <c r="EID27" s="22"/>
      <c r="EIE27" s="24"/>
      <c r="EIS27" s="37"/>
      <c r="EIT27" s="22"/>
      <c r="EIU27" s="24"/>
      <c r="EJI27" s="37"/>
      <c r="EJJ27" s="22"/>
      <c r="EJK27" s="24"/>
      <c r="EJY27" s="37"/>
      <c r="EJZ27" s="22"/>
      <c r="EKA27" s="24"/>
      <c r="EKO27" s="37"/>
      <c r="EKP27" s="22"/>
      <c r="EKQ27" s="24"/>
      <c r="ELE27" s="37"/>
      <c r="ELF27" s="22"/>
      <c r="ELG27" s="24"/>
      <c r="ELU27" s="37"/>
      <c r="ELV27" s="22"/>
      <c r="ELW27" s="24"/>
      <c r="EMK27" s="37"/>
      <c r="EML27" s="22"/>
      <c r="EMM27" s="24"/>
      <c r="ENA27" s="37"/>
      <c r="ENB27" s="22"/>
      <c r="ENC27" s="24"/>
      <c r="ENQ27" s="37"/>
      <c r="ENR27" s="22"/>
      <c r="ENS27" s="24"/>
      <c r="EOG27" s="37"/>
      <c r="EOH27" s="22"/>
      <c r="EOI27" s="24"/>
      <c r="EOW27" s="37"/>
      <c r="EOX27" s="22"/>
      <c r="EOY27" s="24"/>
      <c r="EPM27" s="37"/>
      <c r="EPN27" s="22"/>
      <c r="EPO27" s="24"/>
      <c r="EQC27" s="37"/>
      <c r="EQD27" s="22"/>
      <c r="EQE27" s="24"/>
      <c r="EQS27" s="37"/>
      <c r="EQT27" s="22"/>
      <c r="EQU27" s="24"/>
      <c r="ERI27" s="37"/>
      <c r="ERJ27" s="22"/>
      <c r="ERK27" s="24"/>
      <c r="ERY27" s="37"/>
      <c r="ERZ27" s="22"/>
      <c r="ESA27" s="24"/>
      <c r="ESO27" s="37"/>
      <c r="ESP27" s="22"/>
      <c r="ESQ27" s="24"/>
      <c r="ETE27" s="37"/>
      <c r="ETF27" s="22"/>
      <c r="ETG27" s="24"/>
      <c r="ETU27" s="37"/>
      <c r="ETV27" s="22"/>
      <c r="ETW27" s="24"/>
      <c r="EUK27" s="37"/>
      <c r="EUL27" s="22"/>
      <c r="EUM27" s="24"/>
      <c r="EVA27" s="37"/>
      <c r="EVB27" s="22"/>
      <c r="EVC27" s="24"/>
      <c r="EVQ27" s="37"/>
      <c r="EVR27" s="22"/>
      <c r="EVS27" s="24"/>
      <c r="EWG27" s="37"/>
      <c r="EWH27" s="22"/>
      <c r="EWI27" s="24"/>
      <c r="EWW27" s="37"/>
      <c r="EWX27" s="22"/>
      <c r="EWY27" s="24"/>
      <c r="EXM27" s="37"/>
      <c r="EXN27" s="22"/>
      <c r="EXO27" s="24"/>
      <c r="EYC27" s="37"/>
      <c r="EYD27" s="22"/>
      <c r="EYE27" s="24"/>
      <c r="EYS27" s="37"/>
      <c r="EYT27" s="22"/>
      <c r="EYU27" s="24"/>
      <c r="EZI27" s="37"/>
      <c r="EZJ27" s="22"/>
      <c r="EZK27" s="24"/>
      <c r="EZY27" s="37"/>
      <c r="EZZ27" s="22"/>
      <c r="FAA27" s="24"/>
      <c r="FAO27" s="37"/>
      <c r="FAP27" s="22"/>
      <c r="FAQ27" s="24"/>
      <c r="FBE27" s="37"/>
      <c r="FBF27" s="22"/>
      <c r="FBG27" s="24"/>
      <c r="FBU27" s="37"/>
      <c r="FBV27" s="22"/>
      <c r="FBW27" s="24"/>
      <c r="FCK27" s="37"/>
      <c r="FCL27" s="22"/>
      <c r="FCM27" s="24"/>
      <c r="FDA27" s="37"/>
      <c r="FDB27" s="22"/>
      <c r="FDC27" s="24"/>
      <c r="FDQ27" s="37"/>
      <c r="FDR27" s="22"/>
      <c r="FDS27" s="24"/>
      <c r="FEG27" s="37"/>
      <c r="FEH27" s="22"/>
      <c r="FEI27" s="24"/>
      <c r="FEW27" s="37"/>
      <c r="FEX27" s="22"/>
      <c r="FEY27" s="24"/>
      <c r="FFM27" s="37"/>
      <c r="FFN27" s="22"/>
      <c r="FFO27" s="24"/>
      <c r="FGC27" s="37"/>
      <c r="FGD27" s="22"/>
      <c r="FGE27" s="24"/>
      <c r="FGS27" s="37"/>
      <c r="FGT27" s="22"/>
      <c r="FGU27" s="24"/>
      <c r="FHI27" s="37"/>
      <c r="FHJ27" s="22"/>
      <c r="FHK27" s="24"/>
      <c r="FHY27" s="37"/>
      <c r="FHZ27" s="22"/>
      <c r="FIA27" s="24"/>
      <c r="FIO27" s="37"/>
      <c r="FIP27" s="22"/>
      <c r="FIQ27" s="24"/>
      <c r="FJE27" s="37"/>
      <c r="FJF27" s="22"/>
      <c r="FJG27" s="24"/>
      <c r="FJU27" s="37"/>
      <c r="FJV27" s="22"/>
      <c r="FJW27" s="24"/>
      <c r="FKK27" s="37"/>
      <c r="FKL27" s="22"/>
      <c r="FKM27" s="24"/>
      <c r="FLA27" s="37"/>
      <c r="FLB27" s="22"/>
      <c r="FLC27" s="24"/>
      <c r="FLQ27" s="37"/>
      <c r="FLR27" s="22"/>
      <c r="FLS27" s="24"/>
      <c r="FMG27" s="37"/>
      <c r="FMH27" s="22"/>
      <c r="FMI27" s="24"/>
      <c r="FMW27" s="37"/>
      <c r="FMX27" s="22"/>
      <c r="FMY27" s="24"/>
      <c r="FNM27" s="37"/>
      <c r="FNN27" s="22"/>
      <c r="FNO27" s="24"/>
      <c r="FOC27" s="37"/>
      <c r="FOD27" s="22"/>
      <c r="FOE27" s="24"/>
      <c r="FOS27" s="37"/>
      <c r="FOT27" s="22"/>
      <c r="FOU27" s="24"/>
      <c r="FPI27" s="37"/>
      <c r="FPJ27" s="22"/>
      <c r="FPK27" s="24"/>
      <c r="FPY27" s="37"/>
      <c r="FPZ27" s="22"/>
      <c r="FQA27" s="24"/>
      <c r="FQO27" s="37"/>
      <c r="FQP27" s="22"/>
      <c r="FQQ27" s="24"/>
      <c r="FRE27" s="37"/>
      <c r="FRF27" s="22"/>
      <c r="FRG27" s="24"/>
      <c r="FRU27" s="37"/>
      <c r="FRV27" s="22"/>
      <c r="FRW27" s="24"/>
      <c r="FSK27" s="37"/>
      <c r="FSL27" s="22"/>
      <c r="FSM27" s="24"/>
      <c r="FTA27" s="37"/>
      <c r="FTB27" s="22"/>
      <c r="FTC27" s="24"/>
      <c r="FTQ27" s="37"/>
      <c r="FTR27" s="22"/>
      <c r="FTS27" s="24"/>
      <c r="FUG27" s="37"/>
      <c r="FUH27" s="22"/>
      <c r="FUI27" s="24"/>
      <c r="FUW27" s="37"/>
      <c r="FUX27" s="22"/>
      <c r="FUY27" s="24"/>
      <c r="FVM27" s="37"/>
      <c r="FVN27" s="22"/>
      <c r="FVO27" s="24"/>
      <c r="FWC27" s="37"/>
      <c r="FWD27" s="22"/>
      <c r="FWE27" s="24"/>
      <c r="FWS27" s="37"/>
      <c r="FWT27" s="22"/>
      <c r="FWU27" s="24"/>
      <c r="FXI27" s="37"/>
      <c r="FXJ27" s="22"/>
      <c r="FXK27" s="24"/>
      <c r="FXY27" s="37"/>
      <c r="FXZ27" s="22"/>
      <c r="FYA27" s="24"/>
      <c r="FYO27" s="37"/>
      <c r="FYP27" s="22"/>
      <c r="FYQ27" s="24"/>
      <c r="FZE27" s="37"/>
      <c r="FZF27" s="22"/>
      <c r="FZG27" s="24"/>
      <c r="FZU27" s="37"/>
      <c r="FZV27" s="22"/>
      <c r="FZW27" s="24"/>
      <c r="GAK27" s="37"/>
      <c r="GAL27" s="22"/>
      <c r="GAM27" s="24"/>
      <c r="GBA27" s="37"/>
      <c r="GBB27" s="22"/>
      <c r="GBC27" s="24"/>
      <c r="GBQ27" s="37"/>
      <c r="GBR27" s="22"/>
      <c r="GBS27" s="24"/>
      <c r="GCG27" s="37"/>
      <c r="GCH27" s="22"/>
      <c r="GCI27" s="24"/>
      <c r="GCW27" s="37"/>
      <c r="GCX27" s="22"/>
      <c r="GCY27" s="24"/>
      <c r="GDM27" s="37"/>
      <c r="GDN27" s="22"/>
      <c r="GDO27" s="24"/>
      <c r="GEC27" s="37"/>
      <c r="GED27" s="22"/>
      <c r="GEE27" s="24"/>
      <c r="GES27" s="37"/>
      <c r="GET27" s="22"/>
      <c r="GEU27" s="24"/>
      <c r="GFI27" s="37"/>
      <c r="GFJ27" s="22"/>
      <c r="GFK27" s="24"/>
      <c r="GFY27" s="37"/>
      <c r="GFZ27" s="22"/>
      <c r="GGA27" s="24"/>
      <c r="GGO27" s="37"/>
      <c r="GGP27" s="22"/>
      <c r="GGQ27" s="24"/>
      <c r="GHE27" s="37"/>
      <c r="GHF27" s="22"/>
      <c r="GHG27" s="24"/>
      <c r="GHU27" s="37"/>
      <c r="GHV27" s="22"/>
      <c r="GHW27" s="24"/>
      <c r="GIK27" s="37"/>
      <c r="GIL27" s="22"/>
      <c r="GIM27" s="24"/>
      <c r="GJA27" s="37"/>
      <c r="GJB27" s="22"/>
      <c r="GJC27" s="24"/>
      <c r="GJQ27" s="37"/>
      <c r="GJR27" s="22"/>
      <c r="GJS27" s="24"/>
      <c r="GKG27" s="37"/>
      <c r="GKH27" s="22"/>
      <c r="GKI27" s="24"/>
      <c r="GKW27" s="37"/>
      <c r="GKX27" s="22"/>
      <c r="GKY27" s="24"/>
      <c r="GLM27" s="37"/>
      <c r="GLN27" s="22"/>
      <c r="GLO27" s="24"/>
      <c r="GMC27" s="37"/>
      <c r="GMD27" s="22"/>
      <c r="GME27" s="24"/>
      <c r="GMS27" s="37"/>
      <c r="GMT27" s="22"/>
      <c r="GMU27" s="24"/>
      <c r="GNI27" s="37"/>
      <c r="GNJ27" s="22"/>
      <c r="GNK27" s="24"/>
      <c r="GNY27" s="37"/>
      <c r="GNZ27" s="22"/>
      <c r="GOA27" s="24"/>
      <c r="GOO27" s="37"/>
      <c r="GOP27" s="22"/>
      <c r="GOQ27" s="24"/>
      <c r="GPE27" s="37"/>
      <c r="GPF27" s="22"/>
      <c r="GPG27" s="24"/>
      <c r="GPU27" s="37"/>
      <c r="GPV27" s="22"/>
      <c r="GPW27" s="24"/>
      <c r="GQK27" s="37"/>
      <c r="GQL27" s="22"/>
      <c r="GQM27" s="24"/>
      <c r="GRA27" s="37"/>
      <c r="GRB27" s="22"/>
      <c r="GRC27" s="24"/>
      <c r="GRQ27" s="37"/>
      <c r="GRR27" s="22"/>
      <c r="GRS27" s="24"/>
      <c r="GSG27" s="37"/>
      <c r="GSH27" s="22"/>
      <c r="GSI27" s="24"/>
      <c r="GSW27" s="37"/>
      <c r="GSX27" s="22"/>
      <c r="GSY27" s="24"/>
      <c r="GTM27" s="37"/>
      <c r="GTN27" s="22"/>
      <c r="GTO27" s="24"/>
      <c r="GUC27" s="37"/>
      <c r="GUD27" s="22"/>
      <c r="GUE27" s="24"/>
      <c r="GUS27" s="37"/>
      <c r="GUT27" s="22"/>
      <c r="GUU27" s="24"/>
      <c r="GVI27" s="37"/>
      <c r="GVJ27" s="22"/>
      <c r="GVK27" s="24"/>
      <c r="GVY27" s="37"/>
      <c r="GVZ27" s="22"/>
      <c r="GWA27" s="24"/>
      <c r="GWO27" s="37"/>
      <c r="GWP27" s="22"/>
      <c r="GWQ27" s="24"/>
      <c r="GXE27" s="37"/>
      <c r="GXF27" s="22"/>
      <c r="GXG27" s="24"/>
      <c r="GXU27" s="37"/>
      <c r="GXV27" s="22"/>
      <c r="GXW27" s="24"/>
      <c r="GYK27" s="37"/>
      <c r="GYL27" s="22"/>
      <c r="GYM27" s="24"/>
      <c r="GZA27" s="37"/>
      <c r="GZB27" s="22"/>
      <c r="GZC27" s="24"/>
      <c r="GZQ27" s="37"/>
      <c r="GZR27" s="22"/>
      <c r="GZS27" s="24"/>
      <c r="HAG27" s="37"/>
      <c r="HAH27" s="22"/>
      <c r="HAI27" s="24"/>
      <c r="HAW27" s="37"/>
      <c r="HAX27" s="22"/>
      <c r="HAY27" s="24"/>
      <c r="HBM27" s="37"/>
      <c r="HBN27" s="22"/>
      <c r="HBO27" s="24"/>
      <c r="HCC27" s="37"/>
      <c r="HCD27" s="22"/>
      <c r="HCE27" s="24"/>
      <c r="HCS27" s="37"/>
      <c r="HCT27" s="22"/>
      <c r="HCU27" s="24"/>
      <c r="HDI27" s="37"/>
      <c r="HDJ27" s="22"/>
      <c r="HDK27" s="24"/>
      <c r="HDY27" s="37"/>
      <c r="HDZ27" s="22"/>
      <c r="HEA27" s="24"/>
      <c r="HEO27" s="37"/>
      <c r="HEP27" s="22"/>
      <c r="HEQ27" s="24"/>
      <c r="HFE27" s="37"/>
      <c r="HFF27" s="22"/>
      <c r="HFG27" s="24"/>
      <c r="HFU27" s="37"/>
      <c r="HFV27" s="22"/>
      <c r="HFW27" s="24"/>
      <c r="HGK27" s="37"/>
      <c r="HGL27" s="22"/>
      <c r="HGM27" s="24"/>
      <c r="HHA27" s="37"/>
      <c r="HHB27" s="22"/>
      <c r="HHC27" s="24"/>
      <c r="HHQ27" s="37"/>
      <c r="HHR27" s="22"/>
      <c r="HHS27" s="24"/>
      <c r="HIG27" s="37"/>
      <c r="HIH27" s="22"/>
      <c r="HII27" s="24"/>
      <c r="HIW27" s="37"/>
      <c r="HIX27" s="22"/>
      <c r="HIY27" s="24"/>
      <c r="HJM27" s="37"/>
      <c r="HJN27" s="22"/>
      <c r="HJO27" s="24"/>
      <c r="HKC27" s="37"/>
      <c r="HKD27" s="22"/>
      <c r="HKE27" s="24"/>
      <c r="HKS27" s="37"/>
      <c r="HKT27" s="22"/>
      <c r="HKU27" s="24"/>
      <c r="HLI27" s="37"/>
      <c r="HLJ27" s="22"/>
      <c r="HLK27" s="24"/>
      <c r="HLY27" s="37"/>
      <c r="HLZ27" s="22"/>
      <c r="HMA27" s="24"/>
      <c r="HMO27" s="37"/>
      <c r="HMP27" s="22"/>
      <c r="HMQ27" s="24"/>
      <c r="HNE27" s="37"/>
      <c r="HNF27" s="22"/>
      <c r="HNG27" s="24"/>
      <c r="HNU27" s="37"/>
      <c r="HNV27" s="22"/>
      <c r="HNW27" s="24"/>
      <c r="HOK27" s="37"/>
      <c r="HOL27" s="22"/>
      <c r="HOM27" s="24"/>
      <c r="HPA27" s="37"/>
      <c r="HPB27" s="22"/>
      <c r="HPC27" s="24"/>
      <c r="HPQ27" s="37"/>
      <c r="HPR27" s="22"/>
      <c r="HPS27" s="24"/>
      <c r="HQG27" s="37"/>
      <c r="HQH27" s="22"/>
      <c r="HQI27" s="24"/>
      <c r="HQW27" s="37"/>
      <c r="HQX27" s="22"/>
      <c r="HQY27" s="24"/>
      <c r="HRM27" s="37"/>
      <c r="HRN27" s="22"/>
      <c r="HRO27" s="24"/>
      <c r="HSC27" s="37"/>
      <c r="HSD27" s="22"/>
      <c r="HSE27" s="24"/>
      <c r="HSS27" s="37"/>
      <c r="HST27" s="22"/>
      <c r="HSU27" s="24"/>
      <c r="HTI27" s="37"/>
      <c r="HTJ27" s="22"/>
      <c r="HTK27" s="24"/>
      <c r="HTY27" s="37"/>
      <c r="HTZ27" s="22"/>
      <c r="HUA27" s="24"/>
      <c r="HUO27" s="37"/>
      <c r="HUP27" s="22"/>
      <c r="HUQ27" s="24"/>
      <c r="HVE27" s="37"/>
      <c r="HVF27" s="22"/>
      <c r="HVG27" s="24"/>
      <c r="HVU27" s="37"/>
      <c r="HVV27" s="22"/>
      <c r="HVW27" s="24"/>
      <c r="HWK27" s="37"/>
      <c r="HWL27" s="22"/>
      <c r="HWM27" s="24"/>
      <c r="HXA27" s="37"/>
      <c r="HXB27" s="22"/>
      <c r="HXC27" s="24"/>
      <c r="HXQ27" s="37"/>
      <c r="HXR27" s="22"/>
      <c r="HXS27" s="24"/>
      <c r="HYG27" s="37"/>
      <c r="HYH27" s="22"/>
      <c r="HYI27" s="24"/>
      <c r="HYW27" s="37"/>
      <c r="HYX27" s="22"/>
      <c r="HYY27" s="24"/>
      <c r="HZM27" s="37"/>
      <c r="HZN27" s="22"/>
      <c r="HZO27" s="24"/>
      <c r="IAC27" s="37"/>
      <c r="IAD27" s="22"/>
      <c r="IAE27" s="24"/>
      <c r="IAS27" s="37"/>
      <c r="IAT27" s="22"/>
      <c r="IAU27" s="24"/>
      <c r="IBI27" s="37"/>
      <c r="IBJ27" s="22"/>
      <c r="IBK27" s="24"/>
      <c r="IBY27" s="37"/>
      <c r="IBZ27" s="22"/>
      <c r="ICA27" s="24"/>
      <c r="ICO27" s="37"/>
      <c r="ICP27" s="22"/>
      <c r="ICQ27" s="24"/>
      <c r="IDE27" s="37"/>
      <c r="IDF27" s="22"/>
      <c r="IDG27" s="24"/>
      <c r="IDU27" s="37"/>
      <c r="IDV27" s="22"/>
      <c r="IDW27" s="24"/>
      <c r="IEK27" s="37"/>
      <c r="IEL27" s="22"/>
      <c r="IEM27" s="24"/>
      <c r="IFA27" s="37"/>
      <c r="IFB27" s="22"/>
      <c r="IFC27" s="24"/>
      <c r="IFQ27" s="37"/>
      <c r="IFR27" s="22"/>
      <c r="IFS27" s="24"/>
      <c r="IGG27" s="37"/>
      <c r="IGH27" s="22"/>
      <c r="IGI27" s="24"/>
      <c r="IGW27" s="37"/>
      <c r="IGX27" s="22"/>
      <c r="IGY27" s="24"/>
      <c r="IHM27" s="37"/>
      <c r="IHN27" s="22"/>
      <c r="IHO27" s="24"/>
      <c r="IIC27" s="37"/>
      <c r="IID27" s="22"/>
      <c r="IIE27" s="24"/>
      <c r="IIS27" s="37"/>
      <c r="IIT27" s="22"/>
      <c r="IIU27" s="24"/>
      <c r="IJI27" s="37"/>
      <c r="IJJ27" s="22"/>
      <c r="IJK27" s="24"/>
      <c r="IJY27" s="37"/>
      <c r="IJZ27" s="22"/>
      <c r="IKA27" s="24"/>
      <c r="IKO27" s="37"/>
      <c r="IKP27" s="22"/>
      <c r="IKQ27" s="24"/>
      <c r="ILE27" s="37"/>
      <c r="ILF27" s="22"/>
      <c r="ILG27" s="24"/>
      <c r="ILU27" s="37"/>
      <c r="ILV27" s="22"/>
      <c r="ILW27" s="24"/>
      <c r="IMK27" s="37"/>
      <c r="IML27" s="22"/>
      <c r="IMM27" s="24"/>
      <c r="INA27" s="37"/>
      <c r="INB27" s="22"/>
      <c r="INC27" s="24"/>
      <c r="INQ27" s="37"/>
      <c r="INR27" s="22"/>
      <c r="INS27" s="24"/>
      <c r="IOG27" s="37"/>
      <c r="IOH27" s="22"/>
      <c r="IOI27" s="24"/>
      <c r="IOW27" s="37"/>
      <c r="IOX27" s="22"/>
      <c r="IOY27" s="24"/>
      <c r="IPM27" s="37"/>
      <c r="IPN27" s="22"/>
      <c r="IPO27" s="24"/>
      <c r="IQC27" s="37"/>
      <c r="IQD27" s="22"/>
      <c r="IQE27" s="24"/>
      <c r="IQS27" s="37"/>
      <c r="IQT27" s="22"/>
      <c r="IQU27" s="24"/>
      <c r="IRI27" s="37"/>
      <c r="IRJ27" s="22"/>
      <c r="IRK27" s="24"/>
      <c r="IRY27" s="37"/>
      <c r="IRZ27" s="22"/>
      <c r="ISA27" s="24"/>
      <c r="ISO27" s="37"/>
      <c r="ISP27" s="22"/>
      <c r="ISQ27" s="24"/>
      <c r="ITE27" s="37"/>
      <c r="ITF27" s="22"/>
      <c r="ITG27" s="24"/>
      <c r="ITU27" s="37"/>
      <c r="ITV27" s="22"/>
      <c r="ITW27" s="24"/>
      <c r="IUK27" s="37"/>
      <c r="IUL27" s="22"/>
      <c r="IUM27" s="24"/>
      <c r="IVA27" s="37"/>
      <c r="IVB27" s="22"/>
      <c r="IVC27" s="24"/>
      <c r="IVQ27" s="37"/>
      <c r="IVR27" s="22"/>
      <c r="IVS27" s="24"/>
      <c r="IWG27" s="37"/>
      <c r="IWH27" s="22"/>
      <c r="IWI27" s="24"/>
      <c r="IWW27" s="37"/>
      <c r="IWX27" s="22"/>
      <c r="IWY27" s="24"/>
      <c r="IXM27" s="37"/>
      <c r="IXN27" s="22"/>
      <c r="IXO27" s="24"/>
      <c r="IYC27" s="37"/>
      <c r="IYD27" s="22"/>
      <c r="IYE27" s="24"/>
      <c r="IYS27" s="37"/>
      <c r="IYT27" s="22"/>
      <c r="IYU27" s="24"/>
      <c r="IZI27" s="37"/>
      <c r="IZJ27" s="22"/>
      <c r="IZK27" s="24"/>
      <c r="IZY27" s="37"/>
      <c r="IZZ27" s="22"/>
      <c r="JAA27" s="24"/>
      <c r="JAO27" s="37"/>
      <c r="JAP27" s="22"/>
      <c r="JAQ27" s="24"/>
      <c r="JBE27" s="37"/>
      <c r="JBF27" s="22"/>
      <c r="JBG27" s="24"/>
      <c r="JBU27" s="37"/>
      <c r="JBV27" s="22"/>
      <c r="JBW27" s="24"/>
      <c r="JCK27" s="37"/>
      <c r="JCL27" s="22"/>
      <c r="JCM27" s="24"/>
      <c r="JDA27" s="37"/>
      <c r="JDB27" s="22"/>
      <c r="JDC27" s="24"/>
      <c r="JDQ27" s="37"/>
      <c r="JDR27" s="22"/>
      <c r="JDS27" s="24"/>
      <c r="JEG27" s="37"/>
      <c r="JEH27" s="22"/>
      <c r="JEI27" s="24"/>
      <c r="JEW27" s="37"/>
      <c r="JEX27" s="22"/>
      <c r="JEY27" s="24"/>
      <c r="JFM27" s="37"/>
      <c r="JFN27" s="22"/>
      <c r="JFO27" s="24"/>
      <c r="JGC27" s="37"/>
      <c r="JGD27" s="22"/>
      <c r="JGE27" s="24"/>
      <c r="JGS27" s="37"/>
      <c r="JGT27" s="22"/>
      <c r="JGU27" s="24"/>
      <c r="JHI27" s="37"/>
      <c r="JHJ27" s="22"/>
      <c r="JHK27" s="24"/>
      <c r="JHY27" s="37"/>
      <c r="JHZ27" s="22"/>
      <c r="JIA27" s="24"/>
      <c r="JIO27" s="37"/>
      <c r="JIP27" s="22"/>
      <c r="JIQ27" s="24"/>
      <c r="JJE27" s="37"/>
      <c r="JJF27" s="22"/>
      <c r="JJG27" s="24"/>
      <c r="JJU27" s="37"/>
      <c r="JJV27" s="22"/>
      <c r="JJW27" s="24"/>
      <c r="JKK27" s="37"/>
      <c r="JKL27" s="22"/>
      <c r="JKM27" s="24"/>
      <c r="JLA27" s="37"/>
      <c r="JLB27" s="22"/>
      <c r="JLC27" s="24"/>
      <c r="JLQ27" s="37"/>
      <c r="JLR27" s="22"/>
      <c r="JLS27" s="24"/>
      <c r="JMG27" s="37"/>
      <c r="JMH27" s="22"/>
      <c r="JMI27" s="24"/>
      <c r="JMW27" s="37"/>
      <c r="JMX27" s="22"/>
      <c r="JMY27" s="24"/>
      <c r="JNM27" s="37"/>
      <c r="JNN27" s="22"/>
      <c r="JNO27" s="24"/>
      <c r="JOC27" s="37"/>
      <c r="JOD27" s="22"/>
      <c r="JOE27" s="24"/>
      <c r="JOS27" s="37"/>
      <c r="JOT27" s="22"/>
      <c r="JOU27" s="24"/>
      <c r="JPI27" s="37"/>
      <c r="JPJ27" s="22"/>
      <c r="JPK27" s="24"/>
      <c r="JPY27" s="37"/>
      <c r="JPZ27" s="22"/>
      <c r="JQA27" s="24"/>
      <c r="JQO27" s="37"/>
      <c r="JQP27" s="22"/>
      <c r="JQQ27" s="24"/>
      <c r="JRE27" s="37"/>
      <c r="JRF27" s="22"/>
      <c r="JRG27" s="24"/>
      <c r="JRU27" s="37"/>
      <c r="JRV27" s="22"/>
      <c r="JRW27" s="24"/>
      <c r="JSK27" s="37"/>
      <c r="JSL27" s="22"/>
      <c r="JSM27" s="24"/>
      <c r="JTA27" s="37"/>
      <c r="JTB27" s="22"/>
      <c r="JTC27" s="24"/>
      <c r="JTQ27" s="37"/>
      <c r="JTR27" s="22"/>
      <c r="JTS27" s="24"/>
      <c r="JUG27" s="37"/>
      <c r="JUH27" s="22"/>
      <c r="JUI27" s="24"/>
      <c r="JUW27" s="37"/>
      <c r="JUX27" s="22"/>
      <c r="JUY27" s="24"/>
      <c r="JVM27" s="37"/>
      <c r="JVN27" s="22"/>
      <c r="JVO27" s="24"/>
      <c r="JWC27" s="37"/>
      <c r="JWD27" s="22"/>
      <c r="JWE27" s="24"/>
      <c r="JWS27" s="37"/>
      <c r="JWT27" s="22"/>
      <c r="JWU27" s="24"/>
      <c r="JXI27" s="37"/>
      <c r="JXJ27" s="22"/>
      <c r="JXK27" s="24"/>
      <c r="JXY27" s="37"/>
      <c r="JXZ27" s="22"/>
      <c r="JYA27" s="24"/>
      <c r="JYO27" s="37"/>
      <c r="JYP27" s="22"/>
      <c r="JYQ27" s="24"/>
      <c r="JZE27" s="37"/>
      <c r="JZF27" s="22"/>
      <c r="JZG27" s="24"/>
      <c r="JZU27" s="37"/>
      <c r="JZV27" s="22"/>
      <c r="JZW27" s="24"/>
      <c r="KAK27" s="37"/>
      <c r="KAL27" s="22"/>
      <c r="KAM27" s="24"/>
      <c r="KBA27" s="37"/>
      <c r="KBB27" s="22"/>
      <c r="KBC27" s="24"/>
      <c r="KBQ27" s="37"/>
      <c r="KBR27" s="22"/>
      <c r="KBS27" s="24"/>
      <c r="KCG27" s="37"/>
      <c r="KCH27" s="22"/>
      <c r="KCI27" s="24"/>
      <c r="KCW27" s="37"/>
      <c r="KCX27" s="22"/>
      <c r="KCY27" s="24"/>
      <c r="KDM27" s="37"/>
      <c r="KDN27" s="22"/>
      <c r="KDO27" s="24"/>
      <c r="KEC27" s="37"/>
      <c r="KED27" s="22"/>
      <c r="KEE27" s="24"/>
      <c r="KES27" s="37"/>
      <c r="KET27" s="22"/>
      <c r="KEU27" s="24"/>
      <c r="KFI27" s="37"/>
      <c r="KFJ27" s="22"/>
      <c r="KFK27" s="24"/>
      <c r="KFY27" s="37"/>
      <c r="KFZ27" s="22"/>
      <c r="KGA27" s="24"/>
      <c r="KGO27" s="37"/>
      <c r="KGP27" s="22"/>
      <c r="KGQ27" s="24"/>
      <c r="KHE27" s="37"/>
      <c r="KHF27" s="22"/>
      <c r="KHG27" s="24"/>
      <c r="KHU27" s="37"/>
      <c r="KHV27" s="22"/>
      <c r="KHW27" s="24"/>
      <c r="KIK27" s="37"/>
      <c r="KIL27" s="22"/>
      <c r="KIM27" s="24"/>
      <c r="KJA27" s="37"/>
      <c r="KJB27" s="22"/>
      <c r="KJC27" s="24"/>
      <c r="KJQ27" s="37"/>
      <c r="KJR27" s="22"/>
      <c r="KJS27" s="24"/>
      <c r="KKG27" s="37"/>
      <c r="KKH27" s="22"/>
      <c r="KKI27" s="24"/>
      <c r="KKW27" s="37"/>
      <c r="KKX27" s="22"/>
      <c r="KKY27" s="24"/>
      <c r="KLM27" s="37"/>
      <c r="KLN27" s="22"/>
      <c r="KLO27" s="24"/>
      <c r="KMC27" s="37"/>
      <c r="KMD27" s="22"/>
      <c r="KME27" s="24"/>
      <c r="KMS27" s="37"/>
      <c r="KMT27" s="22"/>
      <c r="KMU27" s="24"/>
      <c r="KNI27" s="37"/>
      <c r="KNJ27" s="22"/>
      <c r="KNK27" s="24"/>
      <c r="KNY27" s="37"/>
      <c r="KNZ27" s="22"/>
      <c r="KOA27" s="24"/>
      <c r="KOO27" s="37"/>
      <c r="KOP27" s="22"/>
      <c r="KOQ27" s="24"/>
      <c r="KPE27" s="37"/>
      <c r="KPF27" s="22"/>
      <c r="KPG27" s="24"/>
      <c r="KPU27" s="37"/>
      <c r="KPV27" s="22"/>
      <c r="KPW27" s="24"/>
      <c r="KQK27" s="37"/>
      <c r="KQL27" s="22"/>
      <c r="KQM27" s="24"/>
      <c r="KRA27" s="37"/>
      <c r="KRB27" s="22"/>
      <c r="KRC27" s="24"/>
      <c r="KRQ27" s="37"/>
      <c r="KRR27" s="22"/>
      <c r="KRS27" s="24"/>
      <c r="KSG27" s="37"/>
      <c r="KSH27" s="22"/>
      <c r="KSI27" s="24"/>
      <c r="KSW27" s="37"/>
      <c r="KSX27" s="22"/>
      <c r="KSY27" s="24"/>
      <c r="KTM27" s="37"/>
      <c r="KTN27" s="22"/>
      <c r="KTO27" s="24"/>
      <c r="KUC27" s="37"/>
      <c r="KUD27" s="22"/>
      <c r="KUE27" s="24"/>
      <c r="KUS27" s="37"/>
      <c r="KUT27" s="22"/>
      <c r="KUU27" s="24"/>
      <c r="KVI27" s="37"/>
      <c r="KVJ27" s="22"/>
      <c r="KVK27" s="24"/>
      <c r="KVY27" s="37"/>
      <c r="KVZ27" s="22"/>
      <c r="KWA27" s="24"/>
      <c r="KWO27" s="37"/>
      <c r="KWP27" s="22"/>
      <c r="KWQ27" s="24"/>
      <c r="KXE27" s="37"/>
      <c r="KXF27" s="22"/>
      <c r="KXG27" s="24"/>
      <c r="KXU27" s="37"/>
      <c r="KXV27" s="22"/>
      <c r="KXW27" s="24"/>
      <c r="KYK27" s="37"/>
      <c r="KYL27" s="22"/>
      <c r="KYM27" s="24"/>
      <c r="KZA27" s="37"/>
      <c r="KZB27" s="22"/>
      <c r="KZC27" s="24"/>
      <c r="KZQ27" s="37"/>
      <c r="KZR27" s="22"/>
      <c r="KZS27" s="24"/>
      <c r="LAG27" s="37"/>
      <c r="LAH27" s="22"/>
      <c r="LAI27" s="24"/>
      <c r="LAW27" s="37"/>
      <c r="LAX27" s="22"/>
      <c r="LAY27" s="24"/>
      <c r="LBM27" s="37"/>
      <c r="LBN27" s="22"/>
      <c r="LBO27" s="24"/>
      <c r="LCC27" s="37"/>
      <c r="LCD27" s="22"/>
      <c r="LCE27" s="24"/>
      <c r="LCS27" s="37"/>
      <c r="LCT27" s="22"/>
      <c r="LCU27" s="24"/>
      <c r="LDI27" s="37"/>
      <c r="LDJ27" s="22"/>
      <c r="LDK27" s="24"/>
      <c r="LDY27" s="37"/>
      <c r="LDZ27" s="22"/>
      <c r="LEA27" s="24"/>
      <c r="LEO27" s="37"/>
      <c r="LEP27" s="22"/>
      <c r="LEQ27" s="24"/>
      <c r="LFE27" s="37"/>
      <c r="LFF27" s="22"/>
      <c r="LFG27" s="24"/>
      <c r="LFU27" s="37"/>
      <c r="LFV27" s="22"/>
      <c r="LFW27" s="24"/>
      <c r="LGK27" s="37"/>
      <c r="LGL27" s="22"/>
      <c r="LGM27" s="24"/>
      <c r="LHA27" s="37"/>
      <c r="LHB27" s="22"/>
      <c r="LHC27" s="24"/>
      <c r="LHQ27" s="37"/>
      <c r="LHR27" s="22"/>
      <c r="LHS27" s="24"/>
      <c r="LIG27" s="37"/>
      <c r="LIH27" s="22"/>
      <c r="LII27" s="24"/>
      <c r="LIW27" s="37"/>
      <c r="LIX27" s="22"/>
      <c r="LIY27" s="24"/>
      <c r="LJM27" s="37"/>
      <c r="LJN27" s="22"/>
      <c r="LJO27" s="24"/>
      <c r="LKC27" s="37"/>
      <c r="LKD27" s="22"/>
      <c r="LKE27" s="24"/>
      <c r="LKS27" s="37"/>
      <c r="LKT27" s="22"/>
      <c r="LKU27" s="24"/>
      <c r="LLI27" s="37"/>
      <c r="LLJ27" s="22"/>
      <c r="LLK27" s="24"/>
      <c r="LLY27" s="37"/>
      <c r="LLZ27" s="22"/>
      <c r="LMA27" s="24"/>
      <c r="LMO27" s="37"/>
      <c r="LMP27" s="22"/>
      <c r="LMQ27" s="24"/>
      <c r="LNE27" s="37"/>
      <c r="LNF27" s="22"/>
      <c r="LNG27" s="24"/>
      <c r="LNU27" s="37"/>
      <c r="LNV27" s="22"/>
      <c r="LNW27" s="24"/>
      <c r="LOK27" s="37"/>
      <c r="LOL27" s="22"/>
      <c r="LOM27" s="24"/>
      <c r="LPA27" s="37"/>
      <c r="LPB27" s="22"/>
      <c r="LPC27" s="24"/>
      <c r="LPQ27" s="37"/>
      <c r="LPR27" s="22"/>
      <c r="LPS27" s="24"/>
      <c r="LQG27" s="37"/>
      <c r="LQH27" s="22"/>
      <c r="LQI27" s="24"/>
      <c r="LQW27" s="37"/>
      <c r="LQX27" s="22"/>
      <c r="LQY27" s="24"/>
      <c r="LRM27" s="37"/>
      <c r="LRN27" s="22"/>
      <c r="LRO27" s="24"/>
      <c r="LSC27" s="37"/>
      <c r="LSD27" s="22"/>
      <c r="LSE27" s="24"/>
      <c r="LSS27" s="37"/>
      <c r="LST27" s="22"/>
      <c r="LSU27" s="24"/>
      <c r="LTI27" s="37"/>
      <c r="LTJ27" s="22"/>
      <c r="LTK27" s="24"/>
      <c r="LTY27" s="37"/>
      <c r="LTZ27" s="22"/>
      <c r="LUA27" s="24"/>
      <c r="LUO27" s="37"/>
      <c r="LUP27" s="22"/>
      <c r="LUQ27" s="24"/>
      <c r="LVE27" s="37"/>
      <c r="LVF27" s="22"/>
      <c r="LVG27" s="24"/>
      <c r="LVU27" s="37"/>
      <c r="LVV27" s="22"/>
      <c r="LVW27" s="24"/>
      <c r="LWK27" s="37"/>
      <c r="LWL27" s="22"/>
      <c r="LWM27" s="24"/>
      <c r="LXA27" s="37"/>
      <c r="LXB27" s="22"/>
      <c r="LXC27" s="24"/>
      <c r="LXQ27" s="37"/>
      <c r="LXR27" s="22"/>
      <c r="LXS27" s="24"/>
      <c r="LYG27" s="37"/>
      <c r="LYH27" s="22"/>
      <c r="LYI27" s="24"/>
      <c r="LYW27" s="37"/>
      <c r="LYX27" s="22"/>
      <c r="LYY27" s="24"/>
      <c r="LZM27" s="37"/>
      <c r="LZN27" s="22"/>
      <c r="LZO27" s="24"/>
      <c r="MAC27" s="37"/>
      <c r="MAD27" s="22"/>
      <c r="MAE27" s="24"/>
      <c r="MAS27" s="37"/>
      <c r="MAT27" s="22"/>
      <c r="MAU27" s="24"/>
      <c r="MBI27" s="37"/>
      <c r="MBJ27" s="22"/>
      <c r="MBK27" s="24"/>
      <c r="MBY27" s="37"/>
      <c r="MBZ27" s="22"/>
      <c r="MCA27" s="24"/>
      <c r="MCO27" s="37"/>
      <c r="MCP27" s="22"/>
      <c r="MCQ27" s="24"/>
      <c r="MDE27" s="37"/>
      <c r="MDF27" s="22"/>
      <c r="MDG27" s="24"/>
      <c r="MDU27" s="37"/>
      <c r="MDV27" s="22"/>
      <c r="MDW27" s="24"/>
      <c r="MEK27" s="37"/>
      <c r="MEL27" s="22"/>
      <c r="MEM27" s="24"/>
      <c r="MFA27" s="37"/>
      <c r="MFB27" s="22"/>
      <c r="MFC27" s="24"/>
      <c r="MFQ27" s="37"/>
      <c r="MFR27" s="22"/>
      <c r="MFS27" s="24"/>
      <c r="MGG27" s="37"/>
      <c r="MGH27" s="22"/>
      <c r="MGI27" s="24"/>
      <c r="MGW27" s="37"/>
      <c r="MGX27" s="22"/>
      <c r="MGY27" s="24"/>
      <c r="MHM27" s="37"/>
      <c r="MHN27" s="22"/>
      <c r="MHO27" s="24"/>
      <c r="MIC27" s="37"/>
      <c r="MID27" s="22"/>
      <c r="MIE27" s="24"/>
      <c r="MIS27" s="37"/>
      <c r="MIT27" s="22"/>
      <c r="MIU27" s="24"/>
      <c r="MJI27" s="37"/>
      <c r="MJJ27" s="22"/>
      <c r="MJK27" s="24"/>
      <c r="MJY27" s="37"/>
      <c r="MJZ27" s="22"/>
      <c r="MKA27" s="24"/>
      <c r="MKO27" s="37"/>
      <c r="MKP27" s="22"/>
      <c r="MKQ27" s="24"/>
      <c r="MLE27" s="37"/>
      <c r="MLF27" s="22"/>
      <c r="MLG27" s="24"/>
      <c r="MLU27" s="37"/>
      <c r="MLV27" s="22"/>
      <c r="MLW27" s="24"/>
      <c r="MMK27" s="37"/>
      <c r="MML27" s="22"/>
      <c r="MMM27" s="24"/>
      <c r="MNA27" s="37"/>
      <c r="MNB27" s="22"/>
      <c r="MNC27" s="24"/>
      <c r="MNQ27" s="37"/>
      <c r="MNR27" s="22"/>
      <c r="MNS27" s="24"/>
      <c r="MOG27" s="37"/>
      <c r="MOH27" s="22"/>
      <c r="MOI27" s="24"/>
      <c r="MOW27" s="37"/>
      <c r="MOX27" s="22"/>
      <c r="MOY27" s="24"/>
      <c r="MPM27" s="37"/>
      <c r="MPN27" s="22"/>
      <c r="MPO27" s="24"/>
      <c r="MQC27" s="37"/>
      <c r="MQD27" s="22"/>
      <c r="MQE27" s="24"/>
      <c r="MQS27" s="37"/>
      <c r="MQT27" s="22"/>
      <c r="MQU27" s="24"/>
      <c r="MRI27" s="37"/>
      <c r="MRJ27" s="22"/>
      <c r="MRK27" s="24"/>
      <c r="MRY27" s="37"/>
      <c r="MRZ27" s="22"/>
      <c r="MSA27" s="24"/>
      <c r="MSO27" s="37"/>
      <c r="MSP27" s="22"/>
      <c r="MSQ27" s="24"/>
      <c r="MTE27" s="37"/>
      <c r="MTF27" s="22"/>
      <c r="MTG27" s="24"/>
      <c r="MTU27" s="37"/>
      <c r="MTV27" s="22"/>
      <c r="MTW27" s="24"/>
      <c r="MUK27" s="37"/>
      <c r="MUL27" s="22"/>
      <c r="MUM27" s="24"/>
      <c r="MVA27" s="37"/>
      <c r="MVB27" s="22"/>
      <c r="MVC27" s="24"/>
      <c r="MVQ27" s="37"/>
      <c r="MVR27" s="22"/>
      <c r="MVS27" s="24"/>
      <c r="MWG27" s="37"/>
      <c r="MWH27" s="22"/>
      <c r="MWI27" s="24"/>
      <c r="MWW27" s="37"/>
      <c r="MWX27" s="22"/>
      <c r="MWY27" s="24"/>
      <c r="MXM27" s="37"/>
      <c r="MXN27" s="22"/>
      <c r="MXO27" s="24"/>
      <c r="MYC27" s="37"/>
      <c r="MYD27" s="22"/>
      <c r="MYE27" s="24"/>
      <c r="MYS27" s="37"/>
      <c r="MYT27" s="22"/>
      <c r="MYU27" s="24"/>
      <c r="MZI27" s="37"/>
      <c r="MZJ27" s="22"/>
      <c r="MZK27" s="24"/>
      <c r="MZY27" s="37"/>
      <c r="MZZ27" s="22"/>
      <c r="NAA27" s="24"/>
      <c r="NAO27" s="37"/>
      <c r="NAP27" s="22"/>
      <c r="NAQ27" s="24"/>
      <c r="NBE27" s="37"/>
      <c r="NBF27" s="22"/>
      <c r="NBG27" s="24"/>
      <c r="NBU27" s="37"/>
      <c r="NBV27" s="22"/>
      <c r="NBW27" s="24"/>
      <c r="NCK27" s="37"/>
      <c r="NCL27" s="22"/>
      <c r="NCM27" s="24"/>
      <c r="NDA27" s="37"/>
      <c r="NDB27" s="22"/>
      <c r="NDC27" s="24"/>
      <c r="NDQ27" s="37"/>
      <c r="NDR27" s="22"/>
      <c r="NDS27" s="24"/>
      <c r="NEG27" s="37"/>
      <c r="NEH27" s="22"/>
      <c r="NEI27" s="24"/>
      <c r="NEW27" s="37"/>
      <c r="NEX27" s="22"/>
      <c r="NEY27" s="24"/>
      <c r="NFM27" s="37"/>
      <c r="NFN27" s="22"/>
      <c r="NFO27" s="24"/>
      <c r="NGC27" s="37"/>
      <c r="NGD27" s="22"/>
      <c r="NGE27" s="24"/>
      <c r="NGS27" s="37"/>
      <c r="NGT27" s="22"/>
      <c r="NGU27" s="24"/>
      <c r="NHI27" s="37"/>
      <c r="NHJ27" s="22"/>
      <c r="NHK27" s="24"/>
      <c r="NHY27" s="37"/>
      <c r="NHZ27" s="22"/>
      <c r="NIA27" s="24"/>
      <c r="NIO27" s="37"/>
      <c r="NIP27" s="22"/>
      <c r="NIQ27" s="24"/>
      <c r="NJE27" s="37"/>
      <c r="NJF27" s="22"/>
      <c r="NJG27" s="24"/>
      <c r="NJU27" s="37"/>
      <c r="NJV27" s="22"/>
      <c r="NJW27" s="24"/>
      <c r="NKK27" s="37"/>
      <c r="NKL27" s="22"/>
      <c r="NKM27" s="24"/>
      <c r="NLA27" s="37"/>
      <c r="NLB27" s="22"/>
      <c r="NLC27" s="24"/>
      <c r="NLQ27" s="37"/>
      <c r="NLR27" s="22"/>
      <c r="NLS27" s="24"/>
      <c r="NMG27" s="37"/>
      <c r="NMH27" s="22"/>
      <c r="NMI27" s="24"/>
      <c r="NMW27" s="37"/>
      <c r="NMX27" s="22"/>
      <c r="NMY27" s="24"/>
      <c r="NNM27" s="37"/>
      <c r="NNN27" s="22"/>
      <c r="NNO27" s="24"/>
      <c r="NOC27" s="37"/>
      <c r="NOD27" s="22"/>
      <c r="NOE27" s="24"/>
      <c r="NOS27" s="37"/>
      <c r="NOT27" s="22"/>
      <c r="NOU27" s="24"/>
      <c r="NPI27" s="37"/>
      <c r="NPJ27" s="22"/>
      <c r="NPK27" s="24"/>
      <c r="NPY27" s="37"/>
      <c r="NPZ27" s="22"/>
      <c r="NQA27" s="24"/>
      <c r="NQO27" s="37"/>
      <c r="NQP27" s="22"/>
      <c r="NQQ27" s="24"/>
      <c r="NRE27" s="37"/>
      <c r="NRF27" s="22"/>
      <c r="NRG27" s="24"/>
      <c r="NRU27" s="37"/>
      <c r="NRV27" s="22"/>
      <c r="NRW27" s="24"/>
      <c r="NSK27" s="37"/>
      <c r="NSL27" s="22"/>
      <c r="NSM27" s="24"/>
      <c r="NTA27" s="37"/>
      <c r="NTB27" s="22"/>
      <c r="NTC27" s="24"/>
      <c r="NTQ27" s="37"/>
      <c r="NTR27" s="22"/>
      <c r="NTS27" s="24"/>
      <c r="NUG27" s="37"/>
      <c r="NUH27" s="22"/>
      <c r="NUI27" s="24"/>
      <c r="NUW27" s="37"/>
      <c r="NUX27" s="22"/>
      <c r="NUY27" s="24"/>
      <c r="NVM27" s="37"/>
      <c r="NVN27" s="22"/>
      <c r="NVO27" s="24"/>
      <c r="NWC27" s="37"/>
      <c r="NWD27" s="22"/>
      <c r="NWE27" s="24"/>
      <c r="NWS27" s="37"/>
      <c r="NWT27" s="22"/>
      <c r="NWU27" s="24"/>
      <c r="NXI27" s="37"/>
      <c r="NXJ27" s="22"/>
      <c r="NXK27" s="24"/>
      <c r="NXY27" s="37"/>
      <c r="NXZ27" s="22"/>
      <c r="NYA27" s="24"/>
      <c r="NYO27" s="37"/>
      <c r="NYP27" s="22"/>
      <c r="NYQ27" s="24"/>
      <c r="NZE27" s="37"/>
      <c r="NZF27" s="22"/>
      <c r="NZG27" s="24"/>
      <c r="NZU27" s="37"/>
      <c r="NZV27" s="22"/>
      <c r="NZW27" s="24"/>
      <c r="OAK27" s="37"/>
      <c r="OAL27" s="22"/>
      <c r="OAM27" s="24"/>
      <c r="OBA27" s="37"/>
      <c r="OBB27" s="22"/>
      <c r="OBC27" s="24"/>
      <c r="OBQ27" s="37"/>
      <c r="OBR27" s="22"/>
      <c r="OBS27" s="24"/>
      <c r="OCG27" s="37"/>
      <c r="OCH27" s="22"/>
      <c r="OCI27" s="24"/>
      <c r="OCW27" s="37"/>
      <c r="OCX27" s="22"/>
      <c r="OCY27" s="24"/>
      <c r="ODM27" s="37"/>
      <c r="ODN27" s="22"/>
      <c r="ODO27" s="24"/>
      <c r="OEC27" s="37"/>
      <c r="OED27" s="22"/>
      <c r="OEE27" s="24"/>
      <c r="OES27" s="37"/>
      <c r="OET27" s="22"/>
      <c r="OEU27" s="24"/>
      <c r="OFI27" s="37"/>
      <c r="OFJ27" s="22"/>
      <c r="OFK27" s="24"/>
      <c r="OFY27" s="37"/>
      <c r="OFZ27" s="22"/>
      <c r="OGA27" s="24"/>
      <c r="OGO27" s="37"/>
      <c r="OGP27" s="22"/>
      <c r="OGQ27" s="24"/>
      <c r="OHE27" s="37"/>
      <c r="OHF27" s="22"/>
      <c r="OHG27" s="24"/>
      <c r="OHU27" s="37"/>
      <c r="OHV27" s="22"/>
      <c r="OHW27" s="24"/>
      <c r="OIK27" s="37"/>
      <c r="OIL27" s="22"/>
      <c r="OIM27" s="24"/>
      <c r="OJA27" s="37"/>
      <c r="OJB27" s="22"/>
      <c r="OJC27" s="24"/>
      <c r="OJQ27" s="37"/>
      <c r="OJR27" s="22"/>
      <c r="OJS27" s="24"/>
      <c r="OKG27" s="37"/>
      <c r="OKH27" s="22"/>
      <c r="OKI27" s="24"/>
      <c r="OKW27" s="37"/>
      <c r="OKX27" s="22"/>
      <c r="OKY27" s="24"/>
      <c r="OLM27" s="37"/>
      <c r="OLN27" s="22"/>
      <c r="OLO27" s="24"/>
      <c r="OMC27" s="37"/>
      <c r="OMD27" s="22"/>
      <c r="OME27" s="24"/>
      <c r="OMS27" s="37"/>
      <c r="OMT27" s="22"/>
      <c r="OMU27" s="24"/>
      <c r="ONI27" s="37"/>
      <c r="ONJ27" s="22"/>
      <c r="ONK27" s="24"/>
      <c r="ONY27" s="37"/>
      <c r="ONZ27" s="22"/>
      <c r="OOA27" s="24"/>
      <c r="OOO27" s="37"/>
      <c r="OOP27" s="22"/>
      <c r="OOQ27" s="24"/>
      <c r="OPE27" s="37"/>
      <c r="OPF27" s="22"/>
      <c r="OPG27" s="24"/>
      <c r="OPU27" s="37"/>
      <c r="OPV27" s="22"/>
      <c r="OPW27" s="24"/>
      <c r="OQK27" s="37"/>
      <c r="OQL27" s="22"/>
      <c r="OQM27" s="24"/>
      <c r="ORA27" s="37"/>
      <c r="ORB27" s="22"/>
      <c r="ORC27" s="24"/>
      <c r="ORQ27" s="37"/>
      <c r="ORR27" s="22"/>
      <c r="ORS27" s="24"/>
      <c r="OSG27" s="37"/>
      <c r="OSH27" s="22"/>
      <c r="OSI27" s="24"/>
      <c r="OSW27" s="37"/>
      <c r="OSX27" s="22"/>
      <c r="OSY27" s="24"/>
      <c r="OTM27" s="37"/>
      <c r="OTN27" s="22"/>
      <c r="OTO27" s="24"/>
      <c r="OUC27" s="37"/>
      <c r="OUD27" s="22"/>
      <c r="OUE27" s="24"/>
      <c r="OUS27" s="37"/>
      <c r="OUT27" s="22"/>
      <c r="OUU27" s="24"/>
      <c r="OVI27" s="37"/>
      <c r="OVJ27" s="22"/>
      <c r="OVK27" s="24"/>
      <c r="OVY27" s="37"/>
      <c r="OVZ27" s="22"/>
      <c r="OWA27" s="24"/>
      <c r="OWO27" s="37"/>
      <c r="OWP27" s="22"/>
      <c r="OWQ27" s="24"/>
      <c r="OXE27" s="37"/>
      <c r="OXF27" s="22"/>
      <c r="OXG27" s="24"/>
      <c r="OXU27" s="37"/>
      <c r="OXV27" s="22"/>
      <c r="OXW27" s="24"/>
      <c r="OYK27" s="37"/>
      <c r="OYL27" s="22"/>
      <c r="OYM27" s="24"/>
      <c r="OZA27" s="37"/>
      <c r="OZB27" s="22"/>
      <c r="OZC27" s="24"/>
      <c r="OZQ27" s="37"/>
      <c r="OZR27" s="22"/>
      <c r="OZS27" s="24"/>
      <c r="PAG27" s="37"/>
      <c r="PAH27" s="22"/>
      <c r="PAI27" s="24"/>
      <c r="PAW27" s="37"/>
      <c r="PAX27" s="22"/>
      <c r="PAY27" s="24"/>
      <c r="PBM27" s="37"/>
      <c r="PBN27" s="22"/>
      <c r="PBO27" s="24"/>
      <c r="PCC27" s="37"/>
      <c r="PCD27" s="22"/>
      <c r="PCE27" s="24"/>
      <c r="PCS27" s="37"/>
      <c r="PCT27" s="22"/>
      <c r="PCU27" s="24"/>
      <c r="PDI27" s="37"/>
      <c r="PDJ27" s="22"/>
      <c r="PDK27" s="24"/>
      <c r="PDY27" s="37"/>
      <c r="PDZ27" s="22"/>
      <c r="PEA27" s="24"/>
      <c r="PEO27" s="37"/>
      <c r="PEP27" s="22"/>
      <c r="PEQ27" s="24"/>
      <c r="PFE27" s="37"/>
      <c r="PFF27" s="22"/>
      <c r="PFG27" s="24"/>
      <c r="PFU27" s="37"/>
      <c r="PFV27" s="22"/>
      <c r="PFW27" s="24"/>
      <c r="PGK27" s="37"/>
      <c r="PGL27" s="22"/>
      <c r="PGM27" s="24"/>
      <c r="PHA27" s="37"/>
      <c r="PHB27" s="22"/>
      <c r="PHC27" s="24"/>
      <c r="PHQ27" s="37"/>
      <c r="PHR27" s="22"/>
      <c r="PHS27" s="24"/>
      <c r="PIG27" s="37"/>
      <c r="PIH27" s="22"/>
      <c r="PII27" s="24"/>
      <c r="PIW27" s="37"/>
      <c r="PIX27" s="22"/>
      <c r="PIY27" s="24"/>
      <c r="PJM27" s="37"/>
      <c r="PJN27" s="22"/>
      <c r="PJO27" s="24"/>
      <c r="PKC27" s="37"/>
      <c r="PKD27" s="22"/>
      <c r="PKE27" s="24"/>
      <c r="PKS27" s="37"/>
      <c r="PKT27" s="22"/>
      <c r="PKU27" s="24"/>
      <c r="PLI27" s="37"/>
      <c r="PLJ27" s="22"/>
      <c r="PLK27" s="24"/>
      <c r="PLY27" s="37"/>
      <c r="PLZ27" s="22"/>
      <c r="PMA27" s="24"/>
      <c r="PMO27" s="37"/>
      <c r="PMP27" s="22"/>
      <c r="PMQ27" s="24"/>
      <c r="PNE27" s="37"/>
      <c r="PNF27" s="22"/>
      <c r="PNG27" s="24"/>
      <c r="PNU27" s="37"/>
      <c r="PNV27" s="22"/>
      <c r="PNW27" s="24"/>
      <c r="POK27" s="37"/>
      <c r="POL27" s="22"/>
      <c r="POM27" s="24"/>
      <c r="PPA27" s="37"/>
      <c r="PPB27" s="22"/>
      <c r="PPC27" s="24"/>
      <c r="PPQ27" s="37"/>
      <c r="PPR27" s="22"/>
      <c r="PPS27" s="24"/>
      <c r="PQG27" s="37"/>
      <c r="PQH27" s="22"/>
      <c r="PQI27" s="24"/>
      <c r="PQW27" s="37"/>
      <c r="PQX27" s="22"/>
      <c r="PQY27" s="24"/>
      <c r="PRM27" s="37"/>
      <c r="PRN27" s="22"/>
      <c r="PRO27" s="24"/>
      <c r="PSC27" s="37"/>
      <c r="PSD27" s="22"/>
      <c r="PSE27" s="24"/>
      <c r="PSS27" s="37"/>
      <c r="PST27" s="22"/>
      <c r="PSU27" s="24"/>
      <c r="PTI27" s="37"/>
      <c r="PTJ27" s="22"/>
      <c r="PTK27" s="24"/>
      <c r="PTY27" s="37"/>
      <c r="PTZ27" s="22"/>
      <c r="PUA27" s="24"/>
      <c r="PUO27" s="37"/>
      <c r="PUP27" s="22"/>
      <c r="PUQ27" s="24"/>
      <c r="PVE27" s="37"/>
      <c r="PVF27" s="22"/>
      <c r="PVG27" s="24"/>
      <c r="PVU27" s="37"/>
      <c r="PVV27" s="22"/>
      <c r="PVW27" s="24"/>
      <c r="PWK27" s="37"/>
      <c r="PWL27" s="22"/>
      <c r="PWM27" s="24"/>
      <c r="PXA27" s="37"/>
      <c r="PXB27" s="22"/>
      <c r="PXC27" s="24"/>
      <c r="PXQ27" s="37"/>
      <c r="PXR27" s="22"/>
      <c r="PXS27" s="24"/>
      <c r="PYG27" s="37"/>
      <c r="PYH27" s="22"/>
      <c r="PYI27" s="24"/>
      <c r="PYW27" s="37"/>
      <c r="PYX27" s="22"/>
      <c r="PYY27" s="24"/>
      <c r="PZM27" s="37"/>
      <c r="PZN27" s="22"/>
      <c r="PZO27" s="24"/>
      <c r="QAC27" s="37"/>
      <c r="QAD27" s="22"/>
      <c r="QAE27" s="24"/>
      <c r="QAS27" s="37"/>
      <c r="QAT27" s="22"/>
      <c r="QAU27" s="24"/>
      <c r="QBI27" s="37"/>
      <c r="QBJ27" s="22"/>
      <c r="QBK27" s="24"/>
      <c r="QBY27" s="37"/>
      <c r="QBZ27" s="22"/>
      <c r="QCA27" s="24"/>
      <c r="QCO27" s="37"/>
      <c r="QCP27" s="22"/>
      <c r="QCQ27" s="24"/>
      <c r="QDE27" s="37"/>
      <c r="QDF27" s="22"/>
      <c r="QDG27" s="24"/>
      <c r="QDU27" s="37"/>
      <c r="QDV27" s="22"/>
      <c r="QDW27" s="24"/>
      <c r="QEK27" s="37"/>
      <c r="QEL27" s="22"/>
      <c r="QEM27" s="24"/>
      <c r="QFA27" s="37"/>
      <c r="QFB27" s="22"/>
      <c r="QFC27" s="24"/>
      <c r="QFQ27" s="37"/>
      <c r="QFR27" s="22"/>
      <c r="QFS27" s="24"/>
      <c r="QGG27" s="37"/>
      <c r="QGH27" s="22"/>
      <c r="QGI27" s="24"/>
      <c r="QGW27" s="37"/>
      <c r="QGX27" s="22"/>
      <c r="QGY27" s="24"/>
      <c r="QHM27" s="37"/>
      <c r="QHN27" s="22"/>
      <c r="QHO27" s="24"/>
      <c r="QIC27" s="37"/>
      <c r="QID27" s="22"/>
      <c r="QIE27" s="24"/>
      <c r="QIS27" s="37"/>
      <c r="QIT27" s="22"/>
      <c r="QIU27" s="24"/>
      <c r="QJI27" s="37"/>
      <c r="QJJ27" s="22"/>
      <c r="QJK27" s="24"/>
      <c r="QJY27" s="37"/>
      <c r="QJZ27" s="22"/>
      <c r="QKA27" s="24"/>
      <c r="QKO27" s="37"/>
      <c r="QKP27" s="22"/>
      <c r="QKQ27" s="24"/>
      <c r="QLE27" s="37"/>
      <c r="QLF27" s="22"/>
      <c r="QLG27" s="24"/>
      <c r="QLU27" s="37"/>
      <c r="QLV27" s="22"/>
      <c r="QLW27" s="24"/>
      <c r="QMK27" s="37"/>
      <c r="QML27" s="22"/>
      <c r="QMM27" s="24"/>
      <c r="QNA27" s="37"/>
      <c r="QNB27" s="22"/>
      <c r="QNC27" s="24"/>
      <c r="QNQ27" s="37"/>
      <c r="QNR27" s="22"/>
      <c r="QNS27" s="24"/>
      <c r="QOG27" s="37"/>
      <c r="QOH27" s="22"/>
      <c r="QOI27" s="24"/>
      <c r="QOW27" s="37"/>
      <c r="QOX27" s="22"/>
      <c r="QOY27" s="24"/>
      <c r="QPM27" s="37"/>
      <c r="QPN27" s="22"/>
      <c r="QPO27" s="24"/>
      <c r="QQC27" s="37"/>
      <c r="QQD27" s="22"/>
      <c r="QQE27" s="24"/>
      <c r="QQS27" s="37"/>
      <c r="QQT27" s="22"/>
      <c r="QQU27" s="24"/>
      <c r="QRI27" s="37"/>
      <c r="QRJ27" s="22"/>
      <c r="QRK27" s="24"/>
      <c r="QRY27" s="37"/>
      <c r="QRZ27" s="22"/>
      <c r="QSA27" s="24"/>
      <c r="QSO27" s="37"/>
      <c r="QSP27" s="22"/>
      <c r="QSQ27" s="24"/>
      <c r="QTE27" s="37"/>
      <c r="QTF27" s="22"/>
      <c r="QTG27" s="24"/>
      <c r="QTU27" s="37"/>
      <c r="QTV27" s="22"/>
      <c r="QTW27" s="24"/>
      <c r="QUK27" s="37"/>
      <c r="QUL27" s="22"/>
      <c r="QUM27" s="24"/>
      <c r="QVA27" s="37"/>
      <c r="QVB27" s="22"/>
      <c r="QVC27" s="24"/>
      <c r="QVQ27" s="37"/>
      <c r="QVR27" s="22"/>
      <c r="QVS27" s="24"/>
      <c r="QWG27" s="37"/>
      <c r="QWH27" s="22"/>
      <c r="QWI27" s="24"/>
      <c r="QWW27" s="37"/>
      <c r="QWX27" s="22"/>
      <c r="QWY27" s="24"/>
      <c r="QXM27" s="37"/>
      <c r="QXN27" s="22"/>
      <c r="QXO27" s="24"/>
      <c r="QYC27" s="37"/>
      <c r="QYD27" s="22"/>
      <c r="QYE27" s="24"/>
      <c r="QYS27" s="37"/>
      <c r="QYT27" s="22"/>
      <c r="QYU27" s="24"/>
      <c r="QZI27" s="37"/>
      <c r="QZJ27" s="22"/>
      <c r="QZK27" s="24"/>
      <c r="QZY27" s="37"/>
      <c r="QZZ27" s="22"/>
      <c r="RAA27" s="24"/>
      <c r="RAO27" s="37"/>
      <c r="RAP27" s="22"/>
      <c r="RAQ27" s="24"/>
      <c r="RBE27" s="37"/>
      <c r="RBF27" s="22"/>
      <c r="RBG27" s="24"/>
      <c r="RBU27" s="37"/>
      <c r="RBV27" s="22"/>
      <c r="RBW27" s="24"/>
      <c r="RCK27" s="37"/>
      <c r="RCL27" s="22"/>
      <c r="RCM27" s="24"/>
      <c r="RDA27" s="37"/>
      <c r="RDB27" s="22"/>
      <c r="RDC27" s="24"/>
      <c r="RDQ27" s="37"/>
      <c r="RDR27" s="22"/>
      <c r="RDS27" s="24"/>
      <c r="REG27" s="37"/>
      <c r="REH27" s="22"/>
      <c r="REI27" s="24"/>
      <c r="REW27" s="37"/>
      <c r="REX27" s="22"/>
      <c r="REY27" s="24"/>
      <c r="RFM27" s="37"/>
      <c r="RFN27" s="22"/>
      <c r="RFO27" s="24"/>
      <c r="RGC27" s="37"/>
      <c r="RGD27" s="22"/>
      <c r="RGE27" s="24"/>
      <c r="RGS27" s="37"/>
      <c r="RGT27" s="22"/>
      <c r="RGU27" s="24"/>
      <c r="RHI27" s="37"/>
      <c r="RHJ27" s="22"/>
      <c r="RHK27" s="24"/>
      <c r="RHY27" s="37"/>
      <c r="RHZ27" s="22"/>
      <c r="RIA27" s="24"/>
      <c r="RIO27" s="37"/>
      <c r="RIP27" s="22"/>
      <c r="RIQ27" s="24"/>
      <c r="RJE27" s="37"/>
      <c r="RJF27" s="22"/>
      <c r="RJG27" s="24"/>
      <c r="RJU27" s="37"/>
      <c r="RJV27" s="22"/>
      <c r="RJW27" s="24"/>
      <c r="RKK27" s="37"/>
      <c r="RKL27" s="22"/>
      <c r="RKM27" s="24"/>
      <c r="RLA27" s="37"/>
      <c r="RLB27" s="22"/>
      <c r="RLC27" s="24"/>
      <c r="RLQ27" s="37"/>
      <c r="RLR27" s="22"/>
      <c r="RLS27" s="24"/>
      <c r="RMG27" s="37"/>
      <c r="RMH27" s="22"/>
      <c r="RMI27" s="24"/>
      <c r="RMW27" s="37"/>
      <c r="RMX27" s="22"/>
      <c r="RMY27" s="24"/>
      <c r="RNM27" s="37"/>
      <c r="RNN27" s="22"/>
      <c r="RNO27" s="24"/>
      <c r="ROC27" s="37"/>
      <c r="ROD27" s="22"/>
      <c r="ROE27" s="24"/>
      <c r="ROS27" s="37"/>
      <c r="ROT27" s="22"/>
      <c r="ROU27" s="24"/>
      <c r="RPI27" s="37"/>
      <c r="RPJ27" s="22"/>
      <c r="RPK27" s="24"/>
      <c r="RPY27" s="37"/>
      <c r="RPZ27" s="22"/>
      <c r="RQA27" s="24"/>
      <c r="RQO27" s="37"/>
      <c r="RQP27" s="22"/>
      <c r="RQQ27" s="24"/>
      <c r="RRE27" s="37"/>
      <c r="RRF27" s="22"/>
      <c r="RRG27" s="24"/>
      <c r="RRU27" s="37"/>
      <c r="RRV27" s="22"/>
      <c r="RRW27" s="24"/>
      <c r="RSK27" s="37"/>
      <c r="RSL27" s="22"/>
      <c r="RSM27" s="24"/>
      <c r="RTA27" s="37"/>
      <c r="RTB27" s="22"/>
      <c r="RTC27" s="24"/>
      <c r="RTQ27" s="37"/>
      <c r="RTR27" s="22"/>
      <c r="RTS27" s="24"/>
      <c r="RUG27" s="37"/>
      <c r="RUH27" s="22"/>
      <c r="RUI27" s="24"/>
      <c r="RUW27" s="37"/>
      <c r="RUX27" s="22"/>
      <c r="RUY27" s="24"/>
      <c r="RVM27" s="37"/>
      <c r="RVN27" s="22"/>
      <c r="RVO27" s="24"/>
      <c r="RWC27" s="37"/>
      <c r="RWD27" s="22"/>
      <c r="RWE27" s="24"/>
      <c r="RWS27" s="37"/>
      <c r="RWT27" s="22"/>
      <c r="RWU27" s="24"/>
      <c r="RXI27" s="37"/>
      <c r="RXJ27" s="22"/>
      <c r="RXK27" s="24"/>
      <c r="RXY27" s="37"/>
      <c r="RXZ27" s="22"/>
      <c r="RYA27" s="24"/>
      <c r="RYO27" s="37"/>
      <c r="RYP27" s="22"/>
      <c r="RYQ27" s="24"/>
      <c r="RZE27" s="37"/>
      <c r="RZF27" s="22"/>
      <c r="RZG27" s="24"/>
      <c r="RZU27" s="37"/>
      <c r="RZV27" s="22"/>
      <c r="RZW27" s="24"/>
      <c r="SAK27" s="37"/>
      <c r="SAL27" s="22"/>
      <c r="SAM27" s="24"/>
      <c r="SBA27" s="37"/>
      <c r="SBB27" s="22"/>
      <c r="SBC27" s="24"/>
      <c r="SBQ27" s="37"/>
      <c r="SBR27" s="22"/>
      <c r="SBS27" s="24"/>
      <c r="SCG27" s="37"/>
      <c r="SCH27" s="22"/>
      <c r="SCI27" s="24"/>
      <c r="SCW27" s="37"/>
      <c r="SCX27" s="22"/>
      <c r="SCY27" s="24"/>
      <c r="SDM27" s="37"/>
      <c r="SDN27" s="22"/>
      <c r="SDO27" s="24"/>
      <c r="SEC27" s="37"/>
      <c r="SED27" s="22"/>
      <c r="SEE27" s="24"/>
      <c r="SES27" s="37"/>
      <c r="SET27" s="22"/>
      <c r="SEU27" s="24"/>
      <c r="SFI27" s="37"/>
      <c r="SFJ27" s="22"/>
      <c r="SFK27" s="24"/>
      <c r="SFY27" s="37"/>
      <c r="SFZ27" s="22"/>
      <c r="SGA27" s="24"/>
      <c r="SGO27" s="37"/>
      <c r="SGP27" s="22"/>
      <c r="SGQ27" s="24"/>
      <c r="SHE27" s="37"/>
      <c r="SHF27" s="22"/>
      <c r="SHG27" s="24"/>
      <c r="SHU27" s="37"/>
      <c r="SHV27" s="22"/>
      <c r="SHW27" s="24"/>
      <c r="SIK27" s="37"/>
      <c r="SIL27" s="22"/>
      <c r="SIM27" s="24"/>
      <c r="SJA27" s="37"/>
      <c r="SJB27" s="22"/>
      <c r="SJC27" s="24"/>
      <c r="SJQ27" s="37"/>
      <c r="SJR27" s="22"/>
      <c r="SJS27" s="24"/>
      <c r="SKG27" s="37"/>
      <c r="SKH27" s="22"/>
      <c r="SKI27" s="24"/>
      <c r="SKW27" s="37"/>
      <c r="SKX27" s="22"/>
      <c r="SKY27" s="24"/>
      <c r="SLM27" s="37"/>
      <c r="SLN27" s="22"/>
      <c r="SLO27" s="24"/>
      <c r="SMC27" s="37"/>
      <c r="SMD27" s="22"/>
      <c r="SME27" s="24"/>
      <c r="SMS27" s="37"/>
      <c r="SMT27" s="22"/>
      <c r="SMU27" s="24"/>
      <c r="SNI27" s="37"/>
      <c r="SNJ27" s="22"/>
      <c r="SNK27" s="24"/>
      <c r="SNY27" s="37"/>
      <c r="SNZ27" s="22"/>
      <c r="SOA27" s="24"/>
      <c r="SOO27" s="37"/>
      <c r="SOP27" s="22"/>
      <c r="SOQ27" s="24"/>
      <c r="SPE27" s="37"/>
      <c r="SPF27" s="22"/>
      <c r="SPG27" s="24"/>
      <c r="SPU27" s="37"/>
      <c r="SPV27" s="22"/>
      <c r="SPW27" s="24"/>
      <c r="SQK27" s="37"/>
      <c r="SQL27" s="22"/>
      <c r="SQM27" s="24"/>
      <c r="SRA27" s="37"/>
      <c r="SRB27" s="22"/>
      <c r="SRC27" s="24"/>
      <c r="SRQ27" s="37"/>
      <c r="SRR27" s="22"/>
      <c r="SRS27" s="24"/>
      <c r="SSG27" s="37"/>
      <c r="SSH27" s="22"/>
      <c r="SSI27" s="24"/>
      <c r="SSW27" s="37"/>
      <c r="SSX27" s="22"/>
      <c r="SSY27" s="24"/>
      <c r="STM27" s="37"/>
      <c r="STN27" s="22"/>
      <c r="STO27" s="24"/>
      <c r="SUC27" s="37"/>
      <c r="SUD27" s="22"/>
      <c r="SUE27" s="24"/>
      <c r="SUS27" s="37"/>
      <c r="SUT27" s="22"/>
      <c r="SUU27" s="24"/>
      <c r="SVI27" s="37"/>
      <c r="SVJ27" s="22"/>
      <c r="SVK27" s="24"/>
      <c r="SVY27" s="37"/>
      <c r="SVZ27" s="22"/>
      <c r="SWA27" s="24"/>
      <c r="SWO27" s="37"/>
      <c r="SWP27" s="22"/>
      <c r="SWQ27" s="24"/>
      <c r="SXE27" s="37"/>
      <c r="SXF27" s="22"/>
      <c r="SXG27" s="24"/>
      <c r="SXU27" s="37"/>
      <c r="SXV27" s="22"/>
      <c r="SXW27" s="24"/>
      <c r="SYK27" s="37"/>
      <c r="SYL27" s="22"/>
      <c r="SYM27" s="24"/>
      <c r="SZA27" s="37"/>
      <c r="SZB27" s="22"/>
      <c r="SZC27" s="24"/>
      <c r="SZQ27" s="37"/>
      <c r="SZR27" s="22"/>
      <c r="SZS27" s="24"/>
      <c r="TAG27" s="37"/>
      <c r="TAH27" s="22"/>
      <c r="TAI27" s="24"/>
      <c r="TAW27" s="37"/>
      <c r="TAX27" s="22"/>
      <c r="TAY27" s="24"/>
      <c r="TBM27" s="37"/>
      <c r="TBN27" s="22"/>
      <c r="TBO27" s="24"/>
      <c r="TCC27" s="37"/>
      <c r="TCD27" s="22"/>
      <c r="TCE27" s="24"/>
      <c r="TCS27" s="37"/>
      <c r="TCT27" s="22"/>
      <c r="TCU27" s="24"/>
      <c r="TDI27" s="37"/>
      <c r="TDJ27" s="22"/>
      <c r="TDK27" s="24"/>
      <c r="TDY27" s="37"/>
      <c r="TDZ27" s="22"/>
      <c r="TEA27" s="24"/>
      <c r="TEO27" s="37"/>
      <c r="TEP27" s="22"/>
      <c r="TEQ27" s="24"/>
      <c r="TFE27" s="37"/>
      <c r="TFF27" s="22"/>
      <c r="TFG27" s="24"/>
      <c r="TFU27" s="37"/>
      <c r="TFV27" s="22"/>
      <c r="TFW27" s="24"/>
      <c r="TGK27" s="37"/>
      <c r="TGL27" s="22"/>
      <c r="TGM27" s="24"/>
      <c r="THA27" s="37"/>
      <c r="THB27" s="22"/>
      <c r="THC27" s="24"/>
      <c r="THQ27" s="37"/>
      <c r="THR27" s="22"/>
      <c r="THS27" s="24"/>
      <c r="TIG27" s="37"/>
      <c r="TIH27" s="22"/>
      <c r="TII27" s="24"/>
      <c r="TIW27" s="37"/>
      <c r="TIX27" s="22"/>
      <c r="TIY27" s="24"/>
      <c r="TJM27" s="37"/>
      <c r="TJN27" s="22"/>
      <c r="TJO27" s="24"/>
      <c r="TKC27" s="37"/>
      <c r="TKD27" s="22"/>
      <c r="TKE27" s="24"/>
      <c r="TKS27" s="37"/>
      <c r="TKT27" s="22"/>
      <c r="TKU27" s="24"/>
      <c r="TLI27" s="37"/>
      <c r="TLJ27" s="22"/>
      <c r="TLK27" s="24"/>
      <c r="TLY27" s="37"/>
      <c r="TLZ27" s="22"/>
      <c r="TMA27" s="24"/>
      <c r="TMO27" s="37"/>
      <c r="TMP27" s="22"/>
      <c r="TMQ27" s="24"/>
      <c r="TNE27" s="37"/>
      <c r="TNF27" s="22"/>
      <c r="TNG27" s="24"/>
      <c r="TNU27" s="37"/>
      <c r="TNV27" s="22"/>
      <c r="TNW27" s="24"/>
      <c r="TOK27" s="37"/>
      <c r="TOL27" s="22"/>
      <c r="TOM27" s="24"/>
      <c r="TPA27" s="37"/>
      <c r="TPB27" s="22"/>
      <c r="TPC27" s="24"/>
      <c r="TPQ27" s="37"/>
      <c r="TPR27" s="22"/>
      <c r="TPS27" s="24"/>
      <c r="TQG27" s="37"/>
      <c r="TQH27" s="22"/>
      <c r="TQI27" s="24"/>
      <c r="TQW27" s="37"/>
      <c r="TQX27" s="22"/>
      <c r="TQY27" s="24"/>
      <c r="TRM27" s="37"/>
      <c r="TRN27" s="22"/>
      <c r="TRO27" s="24"/>
      <c r="TSC27" s="37"/>
      <c r="TSD27" s="22"/>
      <c r="TSE27" s="24"/>
      <c r="TSS27" s="37"/>
      <c r="TST27" s="22"/>
      <c r="TSU27" s="24"/>
      <c r="TTI27" s="37"/>
      <c r="TTJ27" s="22"/>
      <c r="TTK27" s="24"/>
      <c r="TTY27" s="37"/>
      <c r="TTZ27" s="22"/>
      <c r="TUA27" s="24"/>
      <c r="TUO27" s="37"/>
      <c r="TUP27" s="22"/>
      <c r="TUQ27" s="24"/>
      <c r="TVE27" s="37"/>
      <c r="TVF27" s="22"/>
      <c r="TVG27" s="24"/>
      <c r="TVU27" s="37"/>
      <c r="TVV27" s="22"/>
      <c r="TVW27" s="24"/>
      <c r="TWK27" s="37"/>
      <c r="TWL27" s="22"/>
      <c r="TWM27" s="24"/>
      <c r="TXA27" s="37"/>
      <c r="TXB27" s="22"/>
      <c r="TXC27" s="24"/>
      <c r="TXQ27" s="37"/>
      <c r="TXR27" s="22"/>
      <c r="TXS27" s="24"/>
      <c r="TYG27" s="37"/>
      <c r="TYH27" s="22"/>
      <c r="TYI27" s="24"/>
      <c r="TYW27" s="37"/>
      <c r="TYX27" s="22"/>
      <c r="TYY27" s="24"/>
      <c r="TZM27" s="37"/>
      <c r="TZN27" s="22"/>
      <c r="TZO27" s="24"/>
      <c r="UAC27" s="37"/>
      <c r="UAD27" s="22"/>
      <c r="UAE27" s="24"/>
      <c r="UAS27" s="37"/>
      <c r="UAT27" s="22"/>
      <c r="UAU27" s="24"/>
      <c r="UBI27" s="37"/>
      <c r="UBJ27" s="22"/>
      <c r="UBK27" s="24"/>
      <c r="UBY27" s="37"/>
      <c r="UBZ27" s="22"/>
      <c r="UCA27" s="24"/>
      <c r="UCO27" s="37"/>
      <c r="UCP27" s="22"/>
      <c r="UCQ27" s="24"/>
      <c r="UDE27" s="37"/>
      <c r="UDF27" s="22"/>
      <c r="UDG27" s="24"/>
      <c r="UDU27" s="37"/>
      <c r="UDV27" s="22"/>
      <c r="UDW27" s="24"/>
      <c r="UEK27" s="37"/>
      <c r="UEL27" s="22"/>
      <c r="UEM27" s="24"/>
      <c r="UFA27" s="37"/>
      <c r="UFB27" s="22"/>
      <c r="UFC27" s="24"/>
      <c r="UFQ27" s="37"/>
      <c r="UFR27" s="22"/>
      <c r="UFS27" s="24"/>
      <c r="UGG27" s="37"/>
      <c r="UGH27" s="22"/>
      <c r="UGI27" s="24"/>
      <c r="UGW27" s="37"/>
      <c r="UGX27" s="22"/>
      <c r="UGY27" s="24"/>
      <c r="UHM27" s="37"/>
      <c r="UHN27" s="22"/>
      <c r="UHO27" s="24"/>
      <c r="UIC27" s="37"/>
      <c r="UID27" s="22"/>
      <c r="UIE27" s="24"/>
      <c r="UIS27" s="37"/>
      <c r="UIT27" s="22"/>
      <c r="UIU27" s="24"/>
      <c r="UJI27" s="37"/>
      <c r="UJJ27" s="22"/>
      <c r="UJK27" s="24"/>
      <c r="UJY27" s="37"/>
      <c r="UJZ27" s="22"/>
      <c r="UKA27" s="24"/>
      <c r="UKO27" s="37"/>
      <c r="UKP27" s="22"/>
      <c r="UKQ27" s="24"/>
      <c r="ULE27" s="37"/>
      <c r="ULF27" s="22"/>
      <c r="ULG27" s="24"/>
      <c r="ULU27" s="37"/>
      <c r="ULV27" s="22"/>
      <c r="ULW27" s="24"/>
      <c r="UMK27" s="37"/>
      <c r="UML27" s="22"/>
      <c r="UMM27" s="24"/>
      <c r="UNA27" s="37"/>
      <c r="UNB27" s="22"/>
      <c r="UNC27" s="24"/>
      <c r="UNQ27" s="37"/>
      <c r="UNR27" s="22"/>
      <c r="UNS27" s="24"/>
      <c r="UOG27" s="37"/>
      <c r="UOH27" s="22"/>
      <c r="UOI27" s="24"/>
      <c r="UOW27" s="37"/>
      <c r="UOX27" s="22"/>
      <c r="UOY27" s="24"/>
      <c r="UPM27" s="37"/>
      <c r="UPN27" s="22"/>
      <c r="UPO27" s="24"/>
      <c r="UQC27" s="37"/>
      <c r="UQD27" s="22"/>
      <c r="UQE27" s="24"/>
      <c r="UQS27" s="37"/>
      <c r="UQT27" s="22"/>
      <c r="UQU27" s="24"/>
      <c r="URI27" s="37"/>
      <c r="URJ27" s="22"/>
      <c r="URK27" s="24"/>
      <c r="URY27" s="37"/>
      <c r="URZ27" s="22"/>
      <c r="USA27" s="24"/>
      <c r="USO27" s="37"/>
      <c r="USP27" s="22"/>
      <c r="USQ27" s="24"/>
      <c r="UTE27" s="37"/>
      <c r="UTF27" s="22"/>
      <c r="UTG27" s="24"/>
      <c r="UTU27" s="37"/>
      <c r="UTV27" s="22"/>
      <c r="UTW27" s="24"/>
      <c r="UUK27" s="37"/>
      <c r="UUL27" s="22"/>
      <c r="UUM27" s="24"/>
      <c r="UVA27" s="37"/>
      <c r="UVB27" s="22"/>
      <c r="UVC27" s="24"/>
      <c r="UVQ27" s="37"/>
      <c r="UVR27" s="22"/>
      <c r="UVS27" s="24"/>
      <c r="UWG27" s="37"/>
      <c r="UWH27" s="22"/>
      <c r="UWI27" s="24"/>
      <c r="UWW27" s="37"/>
      <c r="UWX27" s="22"/>
      <c r="UWY27" s="24"/>
      <c r="UXM27" s="37"/>
      <c r="UXN27" s="22"/>
      <c r="UXO27" s="24"/>
      <c r="UYC27" s="37"/>
      <c r="UYD27" s="22"/>
      <c r="UYE27" s="24"/>
      <c r="UYS27" s="37"/>
      <c r="UYT27" s="22"/>
      <c r="UYU27" s="24"/>
      <c r="UZI27" s="37"/>
      <c r="UZJ27" s="22"/>
      <c r="UZK27" s="24"/>
      <c r="UZY27" s="37"/>
      <c r="UZZ27" s="22"/>
      <c r="VAA27" s="24"/>
      <c r="VAO27" s="37"/>
      <c r="VAP27" s="22"/>
      <c r="VAQ27" s="24"/>
      <c r="VBE27" s="37"/>
      <c r="VBF27" s="22"/>
      <c r="VBG27" s="24"/>
      <c r="VBU27" s="37"/>
      <c r="VBV27" s="22"/>
      <c r="VBW27" s="24"/>
      <c r="VCK27" s="37"/>
      <c r="VCL27" s="22"/>
      <c r="VCM27" s="24"/>
      <c r="VDA27" s="37"/>
      <c r="VDB27" s="22"/>
      <c r="VDC27" s="24"/>
      <c r="VDQ27" s="37"/>
      <c r="VDR27" s="22"/>
      <c r="VDS27" s="24"/>
      <c r="VEG27" s="37"/>
      <c r="VEH27" s="22"/>
      <c r="VEI27" s="24"/>
      <c r="VEW27" s="37"/>
      <c r="VEX27" s="22"/>
      <c r="VEY27" s="24"/>
      <c r="VFM27" s="37"/>
      <c r="VFN27" s="22"/>
      <c r="VFO27" s="24"/>
      <c r="VGC27" s="37"/>
      <c r="VGD27" s="22"/>
      <c r="VGE27" s="24"/>
      <c r="VGS27" s="37"/>
      <c r="VGT27" s="22"/>
      <c r="VGU27" s="24"/>
      <c r="VHI27" s="37"/>
      <c r="VHJ27" s="22"/>
      <c r="VHK27" s="24"/>
      <c r="VHY27" s="37"/>
      <c r="VHZ27" s="22"/>
      <c r="VIA27" s="24"/>
      <c r="VIO27" s="37"/>
      <c r="VIP27" s="22"/>
      <c r="VIQ27" s="24"/>
      <c r="VJE27" s="37"/>
      <c r="VJF27" s="22"/>
      <c r="VJG27" s="24"/>
      <c r="VJU27" s="37"/>
      <c r="VJV27" s="22"/>
      <c r="VJW27" s="24"/>
      <c r="VKK27" s="37"/>
      <c r="VKL27" s="22"/>
      <c r="VKM27" s="24"/>
      <c r="VLA27" s="37"/>
      <c r="VLB27" s="22"/>
      <c r="VLC27" s="24"/>
      <c r="VLQ27" s="37"/>
      <c r="VLR27" s="22"/>
      <c r="VLS27" s="24"/>
      <c r="VMG27" s="37"/>
      <c r="VMH27" s="22"/>
      <c r="VMI27" s="24"/>
      <c r="VMW27" s="37"/>
      <c r="VMX27" s="22"/>
      <c r="VMY27" s="24"/>
      <c r="VNM27" s="37"/>
      <c r="VNN27" s="22"/>
      <c r="VNO27" s="24"/>
      <c r="VOC27" s="37"/>
      <c r="VOD27" s="22"/>
      <c r="VOE27" s="24"/>
      <c r="VOS27" s="37"/>
      <c r="VOT27" s="22"/>
      <c r="VOU27" s="24"/>
      <c r="VPI27" s="37"/>
      <c r="VPJ27" s="22"/>
      <c r="VPK27" s="24"/>
      <c r="VPY27" s="37"/>
      <c r="VPZ27" s="22"/>
      <c r="VQA27" s="24"/>
      <c r="VQO27" s="37"/>
      <c r="VQP27" s="22"/>
      <c r="VQQ27" s="24"/>
      <c r="VRE27" s="37"/>
      <c r="VRF27" s="22"/>
      <c r="VRG27" s="24"/>
      <c r="VRU27" s="37"/>
      <c r="VRV27" s="22"/>
      <c r="VRW27" s="24"/>
      <c r="VSK27" s="37"/>
      <c r="VSL27" s="22"/>
      <c r="VSM27" s="24"/>
      <c r="VTA27" s="37"/>
      <c r="VTB27" s="22"/>
      <c r="VTC27" s="24"/>
      <c r="VTQ27" s="37"/>
      <c r="VTR27" s="22"/>
      <c r="VTS27" s="24"/>
      <c r="VUG27" s="37"/>
      <c r="VUH27" s="22"/>
      <c r="VUI27" s="24"/>
      <c r="VUW27" s="37"/>
      <c r="VUX27" s="22"/>
      <c r="VUY27" s="24"/>
      <c r="VVM27" s="37"/>
      <c r="VVN27" s="22"/>
      <c r="VVO27" s="24"/>
      <c r="VWC27" s="37"/>
      <c r="VWD27" s="22"/>
      <c r="VWE27" s="24"/>
      <c r="VWS27" s="37"/>
      <c r="VWT27" s="22"/>
      <c r="VWU27" s="24"/>
      <c r="VXI27" s="37"/>
      <c r="VXJ27" s="22"/>
      <c r="VXK27" s="24"/>
      <c r="VXY27" s="37"/>
      <c r="VXZ27" s="22"/>
      <c r="VYA27" s="24"/>
      <c r="VYO27" s="37"/>
      <c r="VYP27" s="22"/>
      <c r="VYQ27" s="24"/>
      <c r="VZE27" s="37"/>
      <c r="VZF27" s="22"/>
      <c r="VZG27" s="24"/>
      <c r="VZU27" s="37"/>
      <c r="VZV27" s="22"/>
      <c r="VZW27" s="24"/>
      <c r="WAK27" s="37"/>
      <c r="WAL27" s="22"/>
      <c r="WAM27" s="24"/>
      <c r="WBA27" s="37"/>
      <c r="WBB27" s="22"/>
      <c r="WBC27" s="24"/>
      <c r="WBQ27" s="37"/>
      <c r="WBR27" s="22"/>
      <c r="WBS27" s="24"/>
      <c r="WCG27" s="37"/>
      <c r="WCH27" s="22"/>
      <c r="WCI27" s="24"/>
      <c r="WCW27" s="37"/>
      <c r="WCX27" s="22"/>
      <c r="WCY27" s="24"/>
      <c r="WDM27" s="37"/>
      <c r="WDN27" s="22"/>
      <c r="WDO27" s="24"/>
      <c r="WEC27" s="37"/>
      <c r="WED27" s="22"/>
      <c r="WEE27" s="24"/>
      <c r="WES27" s="37"/>
      <c r="WET27" s="22"/>
      <c r="WEU27" s="24"/>
      <c r="WFI27" s="37"/>
      <c r="WFJ27" s="22"/>
      <c r="WFK27" s="24"/>
      <c r="WFY27" s="37"/>
      <c r="WFZ27" s="22"/>
      <c r="WGA27" s="24"/>
      <c r="WGO27" s="37"/>
      <c r="WGP27" s="22"/>
      <c r="WGQ27" s="24"/>
      <c r="WHE27" s="37"/>
      <c r="WHF27" s="22"/>
      <c r="WHG27" s="24"/>
      <c r="WHU27" s="37"/>
      <c r="WHV27" s="22"/>
      <c r="WHW27" s="24"/>
      <c r="WIK27" s="37"/>
      <c r="WIL27" s="22"/>
      <c r="WIM27" s="24"/>
      <c r="WJA27" s="37"/>
      <c r="WJB27" s="22"/>
      <c r="WJC27" s="24"/>
      <c r="WJQ27" s="37"/>
      <c r="WJR27" s="22"/>
      <c r="WJS27" s="24"/>
      <c r="WKG27" s="37"/>
      <c r="WKH27" s="22"/>
      <c r="WKI27" s="24"/>
      <c r="WKW27" s="37"/>
      <c r="WKX27" s="22"/>
      <c r="WKY27" s="24"/>
      <c r="WLM27" s="37"/>
      <c r="WLN27" s="22"/>
      <c r="WLO27" s="24"/>
      <c r="WMC27" s="37"/>
      <c r="WMD27" s="22"/>
      <c r="WME27" s="24"/>
      <c r="WMS27" s="37"/>
      <c r="WMT27" s="22"/>
      <c r="WMU27" s="24"/>
      <c r="WNI27" s="37"/>
      <c r="WNJ27" s="22"/>
      <c r="WNK27" s="24"/>
      <c r="WNY27" s="37"/>
      <c r="WNZ27" s="22"/>
      <c r="WOA27" s="24"/>
      <c r="WOO27" s="37"/>
      <c r="WOP27" s="22"/>
      <c r="WOQ27" s="24"/>
      <c r="WPE27" s="37"/>
      <c r="WPF27" s="22"/>
      <c r="WPG27" s="24"/>
      <c r="WPU27" s="37"/>
      <c r="WPV27" s="22"/>
      <c r="WPW27" s="24"/>
      <c r="WQK27" s="37"/>
      <c r="WQL27" s="22"/>
      <c r="WQM27" s="24"/>
      <c r="WRA27" s="37"/>
      <c r="WRB27" s="22"/>
      <c r="WRC27" s="24"/>
      <c r="WRQ27" s="37"/>
      <c r="WRR27" s="22"/>
      <c r="WRS27" s="24"/>
      <c r="WSG27" s="37"/>
      <c r="WSH27" s="22"/>
      <c r="WSI27" s="24"/>
      <c r="WSW27" s="37"/>
      <c r="WSX27" s="22"/>
      <c r="WSY27" s="24"/>
      <c r="WTM27" s="37"/>
      <c r="WTN27" s="22"/>
      <c r="WTO27" s="24"/>
      <c r="WUC27" s="37"/>
      <c r="WUD27" s="22"/>
      <c r="WUE27" s="24"/>
      <c r="WUS27" s="37"/>
      <c r="WUT27" s="22"/>
      <c r="WUU27" s="24"/>
      <c r="WVI27" s="37"/>
      <c r="WVJ27" s="22"/>
      <c r="WVK27" s="24"/>
      <c r="WVY27" s="37"/>
      <c r="WVZ27" s="22"/>
      <c r="WWA27" s="24"/>
      <c r="WWO27" s="37"/>
      <c r="WWP27" s="22"/>
      <c r="WWQ27" s="24"/>
      <c r="WXE27" s="37"/>
      <c r="WXF27" s="22"/>
      <c r="WXG27" s="24"/>
      <c r="WXU27" s="37"/>
      <c r="WXV27" s="22"/>
      <c r="WXW27" s="24"/>
      <c r="WYK27" s="37"/>
      <c r="WYL27" s="22"/>
      <c r="WYM27" s="24"/>
      <c r="WZA27" s="37"/>
      <c r="WZB27" s="22"/>
      <c r="WZC27" s="24"/>
      <c r="WZQ27" s="37"/>
      <c r="WZR27" s="22"/>
      <c r="WZS27" s="24"/>
      <c r="XAG27" s="37"/>
      <c r="XAH27" s="22"/>
      <c r="XAI27" s="24"/>
      <c r="XAW27" s="37"/>
      <c r="XAX27" s="22"/>
      <c r="XAY27" s="24"/>
      <c r="XBM27" s="37"/>
      <c r="XBN27" s="22"/>
      <c r="XBO27" s="24"/>
      <c r="XCC27" s="37"/>
      <c r="XCD27" s="22"/>
      <c r="XCE27" s="24"/>
      <c r="XCS27" s="37"/>
      <c r="XCT27" s="22"/>
      <c r="XCU27" s="24"/>
      <c r="XDI27" s="37"/>
      <c r="XDJ27" s="22"/>
      <c r="XDK27" s="24"/>
      <c r="XDY27" s="37"/>
      <c r="XDZ27" s="22"/>
      <c r="XEA27" s="24"/>
      <c r="XEO27" s="37"/>
      <c r="XEP27" s="22"/>
      <c r="XEQ27" s="24"/>
    </row>
    <row r="29" spans="1:1011 1025:2035 2049:3059 3073:4083 4097:5107 5121:6131 6145:7155 7169:8179 8193:9203 9217:10227 10241:11251 11265:12275 12289:13299 13313:14323 14337:15347 15361:16371" x14ac:dyDescent="0.3">
      <c r="A29" s="54" t="s">
        <v>67</v>
      </c>
      <c r="B29" s="60"/>
      <c r="C29" s="61" t="s">
        <v>66</v>
      </c>
      <c r="D29" s="62"/>
      <c r="E29" s="62"/>
      <c r="F29" s="62"/>
      <c r="G29" s="62"/>
      <c r="H29" s="62"/>
      <c r="I29" s="62"/>
      <c r="J29" s="70">
        <v>6.0872931395453644</v>
      </c>
      <c r="K29" s="70">
        <v>8.1150407985818251</v>
      </c>
      <c r="L29" s="70">
        <v>12.337535222386546</v>
      </c>
      <c r="M29" s="70">
        <v>13.903657321102383</v>
      </c>
      <c r="N29" s="70">
        <v>14.97366820204445</v>
      </c>
      <c r="O29" s="70">
        <v>16.655310943723876</v>
      </c>
      <c r="P29" s="70">
        <v>17.414999999999999</v>
      </c>
    </row>
    <row r="30" spans="1:1011 1025:2035 2049:3059 3073:4083 4097:5107 5121:6131 6145:7155 7169:8179 8193:9203 9217:10227 10241:11251 11265:12275 12289:13299 13313:14323 14337:15347 15361:16371" x14ac:dyDescent="0.3">
      <c r="A30" s="37"/>
      <c r="B30" s="22"/>
      <c r="C30" s="2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16"/>
      <c r="S30" s="116"/>
    </row>
  </sheetData>
  <hyperlinks>
    <hyperlink ref="A1" location="'Table de matières'!A1" display="Vers la table des matières" xr:uid="{F3F29BB4-FB5B-4E01-BF85-BF563CA652F9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 N1:P1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4D0C-959A-4788-A94A-6C769867DEDC}">
  <sheetPr>
    <tabColor rgb="FF32A8E0"/>
  </sheetPr>
  <dimension ref="A1:U118"/>
  <sheetViews>
    <sheetView zoomScale="80" zoomScaleNormal="80" workbookViewId="0">
      <pane xSplit="3" ySplit="1" topLeftCell="D73" activePane="bottomRight" state="frozen"/>
      <selection pane="topRight" activeCell="D1" sqref="D1"/>
      <selection pane="bottomLeft" activeCell="A2" sqref="A2"/>
      <selection pane="bottomRight" activeCell="A97" sqref="A97"/>
    </sheetView>
  </sheetViews>
  <sheetFormatPr defaultColWidth="8.88671875" defaultRowHeight="13.2" x14ac:dyDescent="0.25"/>
  <cols>
    <col min="1" max="1" width="24.109375" style="126" customWidth="1"/>
    <col min="2" max="2" width="88.33203125" style="126" customWidth="1"/>
    <col min="3" max="3" width="17.33203125" style="126" customWidth="1"/>
    <col min="4" max="4" width="16.88671875" style="126" bestFit="1" customWidth="1"/>
    <col min="5" max="5" width="17.44140625" style="126" bestFit="1" customWidth="1"/>
    <col min="6" max="6" width="18.44140625" style="126" bestFit="1" customWidth="1"/>
    <col min="7" max="8" width="18.109375" style="126" bestFit="1" customWidth="1"/>
    <col min="9" max="13" width="19.44140625" style="126" bestFit="1" customWidth="1"/>
    <col min="14" max="17" width="20.33203125" style="126" bestFit="1" customWidth="1"/>
    <col min="18" max="18" width="23" style="126" bestFit="1" customWidth="1"/>
    <col min="19" max="19" width="16.5546875" style="126" bestFit="1" customWidth="1"/>
    <col min="20" max="20" width="13.33203125" style="126" bestFit="1" customWidth="1"/>
    <col min="21" max="21" width="13.109375" style="126" bestFit="1" customWidth="1"/>
    <col min="22" max="16384" width="8.88671875" style="126"/>
  </cols>
  <sheetData>
    <row r="1" spans="1:20" ht="17.25" customHeight="1" x14ac:dyDescent="0.35">
      <c r="A1" s="217" t="s">
        <v>72</v>
      </c>
      <c r="B1" s="125"/>
      <c r="D1" s="127">
        <v>2012</v>
      </c>
      <c r="E1" s="127">
        <v>2013</v>
      </c>
      <c r="F1" s="127">
        <v>2014</v>
      </c>
      <c r="G1" s="127">
        <v>2015</v>
      </c>
      <c r="H1" s="127">
        <v>2016</v>
      </c>
      <c r="I1" s="127" t="s">
        <v>6</v>
      </c>
      <c r="J1" s="127" t="s">
        <v>0</v>
      </c>
      <c r="K1" s="127" t="s">
        <v>7</v>
      </c>
      <c r="L1" s="127" t="s">
        <v>1</v>
      </c>
      <c r="M1" s="127" t="s">
        <v>2</v>
      </c>
      <c r="N1" s="127" t="s">
        <v>8</v>
      </c>
      <c r="O1" s="127" t="s">
        <v>3</v>
      </c>
      <c r="P1" s="127" t="s">
        <v>4</v>
      </c>
    </row>
    <row r="2" spans="1:20" ht="17.25" customHeight="1" x14ac:dyDescent="0.35">
      <c r="A2" s="207"/>
      <c r="B2" s="208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20" ht="13.8" x14ac:dyDescent="0.3">
      <c r="A3" s="62" t="s">
        <v>195</v>
      </c>
      <c r="B3" s="128"/>
      <c r="C3" s="129" t="s">
        <v>47</v>
      </c>
      <c r="D3" s="128">
        <v>4016152.4992681751</v>
      </c>
      <c r="E3" s="128">
        <f>SUM(E4:E16)</f>
        <v>3730108.0548904478</v>
      </c>
      <c r="F3" s="128">
        <f>SUM(F4:F16)</f>
        <v>3553593.7591712978</v>
      </c>
      <c r="G3" s="128">
        <f>SUM(G4:G16)</f>
        <v>3644519.7838427718</v>
      </c>
      <c r="H3" s="128">
        <f t="shared" ref="H3:M3" si="0">H4+H7+H8+H9+H10+H13+H14+H15+H16</f>
        <v>3641111.6450200006</v>
      </c>
      <c r="I3" s="128">
        <f t="shared" si="0"/>
        <v>3587870.7603600002</v>
      </c>
      <c r="J3" s="128">
        <f t="shared" si="0"/>
        <v>3539367.99872</v>
      </c>
      <c r="K3" s="128">
        <f t="shared" si="0"/>
        <v>3459995.3517699991</v>
      </c>
      <c r="L3" s="128">
        <f t="shared" si="0"/>
        <v>3219133.0400901916</v>
      </c>
      <c r="M3" s="128">
        <f t="shared" si="0"/>
        <v>3196514.8903700006</v>
      </c>
      <c r="N3" s="128">
        <f>N4+N7+N8+N9+N10+N13+N14+N15+N16</f>
        <v>3245669.1215022234</v>
      </c>
      <c r="O3" s="128">
        <f>O4+O7+O8+O9+O10+O13+O14+O15+O16</f>
        <v>3326052.0217699995</v>
      </c>
      <c r="P3" s="128">
        <f>P4+P7+P8+P9+P10+P13+P14+P15+P16</f>
        <v>3331103.074419999</v>
      </c>
      <c r="Q3" s="130"/>
    </row>
    <row r="4" spans="1:20" ht="14.4" x14ac:dyDescent="0.3">
      <c r="A4" s="11" t="s">
        <v>73</v>
      </c>
      <c r="B4" s="131"/>
      <c r="C4" s="132"/>
      <c r="D4" s="133">
        <v>2288600.4995811814</v>
      </c>
      <c r="E4" s="134">
        <v>2026024.9419821596</v>
      </c>
      <c r="F4" s="134">
        <v>1926076.7606219398</v>
      </c>
      <c r="G4" s="133">
        <v>1983141.7889522</v>
      </c>
      <c r="H4" s="133">
        <v>2057516.4176</v>
      </c>
      <c r="I4" s="133">
        <v>2064134.6257199999</v>
      </c>
      <c r="J4" s="133">
        <v>2033062.7631500002</v>
      </c>
      <c r="K4" s="133">
        <v>2049930.5010731129</v>
      </c>
      <c r="L4" s="133">
        <v>2069529.698531193</v>
      </c>
      <c r="M4" s="133">
        <v>2056628.12781</v>
      </c>
      <c r="N4" s="133">
        <v>2122956.6115122233</v>
      </c>
      <c r="O4" s="133">
        <v>2207075.0078599998</v>
      </c>
      <c r="P4" s="133">
        <v>2215962.1649699998</v>
      </c>
      <c r="Q4" s="130"/>
      <c r="R4" s="130"/>
      <c r="S4" s="135"/>
      <c r="T4" s="135"/>
    </row>
    <row r="5" spans="1:20" ht="14.4" x14ac:dyDescent="0.3">
      <c r="A5" s="11" t="s">
        <v>74</v>
      </c>
      <c r="B5" s="131"/>
      <c r="C5" s="132"/>
      <c r="D5" s="133"/>
      <c r="E5" s="133"/>
      <c r="F5" s="133"/>
      <c r="G5" s="133"/>
      <c r="H5" s="133">
        <v>1354943.8156599998</v>
      </c>
      <c r="I5" s="133">
        <v>1368402.94358</v>
      </c>
      <c r="J5" s="133">
        <v>1309953.2812600003</v>
      </c>
      <c r="K5" s="133">
        <v>1314973.8001068449</v>
      </c>
      <c r="L5" s="133">
        <v>1316749.538140191</v>
      </c>
      <c r="M5" s="133">
        <v>1310816.0327199998</v>
      </c>
      <c r="N5" s="133">
        <v>1370304.569012223</v>
      </c>
      <c r="O5" s="133">
        <v>1442606.4539300001</v>
      </c>
      <c r="P5" s="133">
        <v>1503574.3913099999</v>
      </c>
      <c r="Q5" s="130"/>
      <c r="R5" s="130"/>
      <c r="S5" s="135"/>
    </row>
    <row r="6" spans="1:20" ht="13.8" x14ac:dyDescent="0.3">
      <c r="A6" s="11" t="s">
        <v>75</v>
      </c>
      <c r="B6" s="131"/>
      <c r="C6" s="132"/>
      <c r="D6" s="133"/>
      <c r="E6" s="133"/>
      <c r="F6" s="133"/>
      <c r="G6" s="133"/>
      <c r="H6" s="133">
        <v>702572.60193999996</v>
      </c>
      <c r="I6" s="133">
        <v>695731.68213999993</v>
      </c>
      <c r="J6" s="133">
        <v>723109.48189000005</v>
      </c>
      <c r="K6" s="133">
        <v>734956.70096626808</v>
      </c>
      <c r="L6" s="133">
        <v>752780.16039100196</v>
      </c>
      <c r="M6" s="133">
        <v>745812.09509000008</v>
      </c>
      <c r="N6" s="133">
        <v>752652.04249999998</v>
      </c>
      <c r="O6" s="133">
        <v>764468.55392999994</v>
      </c>
      <c r="P6" s="133">
        <v>712387.77365999995</v>
      </c>
      <c r="Q6" s="130"/>
      <c r="R6" s="130"/>
      <c r="S6" s="130"/>
    </row>
    <row r="7" spans="1:20" ht="13.8" x14ac:dyDescent="0.3">
      <c r="A7" s="11" t="s">
        <v>15</v>
      </c>
      <c r="B7" s="131"/>
      <c r="C7" s="132"/>
      <c r="D7" s="133"/>
      <c r="E7" s="133"/>
      <c r="F7" s="133">
        <v>26699.030340000001</v>
      </c>
      <c r="G7" s="133">
        <v>25157.6014</v>
      </c>
      <c r="H7" s="133">
        <v>28011.994789999997</v>
      </c>
      <c r="I7" s="133">
        <v>29558.080890000001</v>
      </c>
      <c r="J7" s="133">
        <v>31218.34518</v>
      </c>
      <c r="K7" s="133">
        <v>35079.101609999998</v>
      </c>
      <c r="L7" s="133">
        <v>36472.886679999996</v>
      </c>
      <c r="M7" s="133">
        <v>42431.39099</v>
      </c>
      <c r="N7" s="133">
        <v>45549.851850000006</v>
      </c>
      <c r="O7" s="133">
        <v>44705.38551</v>
      </c>
      <c r="P7" s="133">
        <v>46901.009770000004</v>
      </c>
      <c r="Q7" s="130"/>
    </row>
    <row r="8" spans="1:20" ht="13.8" x14ac:dyDescent="0.3">
      <c r="A8" s="11" t="s">
        <v>16</v>
      </c>
      <c r="B8" s="131"/>
      <c r="C8" s="132"/>
      <c r="D8" s="133">
        <v>77993.351733863587</v>
      </c>
      <c r="E8" s="133">
        <v>119157.01708781511</v>
      </c>
      <c r="F8" s="133">
        <v>135776.89917165</v>
      </c>
      <c r="G8" s="133">
        <v>133126.73414439999</v>
      </c>
      <c r="H8" s="133">
        <v>136787.7085752</v>
      </c>
      <c r="I8" s="133">
        <v>136672.39173</v>
      </c>
      <c r="J8" s="133">
        <v>138240.55797999998</v>
      </c>
      <c r="K8" s="133">
        <v>77289.895350000006</v>
      </c>
      <c r="L8" s="133">
        <v>85568.964799999987</v>
      </c>
      <c r="M8" s="133">
        <v>91169.861810000017</v>
      </c>
      <c r="N8" s="133">
        <v>97459.432650000002</v>
      </c>
      <c r="O8" s="133">
        <v>103556.49148</v>
      </c>
      <c r="P8" s="133">
        <v>110356.73409</v>
      </c>
      <c r="Q8" s="130"/>
    </row>
    <row r="9" spans="1:20" ht="13.8" x14ac:dyDescent="0.3">
      <c r="A9" s="11" t="s">
        <v>76</v>
      </c>
      <c r="B9" s="131"/>
      <c r="C9" s="132"/>
      <c r="D9" s="133"/>
      <c r="E9" s="133"/>
      <c r="F9" s="133">
        <v>326352.41921000002</v>
      </c>
      <c r="G9" s="133">
        <v>370280.33556000021</v>
      </c>
      <c r="H9" s="133">
        <v>381693.66856999998</v>
      </c>
      <c r="I9" s="133">
        <v>400143.80007000006</v>
      </c>
      <c r="J9" s="133">
        <v>451431.73696999997</v>
      </c>
      <c r="K9" s="133">
        <v>459378.45371000003</v>
      </c>
      <c r="L9" s="133">
        <v>402439.21091999998</v>
      </c>
      <c r="M9" s="133">
        <v>440507.19225000002</v>
      </c>
      <c r="N9" s="133">
        <v>420236.93406</v>
      </c>
      <c r="O9" s="133">
        <v>457254.57918000006</v>
      </c>
      <c r="P9" s="133">
        <v>483866.92940999998</v>
      </c>
      <c r="Q9" s="130"/>
    </row>
    <row r="10" spans="1:20" ht="13.8" x14ac:dyDescent="0.3">
      <c r="A10" s="11" t="s">
        <v>77</v>
      </c>
      <c r="B10" s="131"/>
      <c r="C10" s="132"/>
      <c r="D10" s="133">
        <v>339250.61969000002</v>
      </c>
      <c r="E10" s="133">
        <v>305218.45059129898</v>
      </c>
      <c r="F10" s="133">
        <v>295088.68017950602</v>
      </c>
      <c r="G10" s="133">
        <v>297565.21789870004</v>
      </c>
      <c r="H10" s="133">
        <v>232093.59064000001</v>
      </c>
      <c r="I10" s="133">
        <v>198936.6942</v>
      </c>
      <c r="J10" s="133">
        <v>137728.61161000002</v>
      </c>
      <c r="K10" s="133">
        <v>120115.53499688662</v>
      </c>
      <c r="L10" s="133">
        <v>57768.706188998185</v>
      </c>
      <c r="M10" s="133">
        <v>56193.316300000006</v>
      </c>
      <c r="N10" s="133">
        <v>75032.036850000004</v>
      </c>
      <c r="O10" s="133">
        <v>76717.275930000003</v>
      </c>
      <c r="P10" s="133">
        <v>75239.446300000011</v>
      </c>
      <c r="Q10" s="130"/>
    </row>
    <row r="11" spans="1:20" ht="13.8" x14ac:dyDescent="0.3">
      <c r="A11" s="11" t="s">
        <v>74</v>
      </c>
      <c r="B11" s="131"/>
      <c r="C11" s="132"/>
      <c r="D11" s="133"/>
      <c r="E11" s="133"/>
      <c r="F11" s="133"/>
      <c r="G11" s="133"/>
      <c r="H11" s="133">
        <v>67647.441120000003</v>
      </c>
      <c r="I11" s="133">
        <v>59083.318440000003</v>
      </c>
      <c r="J11" s="133">
        <v>41685.558029999993</v>
      </c>
      <c r="K11" s="133">
        <v>36597.952673154527</v>
      </c>
      <c r="L11" s="133">
        <v>16784.8089198089</v>
      </c>
      <c r="M11" s="133">
        <v>20448.595920000011</v>
      </c>
      <c r="N11" s="133">
        <v>29994.442179999998</v>
      </c>
      <c r="O11" s="133">
        <v>30597.179619999995</v>
      </c>
      <c r="P11" s="133">
        <v>32353.225440000002</v>
      </c>
      <c r="Q11" s="130"/>
    </row>
    <row r="12" spans="1:20" ht="13.8" x14ac:dyDescent="0.3">
      <c r="A12" s="11" t="s">
        <v>75</v>
      </c>
      <c r="B12" s="131"/>
      <c r="C12" s="132"/>
      <c r="D12" s="133"/>
      <c r="E12" s="133"/>
      <c r="F12" s="133"/>
      <c r="G12" s="133"/>
      <c r="H12" s="133">
        <v>164446.14951999998</v>
      </c>
      <c r="I12" s="133">
        <v>139853.37576</v>
      </c>
      <c r="J12" s="133">
        <v>96043.053580000007</v>
      </c>
      <c r="K12" s="133">
        <v>83517.582323732087</v>
      </c>
      <c r="L12" s="133">
        <v>40983.897269189285</v>
      </c>
      <c r="M12" s="133">
        <v>35744.720379999999</v>
      </c>
      <c r="N12" s="133">
        <v>45037.594669999999</v>
      </c>
      <c r="O12" s="133">
        <v>46120.096310000001</v>
      </c>
      <c r="P12" s="133">
        <v>42886.220859999994</v>
      </c>
      <c r="Q12" s="130"/>
    </row>
    <row r="13" spans="1:20" ht="13.8" x14ac:dyDescent="0.3">
      <c r="A13" s="11" t="s">
        <v>78</v>
      </c>
      <c r="B13" s="131"/>
      <c r="C13" s="132"/>
      <c r="D13" s="133">
        <v>119245.87433000001</v>
      </c>
      <c r="E13" s="133">
        <v>88044.795010000002</v>
      </c>
      <c r="F13" s="133">
        <v>66942.420689999999</v>
      </c>
      <c r="G13" s="133">
        <v>68503.889950000012</v>
      </c>
      <c r="H13" s="133">
        <v>80762.719730000012</v>
      </c>
      <c r="I13" s="133">
        <v>113683.08038999993</v>
      </c>
      <c r="J13" s="133">
        <v>133796.49677999996</v>
      </c>
      <c r="K13" s="133">
        <v>147656.42272999993</v>
      </c>
      <c r="L13" s="133">
        <v>108354.09752000001</v>
      </c>
      <c r="M13" s="133">
        <v>122556.53230000005</v>
      </c>
      <c r="N13" s="133">
        <v>145029.77864000006</v>
      </c>
      <c r="O13" s="133">
        <v>144556.34553999992</v>
      </c>
      <c r="P13" s="133">
        <v>134241.06708000001</v>
      </c>
      <c r="Q13" s="130"/>
    </row>
    <row r="14" spans="1:20" ht="13.8" x14ac:dyDescent="0.3">
      <c r="A14" s="11" t="s">
        <v>79</v>
      </c>
      <c r="B14" s="131"/>
      <c r="C14" s="132"/>
      <c r="D14" s="133">
        <v>212031.42609999998</v>
      </c>
      <c r="E14" s="133">
        <v>116009.3649312521</v>
      </c>
      <c r="F14" s="133">
        <v>115816.3832752781</v>
      </c>
      <c r="G14" s="133">
        <v>116530.33369217167</v>
      </c>
      <c r="H14" s="133">
        <v>115802.64276</v>
      </c>
      <c r="I14" s="133">
        <v>98821.315503968202</v>
      </c>
      <c r="J14" s="133">
        <v>100166.40996</v>
      </c>
      <c r="K14" s="133">
        <v>109183.34354999999</v>
      </c>
      <c r="L14" s="133">
        <v>120529.7084479842</v>
      </c>
      <c r="M14" s="133">
        <v>94029.209241699791</v>
      </c>
      <c r="N14" s="133">
        <v>64631.7315045059</v>
      </c>
      <c r="O14" s="133">
        <v>50339.72135</v>
      </c>
      <c r="P14" s="133">
        <v>31884.610909999999</v>
      </c>
      <c r="Q14" s="130"/>
    </row>
    <row r="15" spans="1:20" ht="13.8" x14ac:dyDescent="0.3">
      <c r="A15" s="11" t="s">
        <v>80</v>
      </c>
      <c r="B15" s="131"/>
      <c r="C15" s="132"/>
      <c r="D15" s="133">
        <v>546455.92015613604</v>
      </c>
      <c r="E15" s="133">
        <v>610045.07732279995</v>
      </c>
      <c r="F15" s="133">
        <v>600135.559322924</v>
      </c>
      <c r="G15" s="133">
        <v>609422.41706012632</v>
      </c>
      <c r="H15" s="133">
        <v>582133.00635479996</v>
      </c>
      <c r="I15" s="133">
        <v>527233.40485603199</v>
      </c>
      <c r="J15" s="133">
        <v>505649.45509</v>
      </c>
      <c r="K15" s="133">
        <v>455779.96474999998</v>
      </c>
      <c r="L15" s="133">
        <v>332912.59500201582</v>
      </c>
      <c r="M15" s="133">
        <v>286887.61966830015</v>
      </c>
      <c r="N15" s="133">
        <v>254622.08237549406</v>
      </c>
      <c r="O15" s="133">
        <v>213895.82617000001</v>
      </c>
      <c r="P15" s="133">
        <v>171079.36403999999</v>
      </c>
      <c r="Q15" s="130"/>
    </row>
    <row r="16" spans="1:20" ht="13.8" x14ac:dyDescent="0.3">
      <c r="A16" s="11" t="s">
        <v>81</v>
      </c>
      <c r="B16" s="131"/>
      <c r="C16" s="132"/>
      <c r="D16" s="133">
        <v>432574.80767699413</v>
      </c>
      <c r="E16" s="133">
        <v>465608.40796512208</v>
      </c>
      <c r="F16" s="133">
        <v>60705.606359999896</v>
      </c>
      <c r="G16" s="133">
        <v>40791.465185173096</v>
      </c>
      <c r="H16" s="133">
        <v>26309.896000000001</v>
      </c>
      <c r="I16" s="133">
        <v>18687.366999999998</v>
      </c>
      <c r="J16" s="133">
        <v>8073.6220000000003</v>
      </c>
      <c r="K16" s="133">
        <v>5582.134</v>
      </c>
      <c r="L16" s="133">
        <v>5557.1720000000005</v>
      </c>
      <c r="M16" s="133">
        <v>6111.64</v>
      </c>
      <c r="N16" s="133">
        <v>20150.662060000002</v>
      </c>
      <c r="O16" s="133">
        <v>27951.388749999998</v>
      </c>
      <c r="P16" s="133">
        <v>61571.74785</v>
      </c>
      <c r="Q16" s="130"/>
    </row>
    <row r="17" spans="1:18" ht="13.8" x14ac:dyDescent="0.3">
      <c r="A17" s="136"/>
      <c r="B17" s="136"/>
      <c r="C17" s="137"/>
      <c r="D17" s="138"/>
      <c r="E17" s="138"/>
      <c r="F17" s="138"/>
      <c r="G17" s="138"/>
      <c r="H17" s="138"/>
      <c r="I17" s="139"/>
      <c r="J17" s="139"/>
      <c r="K17" s="139"/>
      <c r="L17" s="139"/>
      <c r="M17" s="139"/>
      <c r="N17" s="139"/>
      <c r="O17" s="139"/>
      <c r="P17" s="139"/>
    </row>
    <row r="18" spans="1:18" ht="13.8" x14ac:dyDescent="0.3">
      <c r="A18" s="62" t="s">
        <v>167</v>
      </c>
      <c r="B18" s="128"/>
      <c r="C18" s="140"/>
      <c r="D18" s="128">
        <f>SUM(D19:D21)</f>
        <v>13022097.964254312</v>
      </c>
      <c r="E18" s="128">
        <f t="shared" ref="E18:P18" si="1">SUM(E19:E21)</f>
        <v>13250141.836668491</v>
      </c>
      <c r="F18" s="128">
        <f t="shared" si="1"/>
        <v>13894831</v>
      </c>
      <c r="G18" s="128">
        <f t="shared" si="1"/>
        <v>14220393</v>
      </c>
      <c r="H18" s="128">
        <f t="shared" si="1"/>
        <v>14571858</v>
      </c>
      <c r="I18" s="128">
        <f t="shared" si="1"/>
        <v>14145477</v>
      </c>
      <c r="J18" s="128">
        <f t="shared" si="1"/>
        <v>14383151</v>
      </c>
      <c r="K18" s="128">
        <f t="shared" si="1"/>
        <v>15058364</v>
      </c>
      <c r="L18" s="128">
        <f t="shared" si="1"/>
        <v>16085981</v>
      </c>
      <c r="M18" s="128">
        <f t="shared" si="1"/>
        <v>17708938.203826845</v>
      </c>
      <c r="N18" s="128">
        <f t="shared" si="1"/>
        <v>18676567</v>
      </c>
      <c r="O18" s="128">
        <f t="shared" si="1"/>
        <v>19688496</v>
      </c>
      <c r="P18" s="128">
        <f t="shared" si="1"/>
        <v>21250475</v>
      </c>
    </row>
    <row r="19" spans="1:18" ht="13.8" x14ac:dyDescent="0.3">
      <c r="A19" s="11" t="s">
        <v>168</v>
      </c>
      <c r="B19" s="141"/>
      <c r="C19" s="141"/>
      <c r="D19" s="134">
        <v>10440639.56966017</v>
      </c>
      <c r="E19" s="134">
        <v>10242013.4604268</v>
      </c>
      <c r="F19" s="134">
        <v>10111457</v>
      </c>
      <c r="G19" s="134">
        <v>10053921</v>
      </c>
      <c r="H19" s="134">
        <v>9705083</v>
      </c>
      <c r="I19" s="134">
        <v>10492916</v>
      </c>
      <c r="J19" s="134">
        <v>10442824</v>
      </c>
      <c r="K19" s="134">
        <v>10495447</v>
      </c>
      <c r="L19" s="134">
        <v>10589631</v>
      </c>
      <c r="M19" s="134">
        <v>10793608</v>
      </c>
      <c r="N19" s="134">
        <v>11420794</v>
      </c>
      <c r="O19" s="134">
        <v>11959502</v>
      </c>
      <c r="P19" s="139">
        <v>11987708</v>
      </c>
    </row>
    <row r="20" spans="1:18" ht="13.8" x14ac:dyDescent="0.3">
      <c r="A20" s="11" t="s">
        <v>112</v>
      </c>
      <c r="B20" s="142"/>
      <c r="C20" s="142"/>
      <c r="D20" s="134">
        <v>1872735.24</v>
      </c>
      <c r="E20" s="134">
        <v>2072001.545997001</v>
      </c>
      <c r="F20" s="134">
        <v>2623267</v>
      </c>
      <c r="G20" s="134">
        <v>2720169</v>
      </c>
      <c r="H20" s="134">
        <v>2845738</v>
      </c>
      <c r="I20" s="134">
        <v>1468173</v>
      </c>
      <c r="J20" s="134">
        <v>1473911</v>
      </c>
      <c r="K20" s="134">
        <v>1459395</v>
      </c>
      <c r="L20" s="134">
        <v>1406726</v>
      </c>
      <c r="M20" s="134">
        <v>1458595</v>
      </c>
      <c r="N20" s="134">
        <v>964162</v>
      </c>
      <c r="O20" s="134">
        <v>730685</v>
      </c>
      <c r="P20" s="139">
        <v>726047</v>
      </c>
    </row>
    <row r="21" spans="1:18" ht="13.8" x14ac:dyDescent="0.3">
      <c r="A21" s="11" t="s">
        <v>113</v>
      </c>
      <c r="B21" s="143"/>
      <c r="C21" s="144"/>
      <c r="D21" s="219">
        <v>708723.15459414106</v>
      </c>
      <c r="E21" s="219">
        <v>936126.83024469099</v>
      </c>
      <c r="F21" s="4">
        <v>1160107</v>
      </c>
      <c r="G21" s="4">
        <v>1446303</v>
      </c>
      <c r="H21" s="4">
        <v>2021037</v>
      </c>
      <c r="I21" s="4">
        <v>2184388</v>
      </c>
      <c r="J21" s="4">
        <v>2466416</v>
      </c>
      <c r="K21" s="4">
        <v>3103522</v>
      </c>
      <c r="L21" s="4">
        <v>4089624</v>
      </c>
      <c r="M21" s="4">
        <v>5456735.2038268456</v>
      </c>
      <c r="N21" s="4">
        <v>6291611</v>
      </c>
      <c r="O21" s="4">
        <v>6998309</v>
      </c>
      <c r="P21" s="139">
        <v>8536720</v>
      </c>
    </row>
    <row r="22" spans="1:18" ht="13.8" x14ac:dyDescent="0.3">
      <c r="A22" s="136"/>
      <c r="B22" s="136"/>
      <c r="C22" s="137"/>
      <c r="D22" s="138"/>
      <c r="E22" s="138"/>
      <c r="F22" s="138"/>
      <c r="G22" s="138"/>
      <c r="H22" s="138"/>
      <c r="I22" s="139"/>
      <c r="J22" s="139"/>
      <c r="K22" s="139"/>
      <c r="L22" s="139"/>
      <c r="M22" s="139"/>
      <c r="N22" s="139"/>
      <c r="O22" s="139"/>
      <c r="P22" s="139"/>
    </row>
    <row r="23" spans="1:18" ht="18.600000000000001" customHeight="1" x14ac:dyDescent="0.3">
      <c r="A23" s="225" t="s">
        <v>169</v>
      </c>
      <c r="B23" s="226"/>
      <c r="C23" s="129" t="s">
        <v>110</v>
      </c>
      <c r="D23" s="128"/>
      <c r="E23" s="145">
        <v>18.785818405888183</v>
      </c>
      <c r="F23" s="145">
        <v>18.188261350974127</v>
      </c>
      <c r="G23" s="145">
        <v>18.850022770470755</v>
      </c>
      <c r="H23" s="145">
        <v>19.312798764553111</v>
      </c>
      <c r="I23" s="145">
        <v>18.67405545074044</v>
      </c>
      <c r="J23" s="145">
        <v>17.28138400935434</v>
      </c>
      <c r="K23" s="145">
        <v>17.273362224846544</v>
      </c>
      <c r="L23" s="145">
        <v>16.81519670546307</v>
      </c>
      <c r="M23" s="145">
        <v>16.4678937251586</v>
      </c>
      <c r="N23" s="145">
        <v>16.780775370817526</v>
      </c>
      <c r="O23" s="145">
        <v>17.183099505981584</v>
      </c>
      <c r="P23" s="145">
        <v>17.140608891798323</v>
      </c>
      <c r="Q23" s="146"/>
    </row>
    <row r="24" spans="1:18" ht="13.8" x14ac:dyDescent="0.3">
      <c r="A24" s="220" t="s">
        <v>116</v>
      </c>
      <c r="B24" s="147"/>
      <c r="C24" s="147"/>
      <c r="D24" s="134"/>
      <c r="E24" s="134"/>
      <c r="F24" s="134"/>
      <c r="G24" s="134"/>
      <c r="H24" s="148">
        <v>16.083932649265659</v>
      </c>
      <c r="I24" s="148">
        <v>16.048710187544952</v>
      </c>
      <c r="J24" s="148">
        <v>14.90011695847833</v>
      </c>
      <c r="K24" s="148">
        <v>15.017403850162369</v>
      </c>
      <c r="L24" s="148">
        <v>14.788070583422764</v>
      </c>
      <c r="M24" s="148">
        <v>14.638740189952623</v>
      </c>
      <c r="N24" s="148">
        <v>15.132110029398687</v>
      </c>
      <c r="O24" s="148">
        <v>15.723571013008739</v>
      </c>
      <c r="P24" s="148">
        <v>16.234277764142877</v>
      </c>
      <c r="Q24" s="146"/>
    </row>
    <row r="25" spans="1:18" ht="13.8" x14ac:dyDescent="0.3">
      <c r="A25" s="221" t="s">
        <v>117</v>
      </c>
      <c r="B25" s="147"/>
      <c r="C25" s="147"/>
      <c r="D25" s="134"/>
      <c r="E25" s="134"/>
      <c r="F25" s="134"/>
      <c r="G25" s="134"/>
      <c r="H25" s="148">
        <v>28.798821215669275</v>
      </c>
      <c r="I25" s="148">
        <v>25.916933622680162</v>
      </c>
      <c r="J25" s="148">
        <v>23.470655381246043</v>
      </c>
      <c r="K25" s="148">
        <v>22.971965891466869</v>
      </c>
      <c r="L25" s="148">
        <v>21.846250194657063</v>
      </c>
      <c r="M25" s="148">
        <v>20.920605008020722</v>
      </c>
      <c r="N25" s="148">
        <v>20.749234689248535</v>
      </c>
      <c r="O25" s="148">
        <v>20.670237374964479</v>
      </c>
      <c r="P25" s="148">
        <v>19.335856746193461</v>
      </c>
      <c r="Q25" s="146"/>
      <c r="R25" s="146"/>
    </row>
    <row r="26" spans="1:18" x14ac:dyDescent="0.25">
      <c r="C26" s="149"/>
    </row>
    <row r="27" spans="1:18" ht="13.8" x14ac:dyDescent="0.3">
      <c r="A27" s="227" t="s">
        <v>196</v>
      </c>
      <c r="B27" s="228"/>
      <c r="C27" s="150"/>
      <c r="D27" s="151"/>
      <c r="E27" s="151">
        <f>E29+E30</f>
        <v>5171818</v>
      </c>
      <c r="F27" s="151">
        <f t="shared" ref="F27:I27" si="2">F29+F30</f>
        <v>5257131</v>
      </c>
      <c r="G27" s="151">
        <f t="shared" si="2"/>
        <v>6066255</v>
      </c>
      <c r="H27" s="151">
        <f t="shared" si="2"/>
        <v>6293280</v>
      </c>
      <c r="I27" s="151">
        <f t="shared" si="2"/>
        <v>8305787</v>
      </c>
      <c r="J27" s="151">
        <f t="shared" ref="J27:P27" si="3">J28+J31</f>
        <v>8701057.5</v>
      </c>
      <c r="K27" s="151">
        <f t="shared" si="3"/>
        <v>10037211</v>
      </c>
      <c r="L27" s="151">
        <f t="shared" si="3"/>
        <v>10337943</v>
      </c>
      <c r="M27" s="151">
        <f t="shared" si="3"/>
        <v>10822349</v>
      </c>
      <c r="N27" s="151">
        <f t="shared" si="3"/>
        <v>11060512</v>
      </c>
      <c r="O27" s="151">
        <f t="shared" si="3"/>
        <v>11402025.999999994</v>
      </c>
      <c r="P27" s="151">
        <f t="shared" si="3"/>
        <v>11583423.000000002</v>
      </c>
      <c r="R27" s="130"/>
    </row>
    <row r="28" spans="1:18" ht="13.8" x14ac:dyDescent="0.3">
      <c r="A28" s="152" t="s">
        <v>17</v>
      </c>
      <c r="B28" s="152"/>
      <c r="C28" s="153"/>
      <c r="D28" s="154"/>
      <c r="E28" s="155">
        <f t="shared" ref="E28:M28" si="4">E29+E30</f>
        <v>5171818</v>
      </c>
      <c r="F28" s="155">
        <f t="shared" si="4"/>
        <v>5257131</v>
      </c>
      <c r="G28" s="155">
        <f t="shared" si="4"/>
        <v>6066255</v>
      </c>
      <c r="H28" s="155">
        <f t="shared" si="4"/>
        <v>6293280</v>
      </c>
      <c r="I28" s="155">
        <f t="shared" si="4"/>
        <v>8305787</v>
      </c>
      <c r="J28" s="155">
        <f t="shared" si="4"/>
        <v>8367449</v>
      </c>
      <c r="K28" s="155">
        <f t="shared" si="4"/>
        <v>8681280</v>
      </c>
      <c r="L28" s="155">
        <f t="shared" si="4"/>
        <v>8960095</v>
      </c>
      <c r="M28" s="155">
        <f t="shared" si="4"/>
        <v>9337621</v>
      </c>
      <c r="N28" s="155">
        <v>9664998</v>
      </c>
      <c r="O28" s="155">
        <v>9917029.9999999944</v>
      </c>
      <c r="P28" s="155">
        <v>10181690.000000002</v>
      </c>
    </row>
    <row r="29" spans="1:18" ht="13.8" x14ac:dyDescent="0.3">
      <c r="A29" s="152" t="s">
        <v>114</v>
      </c>
      <c r="B29" s="152"/>
      <c r="C29" s="153"/>
      <c r="D29" s="154"/>
      <c r="E29" s="155">
        <v>4684859</v>
      </c>
      <c r="F29" s="155">
        <v>3804592</v>
      </c>
      <c r="G29" s="155">
        <v>3283231</v>
      </c>
      <c r="H29" s="155">
        <v>2267354</v>
      </c>
      <c r="I29" s="155">
        <v>2459918</v>
      </c>
      <c r="J29" s="155">
        <v>5878932</v>
      </c>
      <c r="K29" s="155">
        <v>6089024</v>
      </c>
      <c r="L29" s="155">
        <v>6263318</v>
      </c>
      <c r="M29" s="155">
        <v>6558986</v>
      </c>
      <c r="N29" s="155">
        <v>6839357</v>
      </c>
      <c r="O29" s="155">
        <v>7160144.9999999953</v>
      </c>
      <c r="P29" s="155">
        <v>7251816.0000000019</v>
      </c>
    </row>
    <row r="30" spans="1:18" ht="13.8" x14ac:dyDescent="0.3">
      <c r="A30" s="152" t="s">
        <v>170</v>
      </c>
      <c r="B30" s="156"/>
      <c r="C30" s="153"/>
      <c r="D30" s="157"/>
      <c r="E30" s="155">
        <v>486959</v>
      </c>
      <c r="F30" s="155">
        <v>1452539</v>
      </c>
      <c r="G30" s="155">
        <v>2783024</v>
      </c>
      <c r="H30" s="155">
        <v>4025926</v>
      </c>
      <c r="I30" s="155">
        <v>5845869</v>
      </c>
      <c r="J30" s="155">
        <v>2488517</v>
      </c>
      <c r="K30" s="155">
        <v>2592256</v>
      </c>
      <c r="L30" s="155">
        <v>2696777</v>
      </c>
      <c r="M30" s="155">
        <v>2778635</v>
      </c>
      <c r="N30" s="155">
        <v>2825641</v>
      </c>
      <c r="O30" s="155">
        <v>2928563.9999999995</v>
      </c>
      <c r="P30" s="155">
        <v>2929874</v>
      </c>
    </row>
    <row r="31" spans="1:18" ht="13.8" x14ac:dyDescent="0.3">
      <c r="A31" s="152" t="s">
        <v>115</v>
      </c>
      <c r="B31" s="156"/>
      <c r="C31" s="153"/>
      <c r="D31" s="157"/>
      <c r="E31" s="157"/>
      <c r="F31" s="157"/>
      <c r="G31" s="157"/>
      <c r="H31" s="157"/>
      <c r="I31" s="157"/>
      <c r="J31" s="155">
        <v>333608.5</v>
      </c>
      <c r="K31" s="155">
        <v>1355931</v>
      </c>
      <c r="L31" s="155">
        <v>1377848</v>
      </c>
      <c r="M31" s="155">
        <v>1484728</v>
      </c>
      <c r="N31" s="155">
        <v>1395514</v>
      </c>
      <c r="O31" s="155">
        <v>1484996</v>
      </c>
      <c r="P31" s="155">
        <v>1401733</v>
      </c>
    </row>
    <row r="32" spans="1:18" ht="13.8" x14ac:dyDescent="0.3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</row>
    <row r="33" spans="1:21" ht="13.8" x14ac:dyDescent="0.3">
      <c r="A33" s="227" t="s">
        <v>197</v>
      </c>
      <c r="B33" s="228"/>
      <c r="C33" s="159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60"/>
      <c r="O33" s="160"/>
      <c r="P33" s="160"/>
    </row>
    <row r="34" spans="1:21" ht="13.8" x14ac:dyDescent="0.3">
      <c r="A34" s="152" t="s">
        <v>130</v>
      </c>
      <c r="B34" s="152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>
        <v>7994651</v>
      </c>
      <c r="N34" s="162">
        <v>8268218.04</v>
      </c>
      <c r="O34" s="162">
        <v>8670359.7400000002</v>
      </c>
      <c r="P34" s="162">
        <v>9020398</v>
      </c>
    </row>
    <row r="35" spans="1:21" ht="13.8" x14ac:dyDescent="0.3">
      <c r="A35" s="152" t="s">
        <v>131</v>
      </c>
      <c r="B35" s="152"/>
      <c r="C35" s="161"/>
      <c r="D35" s="162"/>
      <c r="E35" s="162"/>
      <c r="F35" s="162"/>
      <c r="G35" s="162"/>
      <c r="H35" s="162"/>
      <c r="I35" s="162"/>
      <c r="J35" s="162"/>
      <c r="K35" s="162"/>
      <c r="L35" s="162"/>
      <c r="M35" s="162">
        <v>7884594</v>
      </c>
      <c r="N35" s="162">
        <v>8890247.0592105705</v>
      </c>
      <c r="O35" s="162">
        <v>9225457</v>
      </c>
      <c r="P35" s="162">
        <v>9558429</v>
      </c>
    </row>
    <row r="36" spans="1:21" ht="14.4" x14ac:dyDescent="0.3">
      <c r="A36" s="152" t="s">
        <v>132</v>
      </c>
      <c r="B36" s="163"/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2">
        <v>111715</v>
      </c>
      <c r="N36" s="162">
        <v>1410855</v>
      </c>
      <c r="O36" s="162">
        <v>2824148.2525802115</v>
      </c>
      <c r="P36" s="162">
        <v>4374979</v>
      </c>
      <c r="R36" s="164"/>
    </row>
    <row r="37" spans="1:21" ht="13.8" x14ac:dyDescent="0.3">
      <c r="A37" s="165"/>
      <c r="B37" s="166"/>
      <c r="C37" s="161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7"/>
      <c r="O37" s="167"/>
      <c r="P37" s="167"/>
    </row>
    <row r="38" spans="1:21" ht="14.4" x14ac:dyDescent="0.3">
      <c r="A38" s="62" t="s">
        <v>118</v>
      </c>
      <c r="B38" s="128"/>
      <c r="C38" s="159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60"/>
      <c r="O38" s="160"/>
      <c r="P38" s="160"/>
      <c r="S38" s="130"/>
      <c r="T38" s="130"/>
      <c r="U38" s="168"/>
    </row>
    <row r="39" spans="1:21" ht="13.8" x14ac:dyDescent="0.3">
      <c r="A39" s="169" t="s">
        <v>171</v>
      </c>
      <c r="B39" s="170"/>
      <c r="C39" s="171" t="s">
        <v>59</v>
      </c>
      <c r="D39" s="172">
        <f>SUM(D40:D42)</f>
        <v>15089883.478559421</v>
      </c>
      <c r="E39" s="172">
        <f>SUM(E40:E42)</f>
        <v>15127062.006102089</v>
      </c>
      <c r="F39" s="172">
        <f>SUM(F40:F42)</f>
        <v>15850530.470842309</v>
      </c>
      <c r="G39" s="172">
        <f>SUM(G40:G42)</f>
        <v>16069531.864195898</v>
      </c>
      <c r="H39" s="172">
        <f t="shared" ref="H39:P39" si="5">SUM(H40:H42)</f>
        <v>16959008.237172332</v>
      </c>
      <c r="I39" s="172">
        <f t="shared" si="5"/>
        <v>17356277.642488673</v>
      </c>
      <c r="J39" s="172">
        <f t="shared" si="5"/>
        <v>17809560.78467422</v>
      </c>
      <c r="K39" s="172">
        <f t="shared" si="5"/>
        <v>18378698.533159841</v>
      </c>
      <c r="L39" s="172">
        <f t="shared" si="5"/>
        <v>21727073.778787721</v>
      </c>
      <c r="M39" s="172">
        <f t="shared" si="5"/>
        <v>21638016.408605427</v>
      </c>
      <c r="N39" s="172">
        <f t="shared" si="5"/>
        <v>21665092.13522451</v>
      </c>
      <c r="O39" s="172">
        <f t="shared" si="5"/>
        <v>21448149.875727266</v>
      </c>
      <c r="P39" s="172">
        <f t="shared" si="5"/>
        <v>22446336.954490874</v>
      </c>
      <c r="Q39" s="130"/>
      <c r="R39" s="173"/>
      <c r="S39" s="130"/>
      <c r="T39" s="130"/>
      <c r="U39" s="130"/>
    </row>
    <row r="40" spans="1:21" ht="13.8" x14ac:dyDescent="0.3">
      <c r="A40" s="134" t="s">
        <v>172</v>
      </c>
      <c r="B40" s="134"/>
      <c r="C40" s="161"/>
      <c r="D40" s="174">
        <v>14515895.220610354</v>
      </c>
      <c r="E40" s="174">
        <v>14541105.906736787</v>
      </c>
      <c r="F40" s="174">
        <v>15245159.847687775</v>
      </c>
      <c r="G40" s="174">
        <v>15450980.345845897</v>
      </c>
      <c r="H40" s="174">
        <v>16301580.396855664</v>
      </c>
      <c r="I40" s="174">
        <v>16463922.861170007</v>
      </c>
      <c r="J40" s="174">
        <v>16724871.288357552</v>
      </c>
      <c r="K40" s="174">
        <v>17212785.283813614</v>
      </c>
      <c r="L40" s="174">
        <v>20873726.197739761</v>
      </c>
      <c r="M40" s="174">
        <v>20659488.050705425</v>
      </c>
      <c r="N40" s="174">
        <v>20330224.381983876</v>
      </c>
      <c r="O40" s="174">
        <v>20247515.381889999</v>
      </c>
      <c r="P40" s="174">
        <v>21494732.225110002</v>
      </c>
      <c r="Q40" s="175"/>
      <c r="R40" s="175"/>
      <c r="S40" s="175"/>
      <c r="T40" s="130"/>
      <c r="U40" s="130"/>
    </row>
    <row r="41" spans="1:21" ht="13.8" x14ac:dyDescent="0.3">
      <c r="A41" s="134" t="s">
        <v>133</v>
      </c>
      <c r="B41" s="134"/>
      <c r="C41" s="161"/>
      <c r="D41" s="174">
        <v>273350.43256536667</v>
      </c>
      <c r="E41" s="174">
        <v>258519.43628349999</v>
      </c>
      <c r="F41" s="174">
        <v>267444.06754976691</v>
      </c>
      <c r="G41" s="174">
        <v>266562.67632533167</v>
      </c>
      <c r="H41" s="174">
        <v>278855.20778333338</v>
      </c>
      <c r="I41" s="174">
        <v>383491.29933745146</v>
      </c>
      <c r="J41" s="174">
        <v>472862.66844731895</v>
      </c>
      <c r="K41" s="174">
        <v>526530.64348409278</v>
      </c>
      <c r="L41" s="174">
        <v>385799.22362470091</v>
      </c>
      <c r="M41" s="174">
        <v>448467.14403333329</v>
      </c>
      <c r="N41" s="174">
        <v>627580.63145481609</v>
      </c>
      <c r="O41" s="174">
        <v>553978.1751503353</v>
      </c>
      <c r="P41" s="174">
        <v>448137.68958333432</v>
      </c>
      <c r="Q41" s="130"/>
      <c r="R41" s="130"/>
      <c r="S41" s="130"/>
      <c r="T41" s="130"/>
      <c r="U41" s="130"/>
    </row>
    <row r="42" spans="1:21" ht="13.8" x14ac:dyDescent="0.3">
      <c r="A42" s="134" t="s">
        <v>198</v>
      </c>
      <c r="B42" s="134"/>
      <c r="C42" s="161"/>
      <c r="D42" s="174">
        <v>300637.82538369996</v>
      </c>
      <c r="E42" s="174">
        <v>327436.66308179998</v>
      </c>
      <c r="F42" s="174">
        <v>337926.55560476746</v>
      </c>
      <c r="G42" s="174">
        <v>351988.84202466835</v>
      </c>
      <c r="H42" s="174">
        <v>378572.63253333332</v>
      </c>
      <c r="I42" s="174">
        <v>508863.48198121577</v>
      </c>
      <c r="J42" s="174">
        <v>611826.827869348</v>
      </c>
      <c r="K42" s="174">
        <v>639382.60586213379</v>
      </c>
      <c r="L42" s="174">
        <v>467548.35742325708</v>
      </c>
      <c r="M42" s="174">
        <v>530061.21386666666</v>
      </c>
      <c r="N42" s="174">
        <v>707287.12178581604</v>
      </c>
      <c r="O42" s="174">
        <v>646656.31868693326</v>
      </c>
      <c r="P42" s="174">
        <v>503467.03979753575</v>
      </c>
      <c r="Q42" s="130"/>
      <c r="R42" s="130"/>
      <c r="S42" s="175"/>
      <c r="T42" s="175"/>
      <c r="U42" s="130"/>
    </row>
    <row r="43" spans="1:21" ht="13.8" x14ac:dyDescent="0.3">
      <c r="A43" s="170"/>
      <c r="B43" s="170"/>
      <c r="C43" s="161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30"/>
      <c r="R43" s="177"/>
      <c r="S43" s="130"/>
      <c r="T43" s="130"/>
      <c r="U43" s="130"/>
    </row>
    <row r="44" spans="1:21" ht="13.8" x14ac:dyDescent="0.3">
      <c r="A44" s="169" t="s">
        <v>128</v>
      </c>
      <c r="B44" s="170"/>
      <c r="C44" s="171" t="s">
        <v>59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21" ht="14.4" x14ac:dyDescent="0.3">
      <c r="A45" s="133" t="s">
        <v>129</v>
      </c>
      <c r="B45" s="170"/>
      <c r="C45" s="161"/>
      <c r="D45" s="133">
        <v>1587790.9421077336</v>
      </c>
      <c r="E45" s="133">
        <v>1680812.0167582999</v>
      </c>
      <c r="F45" s="133">
        <v>2575193.07650556</v>
      </c>
      <c r="G45" s="133">
        <v>2673419.1199500668</v>
      </c>
      <c r="H45" s="133">
        <v>3300824.4665333331</v>
      </c>
      <c r="I45" s="133">
        <v>1621995.9989500011</v>
      </c>
      <c r="J45" s="133">
        <v>509793.72300008871</v>
      </c>
      <c r="K45" s="133">
        <v>392488.54986666632</v>
      </c>
      <c r="L45" s="133">
        <v>1538329.902109273</v>
      </c>
      <c r="M45" s="133">
        <v>1646322.7013457306</v>
      </c>
      <c r="N45" s="133">
        <v>1300330.5641091608</v>
      </c>
      <c r="O45" s="133">
        <v>1457795.9251606006</v>
      </c>
      <c r="P45" s="133">
        <v>2224015.373417533</v>
      </c>
      <c r="Q45" s="130"/>
      <c r="R45" s="130"/>
      <c r="S45" s="179"/>
    </row>
    <row r="46" spans="1:21" ht="13.8" x14ac:dyDescent="0.3">
      <c r="A46" s="133"/>
      <c r="B46" s="180"/>
      <c r="C46" s="178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0"/>
    </row>
    <row r="47" spans="1:21" ht="14.4" x14ac:dyDescent="0.3">
      <c r="A47" s="169" t="s">
        <v>127</v>
      </c>
      <c r="B47" s="170"/>
      <c r="C47" s="171" t="s">
        <v>59</v>
      </c>
      <c r="D47" s="169">
        <f>D39-D45</f>
        <v>13502092.536451688</v>
      </c>
      <c r="E47" s="169">
        <f>E39-E45</f>
        <v>13446249.989343788</v>
      </c>
      <c r="F47" s="169">
        <f t="shared" ref="F47:H47" si="6">F48+F49</f>
        <v>13275337.394603413</v>
      </c>
      <c r="G47" s="169">
        <f t="shared" si="6"/>
        <v>13396112.744250659</v>
      </c>
      <c r="H47" s="169">
        <f t="shared" si="6"/>
        <v>13658183.770639008</v>
      </c>
      <c r="I47" s="169">
        <f t="shared" ref="I47:P47" si="7">I39-I45</f>
        <v>15734281.643538672</v>
      </c>
      <c r="J47" s="169">
        <f t="shared" si="7"/>
        <v>17299767.061674133</v>
      </c>
      <c r="K47" s="169">
        <f t="shared" si="7"/>
        <v>17986209.983293176</v>
      </c>
      <c r="L47" s="169">
        <f t="shared" si="7"/>
        <v>20188743.876678448</v>
      </c>
      <c r="M47" s="169">
        <f t="shared" si="7"/>
        <v>19991693.707259696</v>
      </c>
      <c r="N47" s="169">
        <f t="shared" si="7"/>
        <v>20364761.571115348</v>
      </c>
      <c r="O47" s="169">
        <f t="shared" si="7"/>
        <v>19990353.950566664</v>
      </c>
      <c r="P47" s="169">
        <f t="shared" si="7"/>
        <v>20222321.58107334</v>
      </c>
      <c r="Q47" s="175"/>
      <c r="R47" s="181"/>
      <c r="S47" s="181"/>
      <c r="T47" s="135"/>
    </row>
    <row r="48" spans="1:21" ht="14.4" x14ac:dyDescent="0.3">
      <c r="A48" s="6" t="s">
        <v>125</v>
      </c>
      <c r="B48" s="180"/>
      <c r="C48" s="178"/>
      <c r="D48" s="133"/>
      <c r="E48" s="133"/>
      <c r="F48" s="133">
        <v>8404127.4712164924</v>
      </c>
      <c r="G48" s="133">
        <v>8230277.1431140359</v>
      </c>
      <c r="H48" s="133">
        <v>8202366.1579023805</v>
      </c>
      <c r="I48" s="133">
        <v>9775880.0150844809</v>
      </c>
      <c r="J48" s="133">
        <v>10833531.183842421</v>
      </c>
      <c r="K48" s="133">
        <v>11319561.528455621</v>
      </c>
      <c r="L48" s="133">
        <v>12993267.293403218</v>
      </c>
      <c r="M48" s="133">
        <v>13048235.372981839</v>
      </c>
      <c r="N48" s="133">
        <v>13674280.493061386</v>
      </c>
      <c r="O48" s="133">
        <v>13421418.15792359</v>
      </c>
      <c r="P48" s="133">
        <v>14004087.28578859</v>
      </c>
      <c r="Q48" s="164"/>
      <c r="R48" s="164"/>
      <c r="S48" s="164"/>
      <c r="T48" s="164"/>
    </row>
    <row r="49" spans="1:20" ht="14.4" x14ac:dyDescent="0.3">
      <c r="A49" s="6" t="s">
        <v>126</v>
      </c>
      <c r="B49" s="180"/>
      <c r="C49" s="178"/>
      <c r="D49" s="133"/>
      <c r="E49" s="133"/>
      <c r="F49" s="133">
        <v>4871209.9233869193</v>
      </c>
      <c r="G49" s="133">
        <v>5165835.601136623</v>
      </c>
      <c r="H49" s="133">
        <v>5455817.6127366275</v>
      </c>
      <c r="I49" s="133">
        <v>5958401.6271257242</v>
      </c>
      <c r="J49" s="133">
        <v>6466235.8782074889</v>
      </c>
      <c r="K49" s="133">
        <v>6666648.4548375495</v>
      </c>
      <c r="L49" s="133">
        <v>7195476.5832752176</v>
      </c>
      <c r="M49" s="133">
        <v>6943458.3335944703</v>
      </c>
      <c r="N49" s="133">
        <v>6690481.0774606187</v>
      </c>
      <c r="O49" s="133">
        <v>6568935.7930264119</v>
      </c>
      <c r="P49" s="133">
        <v>6218234.2952847406</v>
      </c>
      <c r="Q49" s="164"/>
      <c r="R49" s="164"/>
      <c r="S49" s="164"/>
      <c r="T49" s="164"/>
    </row>
    <row r="50" spans="1:20" ht="13.8" x14ac:dyDescent="0.3">
      <c r="A50" s="182"/>
      <c r="B50" s="182"/>
      <c r="C50" s="178"/>
      <c r="D50" s="133"/>
      <c r="E50" s="133"/>
      <c r="F50" s="133"/>
      <c r="G50" s="133"/>
      <c r="H50" s="183"/>
      <c r="I50" s="183"/>
      <c r="J50" s="183"/>
      <c r="K50" s="183"/>
      <c r="L50" s="184">
        <f>L48/L47</f>
        <v>0.64358968407205996</v>
      </c>
      <c r="M50" s="184">
        <f t="shared" ref="M50:P50" si="8">M48/M47</f>
        <v>0.6526828373847865</v>
      </c>
      <c r="N50" s="184">
        <f t="shared" si="8"/>
        <v>0.6714677432048356</v>
      </c>
      <c r="O50" s="184">
        <f t="shared" si="8"/>
        <v>0.67139472323065774</v>
      </c>
      <c r="P50" s="184">
        <f t="shared" si="8"/>
        <v>0.69250640830949017</v>
      </c>
    </row>
    <row r="51" spans="1:20" ht="13.8" x14ac:dyDescent="0.3">
      <c r="A51" s="169" t="s">
        <v>120</v>
      </c>
      <c r="B51" s="186"/>
      <c r="C51" s="178"/>
      <c r="D51" s="133"/>
      <c r="E51" s="133"/>
      <c r="F51" s="133"/>
      <c r="G51" s="133"/>
      <c r="H51" s="183"/>
      <c r="I51" s="183"/>
      <c r="J51" s="183"/>
      <c r="K51" s="183"/>
      <c r="L51" s="183"/>
      <c r="M51" s="183"/>
      <c r="N51" s="183"/>
      <c r="O51" s="183"/>
      <c r="P51" s="183"/>
    </row>
    <row r="52" spans="1:20" ht="13.8" x14ac:dyDescent="0.3">
      <c r="A52" s="6" t="s">
        <v>121</v>
      </c>
      <c r="B52" s="180"/>
      <c r="C52" s="187" t="s">
        <v>119</v>
      </c>
      <c r="D52" s="133"/>
      <c r="E52" s="133">
        <v>102.37288725459864</v>
      </c>
      <c r="F52" s="133">
        <v>105.46459355883083</v>
      </c>
      <c r="G52" s="133">
        <v>104.99332939192375</v>
      </c>
      <c r="H52" s="133">
        <v>111.60952837552145</v>
      </c>
      <c r="I52" s="133">
        <v>118.01254738675114</v>
      </c>
      <c r="J52" s="133">
        <v>124.31032789164693</v>
      </c>
      <c r="K52" s="133">
        <v>128.31646699308163</v>
      </c>
      <c r="L52" s="133">
        <v>151.18988252451524</v>
      </c>
      <c r="M52" s="133">
        <v>148.72372083541887</v>
      </c>
      <c r="N52" s="133">
        <v>146.5610823554812</v>
      </c>
      <c r="O52" s="133">
        <v>142.55917288106966</v>
      </c>
      <c r="P52" s="133">
        <v>147.2628208284294</v>
      </c>
      <c r="Q52" s="188"/>
    </row>
    <row r="53" spans="1:20" ht="13.8" x14ac:dyDescent="0.3">
      <c r="A53" s="6" t="s">
        <v>122</v>
      </c>
      <c r="B53" s="180"/>
      <c r="C53" s="178"/>
      <c r="D53" s="133"/>
      <c r="E53" s="133">
        <v>108.35368428053521</v>
      </c>
      <c r="F53" s="133">
        <v>108.7065833188384</v>
      </c>
      <c r="G53" s="133">
        <v>110.71875059198543</v>
      </c>
      <c r="H53" s="133">
        <v>115.20641231578109</v>
      </c>
      <c r="I53" s="133">
        <v>129.83366688567082</v>
      </c>
      <c r="J53" s="133">
        <v>137.72116535068844</v>
      </c>
      <c r="K53" s="133">
        <v>143.16853879110627</v>
      </c>
      <c r="L53" s="133">
        <v>159.58160771864704</v>
      </c>
      <c r="M53" s="133">
        <v>155.82059159559267</v>
      </c>
      <c r="N53" s="133">
        <v>155.47691279469538</v>
      </c>
      <c r="O53" s="133">
        <v>150.40607831564265</v>
      </c>
      <c r="P53" s="133">
        <v>151.28433194197157</v>
      </c>
    </row>
    <row r="54" spans="1:20" ht="13.8" x14ac:dyDescent="0.3">
      <c r="A54" s="222" t="s">
        <v>123</v>
      </c>
      <c r="B54" s="182"/>
      <c r="C54" s="178"/>
      <c r="D54" s="133"/>
      <c r="E54" s="183"/>
      <c r="F54" s="183">
        <v>90.003441858089786</v>
      </c>
      <c r="G54" s="183">
        <v>90.019207057832944</v>
      </c>
      <c r="H54" s="183">
        <v>92.736620037247874</v>
      </c>
      <c r="I54" s="183">
        <v>109.90667256460453</v>
      </c>
      <c r="J54" s="183">
        <v>119.42604564201984</v>
      </c>
      <c r="K54" s="183">
        <v>125.77240278211798</v>
      </c>
      <c r="L54" s="183">
        <v>144.08729274033465</v>
      </c>
      <c r="M54" s="183">
        <v>143.47990884243907</v>
      </c>
      <c r="N54" s="183">
        <v>147.76895173102454</v>
      </c>
      <c r="O54" s="183">
        <v>143.2474212630525</v>
      </c>
      <c r="P54" s="183">
        <v>148.0188521590978</v>
      </c>
    </row>
    <row r="55" spans="1:20" ht="13.8" x14ac:dyDescent="0.3">
      <c r="A55" s="222" t="s">
        <v>124</v>
      </c>
      <c r="B55" s="182"/>
      <c r="C55" s="178"/>
      <c r="D55" s="133"/>
      <c r="E55" s="183"/>
      <c r="F55" s="183">
        <v>169.4616837922616</v>
      </c>
      <c r="G55" s="183">
        <v>174.73247428031414</v>
      </c>
      <c r="H55" s="183">
        <v>181.21997448142906</v>
      </c>
      <c r="I55" s="183">
        <v>184.80883305355584</v>
      </c>
      <c r="J55" s="183">
        <v>185.27293433106271</v>
      </c>
      <c r="K55" s="183">
        <v>187.11158559476215</v>
      </c>
      <c r="L55" s="183">
        <v>198.03640665135924</v>
      </c>
      <c r="M55" s="183">
        <v>185.86153471059524</v>
      </c>
      <c r="N55" s="183">
        <v>174.03054470246502</v>
      </c>
      <c r="O55" s="183">
        <v>167.5097006386089</v>
      </c>
      <c r="P55" s="183">
        <v>159.19373422132188</v>
      </c>
    </row>
    <row r="56" spans="1:20" ht="13.8" x14ac:dyDescent="0.3">
      <c r="A56" s="189"/>
      <c r="B56" s="190"/>
      <c r="C56" s="178"/>
      <c r="D56" s="13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</row>
    <row r="57" spans="1:20" ht="13.8" x14ac:dyDescent="0.3">
      <c r="A57" s="169" t="s">
        <v>173</v>
      </c>
      <c r="B57" s="170"/>
      <c r="C57" s="171" t="s">
        <v>59</v>
      </c>
      <c r="D57" s="133"/>
      <c r="E57" s="183"/>
      <c r="F57" s="183"/>
      <c r="G57" s="133">
        <v>1009931.189416667</v>
      </c>
      <c r="H57" s="133">
        <v>1199924.7787500001</v>
      </c>
      <c r="I57" s="133">
        <v>1786160.5618666671</v>
      </c>
      <c r="J57" s="133">
        <v>2342427.8260000004</v>
      </c>
      <c r="K57" s="133">
        <v>2465462.9850000003</v>
      </c>
      <c r="L57" s="133">
        <v>2285471.9069933333</v>
      </c>
      <c r="M57" s="133">
        <v>2272778.264</v>
      </c>
      <c r="N57" s="133">
        <v>2260233.2760000001</v>
      </c>
      <c r="O57" s="133">
        <v>1939130.5737400011</v>
      </c>
      <c r="P57" s="133">
        <v>1346001.566168</v>
      </c>
    </row>
    <row r="58" spans="1:20" ht="13.8" x14ac:dyDescent="0.3">
      <c r="A58" s="189"/>
      <c r="B58" s="190"/>
      <c r="C58" s="178"/>
      <c r="D58" s="133"/>
      <c r="E58" s="133"/>
      <c r="F58" s="133"/>
      <c r="G58" s="183"/>
      <c r="H58" s="183"/>
      <c r="I58" s="183"/>
      <c r="J58" s="183"/>
      <c r="K58" s="183"/>
      <c r="L58" s="183"/>
      <c r="M58" s="183"/>
      <c r="N58" s="183"/>
      <c r="O58" s="191"/>
      <c r="P58" s="191"/>
    </row>
    <row r="59" spans="1:20" ht="13.8" x14ac:dyDescent="0.3">
      <c r="A59" s="128" t="s">
        <v>18</v>
      </c>
      <c r="B59" s="128"/>
      <c r="C59" s="159"/>
      <c r="D59" s="151"/>
      <c r="E59" s="151"/>
      <c r="F59" s="151"/>
      <c r="G59" s="151"/>
      <c r="H59" s="151"/>
      <c r="I59" s="151"/>
      <c r="J59" s="151"/>
      <c r="K59" s="192"/>
      <c r="L59" s="192"/>
      <c r="M59" s="192"/>
      <c r="N59" s="192"/>
      <c r="O59" s="192"/>
      <c r="P59" s="192"/>
    </row>
    <row r="60" spans="1:20" ht="13.8" x14ac:dyDescent="0.3">
      <c r="A60" s="169" t="s">
        <v>137</v>
      </c>
      <c r="B60" s="170"/>
      <c r="C60" s="171" t="s">
        <v>145</v>
      </c>
      <c r="D60" s="172">
        <f t="shared" ref="D60:M60" si="9">D61+D62+D63</f>
        <v>25406738.411804304</v>
      </c>
      <c r="E60" s="172">
        <f t="shared" si="9"/>
        <v>25986049.716722474</v>
      </c>
      <c r="F60" s="172">
        <f t="shared" si="9"/>
        <v>24967617.648191843</v>
      </c>
      <c r="G60" s="172">
        <f t="shared" si="9"/>
        <v>24570433.130621608</v>
      </c>
      <c r="H60" s="172">
        <f t="shared" si="9"/>
        <v>23457251.999000002</v>
      </c>
      <c r="I60" s="172">
        <f t="shared" si="9"/>
        <v>22464212.922835786</v>
      </c>
      <c r="J60" s="172">
        <f t="shared" si="9"/>
        <v>20466081.119631834</v>
      </c>
      <c r="K60" s="172">
        <f t="shared" si="9"/>
        <v>17838684.594970003</v>
      </c>
      <c r="L60" s="172">
        <f t="shared" si="9"/>
        <v>14523206.00599437</v>
      </c>
      <c r="M60" s="172">
        <f t="shared" si="9"/>
        <v>12031026.956399998</v>
      </c>
      <c r="N60" s="172">
        <f>N61+N62+N63</f>
        <v>11425869.51994</v>
      </c>
      <c r="O60" s="172">
        <f>O61+O62+O63</f>
        <v>10046232.370789999</v>
      </c>
      <c r="P60" s="172">
        <f>P61+P62+P63</f>
        <v>8537260.0402500015</v>
      </c>
      <c r="Q60" s="193"/>
      <c r="R60" s="130"/>
    </row>
    <row r="61" spans="1:20" ht="13.8" x14ac:dyDescent="0.3">
      <c r="A61" s="6" t="s">
        <v>134</v>
      </c>
      <c r="B61" s="180"/>
      <c r="C61" s="178"/>
      <c r="D61" s="193">
        <v>24601535.412804302</v>
      </c>
      <c r="E61" s="193">
        <v>24963182.875722475</v>
      </c>
      <c r="F61" s="193">
        <v>24050688.26419184</v>
      </c>
      <c r="G61" s="193">
        <v>23601937.998999998</v>
      </c>
      <c r="H61" s="193">
        <v>22506603.182999998</v>
      </c>
      <c r="I61" s="193">
        <v>21104514.508000001</v>
      </c>
      <c r="J61" s="193">
        <v>19020662.07</v>
      </c>
      <c r="K61" s="193">
        <v>16691065.904970001</v>
      </c>
      <c r="L61" s="193">
        <v>13910256.048994372</v>
      </c>
      <c r="M61" s="193">
        <v>11425701.259399999</v>
      </c>
      <c r="N61" s="193">
        <v>10484853.12094</v>
      </c>
      <c r="O61" s="193">
        <v>8986495.8147899993</v>
      </c>
      <c r="P61" s="193">
        <v>7781192.5482500009</v>
      </c>
      <c r="Q61" s="193"/>
      <c r="R61" s="130"/>
    </row>
    <row r="62" spans="1:20" ht="13.8" x14ac:dyDescent="0.3">
      <c r="A62" s="6" t="s">
        <v>135</v>
      </c>
      <c r="B62" s="180"/>
      <c r="C62" s="178"/>
      <c r="D62" s="133">
        <v>427970.11299999995</v>
      </c>
      <c r="E62" s="133">
        <v>613710.07700000005</v>
      </c>
      <c r="F62" s="133">
        <v>514240.46600000007</v>
      </c>
      <c r="G62" s="133">
        <v>562339.12599999993</v>
      </c>
      <c r="H62" s="133">
        <v>541700.13500000001</v>
      </c>
      <c r="I62" s="133">
        <v>710434.85900000005</v>
      </c>
      <c r="J62" s="133">
        <v>722795.66300000018</v>
      </c>
      <c r="K62" s="133">
        <v>599577.2281712062</v>
      </c>
      <c r="L62" s="133">
        <v>348572.73312569852</v>
      </c>
      <c r="M62" s="133">
        <v>345269.65038781834</v>
      </c>
      <c r="N62" s="133">
        <v>603245.12406860432</v>
      </c>
      <c r="O62" s="133">
        <v>766065.05210980005</v>
      </c>
      <c r="P62" s="133">
        <v>537221.99725000001</v>
      </c>
    </row>
    <row r="63" spans="1:20" ht="13.8" x14ac:dyDescent="0.3">
      <c r="A63" s="6" t="s">
        <v>136</v>
      </c>
      <c r="B63" s="180"/>
      <c r="C63" s="178"/>
      <c r="D63" s="133">
        <v>377232.886</v>
      </c>
      <c r="E63" s="133">
        <v>409156.76400000002</v>
      </c>
      <c r="F63" s="133">
        <v>402688.91800000001</v>
      </c>
      <c r="G63" s="133">
        <v>406156.00562161102</v>
      </c>
      <c r="H63" s="133">
        <v>408948.68100000004</v>
      </c>
      <c r="I63" s="133">
        <v>649263.55583578499</v>
      </c>
      <c r="J63" s="133">
        <v>722623.38663183595</v>
      </c>
      <c r="K63" s="133">
        <v>548041.46182879398</v>
      </c>
      <c r="L63" s="133">
        <v>264377.22387430153</v>
      </c>
      <c r="M63" s="133">
        <v>260056.04661218158</v>
      </c>
      <c r="N63" s="133">
        <v>337771.2749313956</v>
      </c>
      <c r="O63" s="133">
        <v>293671.50389019999</v>
      </c>
      <c r="P63" s="133">
        <v>218845.49475000001</v>
      </c>
    </row>
    <row r="64" spans="1:20" ht="13.8" x14ac:dyDescent="0.3">
      <c r="A64" s="182"/>
      <c r="B64" s="182"/>
      <c r="C64" s="178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R64" s="130"/>
      <c r="S64" s="130"/>
      <c r="T64" s="130"/>
    </row>
    <row r="65" spans="1:21" ht="13.8" x14ac:dyDescent="0.3">
      <c r="A65" s="169" t="s">
        <v>140</v>
      </c>
      <c r="B65" s="194"/>
      <c r="D65" s="133"/>
      <c r="E65" s="133"/>
      <c r="F65" s="133"/>
      <c r="G65" s="183"/>
      <c r="H65" s="183"/>
      <c r="I65" s="183"/>
      <c r="J65" s="183"/>
      <c r="K65" s="183"/>
      <c r="L65" s="183"/>
      <c r="M65" s="183"/>
      <c r="N65" s="183"/>
      <c r="O65" s="183"/>
      <c r="P65" s="183"/>
    </row>
    <row r="66" spans="1:21" ht="13.8" x14ac:dyDescent="0.3">
      <c r="A66" s="3" t="s">
        <v>199</v>
      </c>
      <c r="B66" s="133"/>
      <c r="C66" s="171" t="s">
        <v>145</v>
      </c>
      <c r="D66" s="133">
        <v>995744.90899999999</v>
      </c>
      <c r="E66" s="133">
        <v>2384791.0559999999</v>
      </c>
      <c r="F66" s="133">
        <v>2862029.8823573003</v>
      </c>
      <c r="G66" s="133">
        <v>3062649.3110000002</v>
      </c>
      <c r="H66" s="193">
        <v>2900115.2319999998</v>
      </c>
      <c r="I66" s="193">
        <v>1250076.3459999999</v>
      </c>
      <c r="J66" s="193">
        <v>846508.52799999993</v>
      </c>
      <c r="K66" s="193">
        <v>549841.74800000002</v>
      </c>
      <c r="L66" s="193">
        <v>1756524.2860443708</v>
      </c>
      <c r="M66" s="193">
        <v>1569783.4610000001</v>
      </c>
      <c r="N66" s="193">
        <v>1064768.0920000002</v>
      </c>
      <c r="O66" s="193">
        <v>1195563.632</v>
      </c>
      <c r="P66" s="193">
        <v>1123776.442</v>
      </c>
    </row>
    <row r="67" spans="1:21" ht="13.8" x14ac:dyDescent="0.3">
      <c r="A67" s="182" t="s">
        <v>19</v>
      </c>
      <c r="B67" s="182"/>
      <c r="C67" s="178"/>
      <c r="D67" s="133"/>
      <c r="E67" s="133"/>
      <c r="F67" s="133"/>
      <c r="G67" s="183"/>
      <c r="H67" s="183"/>
      <c r="I67" s="183"/>
      <c r="J67" s="183"/>
      <c r="K67" s="183"/>
      <c r="L67" s="183"/>
      <c r="M67" s="183"/>
      <c r="N67" s="183"/>
      <c r="O67" s="183"/>
      <c r="P67" s="183"/>
    </row>
    <row r="68" spans="1:21" ht="13.8" x14ac:dyDescent="0.3">
      <c r="A68" s="169" t="s">
        <v>174</v>
      </c>
      <c r="B68" s="170"/>
      <c r="C68" s="171" t="s">
        <v>145</v>
      </c>
      <c r="D68" s="172">
        <f t="shared" ref="D68:I68" si="10">D60-D62-D66</f>
        <v>23983023.389804304</v>
      </c>
      <c r="E68" s="172">
        <f t="shared" si="10"/>
        <v>22987548.583722472</v>
      </c>
      <c r="F68" s="172">
        <f t="shared" si="10"/>
        <v>21591347.299834542</v>
      </c>
      <c r="G68" s="172">
        <f t="shared" si="10"/>
        <v>20945444.693621609</v>
      </c>
      <c r="H68" s="172">
        <f t="shared" si="10"/>
        <v>20015436.631999999</v>
      </c>
      <c r="I68" s="172">
        <f t="shared" si="10"/>
        <v>20503701.717835784</v>
      </c>
      <c r="J68" s="172">
        <f t="shared" ref="J68:P68" si="11">J61+J63-J66</f>
        <v>18896776.928631835</v>
      </c>
      <c r="K68" s="172">
        <f t="shared" si="11"/>
        <v>16689265.618798796</v>
      </c>
      <c r="L68" s="172">
        <f t="shared" si="11"/>
        <v>12418108.986824302</v>
      </c>
      <c r="M68" s="172">
        <f t="shared" si="11"/>
        <v>10115973.845012181</v>
      </c>
      <c r="N68" s="172">
        <f t="shared" si="11"/>
        <v>9757856.3038713951</v>
      </c>
      <c r="O68" s="172">
        <f t="shared" si="11"/>
        <v>8084603.6866801986</v>
      </c>
      <c r="P68" s="172">
        <f t="shared" si="11"/>
        <v>6876261.6010000007</v>
      </c>
      <c r="Q68" s="130"/>
      <c r="R68" s="130"/>
    </row>
    <row r="69" spans="1:21" ht="14.4" x14ac:dyDescent="0.3">
      <c r="A69" s="180" t="s">
        <v>138</v>
      </c>
      <c r="B69" s="180"/>
      <c r="C69" s="178"/>
      <c r="D69" s="133"/>
      <c r="E69" s="133"/>
      <c r="F69" s="133"/>
      <c r="G69" s="183"/>
      <c r="H69" s="133">
        <v>16915948.76144838</v>
      </c>
      <c r="I69" s="133">
        <v>17235708.978269771</v>
      </c>
      <c r="J69" s="133">
        <v>15738107.055700712</v>
      </c>
      <c r="K69" s="133">
        <v>13637850.207528748</v>
      </c>
      <c r="L69" s="133">
        <v>10184027.768551389</v>
      </c>
      <c r="M69" s="133">
        <v>7991206.1118067503</v>
      </c>
      <c r="N69" s="133">
        <v>7790900.5287632905</v>
      </c>
      <c r="O69" s="133">
        <v>6299669.2825996988</v>
      </c>
      <c r="P69" s="133">
        <v>5709547.9437657697</v>
      </c>
      <c r="Q69" s="164"/>
      <c r="R69" s="130"/>
    </row>
    <row r="70" spans="1:21" ht="13.8" x14ac:dyDescent="0.3">
      <c r="A70" s="180" t="s">
        <v>65</v>
      </c>
      <c r="B70" s="180"/>
      <c r="C70" s="178"/>
      <c r="D70" s="133"/>
      <c r="E70" s="133"/>
      <c r="F70" s="133"/>
      <c r="G70" s="183"/>
      <c r="H70" s="133">
        <v>3099487.8705516206</v>
      </c>
      <c r="I70" s="133">
        <v>3267992.7397302296</v>
      </c>
      <c r="J70" s="133">
        <v>3158669.8729311302</v>
      </c>
      <c r="K70" s="133">
        <v>3051415.411270041</v>
      </c>
      <c r="L70" s="133">
        <v>2234081.218272916</v>
      </c>
      <c r="M70" s="133">
        <v>2124767.7352054301</v>
      </c>
      <c r="N70" s="133">
        <v>1966955.7753154491</v>
      </c>
      <c r="O70" s="133">
        <v>1784934.404080499</v>
      </c>
      <c r="P70" s="133">
        <v>1166713.6572342222</v>
      </c>
      <c r="R70" s="130"/>
    </row>
    <row r="71" spans="1:21" ht="13.8" x14ac:dyDescent="0.3">
      <c r="A71" s="182"/>
      <c r="B71" s="182"/>
      <c r="C71" s="178"/>
      <c r="D71" s="133"/>
      <c r="E71" s="133"/>
      <c r="F71" s="133"/>
      <c r="G71" s="183"/>
      <c r="H71" s="183"/>
      <c r="I71" s="183"/>
      <c r="J71" s="183"/>
      <c r="K71" s="183"/>
      <c r="L71" s="183"/>
      <c r="M71" s="183"/>
      <c r="N71" s="183"/>
      <c r="O71" s="183"/>
      <c r="P71" s="183"/>
    </row>
    <row r="72" spans="1:21" ht="13.8" x14ac:dyDescent="0.3">
      <c r="A72" s="185" t="s">
        <v>139</v>
      </c>
      <c r="B72" s="186"/>
      <c r="C72" s="178"/>
      <c r="D72" s="133"/>
      <c r="E72" s="133"/>
      <c r="F72" s="133"/>
      <c r="G72" s="183"/>
      <c r="H72" s="183"/>
      <c r="I72" s="183"/>
      <c r="J72" s="183"/>
      <c r="K72" s="183"/>
      <c r="L72" s="183"/>
      <c r="M72" s="183"/>
      <c r="N72" s="183"/>
      <c r="O72" s="183"/>
      <c r="P72" s="183"/>
    </row>
    <row r="73" spans="1:21" ht="13.8" x14ac:dyDescent="0.3">
      <c r="A73" s="6" t="s">
        <v>141</v>
      </c>
      <c r="B73" s="180"/>
      <c r="C73" s="16" t="s">
        <v>146</v>
      </c>
      <c r="D73" s="133"/>
      <c r="E73" s="133">
        <v>175.86144201493337</v>
      </c>
      <c r="F73" s="133">
        <v>166.12690990012743</v>
      </c>
      <c r="G73" s="133">
        <v>160.53557756299196</v>
      </c>
      <c r="H73" s="133">
        <v>154.37535001932812</v>
      </c>
      <c r="I73" s="133">
        <v>152.74352292984503</v>
      </c>
      <c r="J73" s="133">
        <v>142.85277921215263</v>
      </c>
      <c r="K73" s="133">
        <v>124.54619563515502</v>
      </c>
      <c r="L73" s="133">
        <v>101.06109236253245</v>
      </c>
      <c r="M73" s="133">
        <v>82.69238088364834</v>
      </c>
      <c r="N73" s="133">
        <v>77.294284891235506</v>
      </c>
      <c r="O73" s="133">
        <v>66.774177989666228</v>
      </c>
      <c r="P73" s="133">
        <v>56.010074081219379</v>
      </c>
      <c r="Q73" s="130"/>
    </row>
    <row r="74" spans="1:21" ht="13.8" x14ac:dyDescent="0.3">
      <c r="A74" s="6" t="s">
        <v>142</v>
      </c>
      <c r="B74" s="180"/>
      <c r="C74" s="16" t="s">
        <v>146</v>
      </c>
      <c r="D74" s="133"/>
      <c r="E74" s="133"/>
      <c r="F74" s="133"/>
      <c r="G74" s="183"/>
      <c r="H74" s="133">
        <v>168.82966901233146</v>
      </c>
      <c r="I74" s="133">
        <v>169.18921620103544</v>
      </c>
      <c r="J74" s="133">
        <v>150.43475040474516</v>
      </c>
      <c r="K74" s="133">
        <v>132.84498370470988</v>
      </c>
      <c r="L74" s="133">
        <v>98.158746727775153</v>
      </c>
      <c r="M74" s="133">
        <v>78.846597600829483</v>
      </c>
      <c r="N74" s="133">
        <v>74.497379619313207</v>
      </c>
      <c r="O74" s="133">
        <v>60.828014264113925</v>
      </c>
      <c r="P74" s="133">
        <v>51.441702101065225</v>
      </c>
      <c r="Q74" s="193"/>
    </row>
    <row r="75" spans="1:21" ht="13.8" x14ac:dyDescent="0.3">
      <c r="A75" s="222" t="s">
        <v>143</v>
      </c>
      <c r="B75" s="182"/>
      <c r="C75" s="178"/>
      <c r="D75" s="133"/>
      <c r="E75" s="133"/>
      <c r="F75" s="133"/>
      <c r="G75" s="183"/>
      <c r="H75" s="183">
        <v>191.25309485832179</v>
      </c>
      <c r="I75" s="183">
        <v>193.77482335815475</v>
      </c>
      <c r="J75" s="183">
        <v>173.49282146862063</v>
      </c>
      <c r="K75" s="183">
        <v>151.53106284829025</v>
      </c>
      <c r="L75" s="183">
        <v>112.93456505031385</v>
      </c>
      <c r="M75" s="183">
        <v>87.872228825464063</v>
      </c>
      <c r="N75" s="183">
        <v>84.191135669639522</v>
      </c>
      <c r="O75" s="183">
        <v>67.236663735844857</v>
      </c>
      <c r="P75" s="183">
        <v>60.348148061114898</v>
      </c>
      <c r="Q75" s="191"/>
    </row>
    <row r="76" spans="1:21" ht="13.8" x14ac:dyDescent="0.3">
      <c r="A76" s="222" t="s">
        <v>144</v>
      </c>
      <c r="B76" s="182"/>
      <c r="C76" s="178"/>
      <c r="D76" s="133"/>
      <c r="E76" s="133"/>
      <c r="F76" s="133"/>
      <c r="G76" s="183"/>
      <c r="H76" s="183">
        <v>102.95232587973582</v>
      </c>
      <c r="I76" s="183">
        <v>101.3617346483537</v>
      </c>
      <c r="J76" s="183">
        <v>90.503354186841662</v>
      </c>
      <c r="K76" s="183">
        <v>85.643510345400912</v>
      </c>
      <c r="L76" s="183">
        <v>61.487159538871765</v>
      </c>
      <c r="M76" s="183">
        <v>56.875489589695519</v>
      </c>
      <c r="N76" s="183">
        <v>51.163792412029572</v>
      </c>
      <c r="O76" s="183">
        <v>45.516326709189372</v>
      </c>
      <c r="P76" s="183">
        <v>29.869171060822211</v>
      </c>
      <c r="Q76" s="191"/>
    </row>
    <row r="77" spans="1:21" ht="13.8" x14ac:dyDescent="0.3">
      <c r="A77" s="182"/>
      <c r="B77" s="182"/>
      <c r="C77" s="178"/>
      <c r="D77" s="133"/>
      <c r="E77" s="133"/>
      <c r="F77" s="133"/>
      <c r="G77" s="183"/>
      <c r="H77" s="183"/>
      <c r="I77" s="183"/>
      <c r="J77" s="183"/>
      <c r="K77" s="183"/>
      <c r="L77" s="183"/>
      <c r="M77" s="183"/>
      <c r="N77" s="183"/>
      <c r="O77" s="191"/>
      <c r="P77" s="191"/>
    </row>
    <row r="78" spans="1:21" ht="13.8" x14ac:dyDescent="0.3">
      <c r="A78" s="62" t="s">
        <v>175</v>
      </c>
      <c r="B78" s="128"/>
      <c r="C78" s="159"/>
      <c r="D78" s="151"/>
      <c r="E78" s="195">
        <f>E79/D79-1</f>
        <v>1.6954909161786405</v>
      </c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R78" s="130"/>
    </row>
    <row r="79" spans="1:21" ht="15.6" x14ac:dyDescent="0.3">
      <c r="A79" s="185" t="s">
        <v>147</v>
      </c>
      <c r="B79" s="170"/>
      <c r="C79" s="187" t="s">
        <v>160</v>
      </c>
      <c r="D79" s="172">
        <f t="shared" ref="D79:M79" si="12">D80+D81</f>
        <v>3857896564.0766773</v>
      </c>
      <c r="E79" s="172">
        <f t="shared" si="12"/>
        <v>10398925144.025473</v>
      </c>
      <c r="F79" s="172">
        <f t="shared" si="12"/>
        <v>24015223913.469517</v>
      </c>
      <c r="G79" s="172">
        <f t="shared" si="12"/>
        <v>44529120391.968567</v>
      </c>
      <c r="H79" s="172">
        <f t="shared" si="12"/>
        <v>78411434347.051758</v>
      </c>
      <c r="I79" s="172">
        <f t="shared" si="12"/>
        <v>127838726204.50749</v>
      </c>
      <c r="J79" s="172">
        <f t="shared" si="12"/>
        <v>203511092479.86792</v>
      </c>
      <c r="K79" s="172">
        <f t="shared" si="12"/>
        <v>324195364648.66443</v>
      </c>
      <c r="L79" s="172">
        <f t="shared" si="12"/>
        <v>432872303945.71411</v>
      </c>
      <c r="M79" s="172">
        <f t="shared" si="12"/>
        <v>579172319918.53967</v>
      </c>
      <c r="N79" s="172">
        <f>N80+N81</f>
        <v>757392917213.90637</v>
      </c>
      <c r="O79" s="172">
        <f>O80+O81</f>
        <v>983386608240.51514</v>
      </c>
      <c r="P79" s="172">
        <f>P80+P81</f>
        <v>1318442469133.2903</v>
      </c>
      <c r="Q79" s="196"/>
      <c r="R79" s="197"/>
      <c r="S79" s="197"/>
      <c r="T79" s="197"/>
      <c r="U79" s="197"/>
    </row>
    <row r="80" spans="1:21" ht="15.6" x14ac:dyDescent="0.3">
      <c r="A80" s="6" t="s">
        <v>148</v>
      </c>
      <c r="B80" s="180"/>
      <c r="C80" s="178"/>
      <c r="D80" s="133">
        <v>3839895543.1386528</v>
      </c>
      <c r="E80" s="133">
        <v>10321807282.12509</v>
      </c>
      <c r="F80" s="133">
        <v>23794317627.469517</v>
      </c>
      <c r="G80" s="133">
        <v>44096450672.937958</v>
      </c>
      <c r="H80" s="133">
        <v>76354160177.772186</v>
      </c>
      <c r="I80" s="133">
        <v>120580688263.70436</v>
      </c>
      <c r="J80" s="133">
        <v>186977341999.38239</v>
      </c>
      <c r="K80" s="133">
        <v>300121933938.6311</v>
      </c>
      <c r="L80" s="133">
        <v>407696280929.53345</v>
      </c>
      <c r="M80" s="133">
        <v>542593895500.43494</v>
      </c>
      <c r="N80" s="133">
        <v>698688090651.11597</v>
      </c>
      <c r="O80" s="133">
        <v>890014663984.30298</v>
      </c>
      <c r="P80" s="133">
        <v>1187175673784.939</v>
      </c>
      <c r="Q80" s="197"/>
      <c r="R80" s="197"/>
      <c r="S80" s="197"/>
      <c r="T80" s="197"/>
      <c r="U80" s="197"/>
    </row>
    <row r="81" spans="1:21" ht="15.6" x14ac:dyDescent="0.3">
      <c r="A81" s="6" t="s">
        <v>149</v>
      </c>
      <c r="B81" s="180"/>
      <c r="C81" s="178"/>
      <c r="D81" s="133">
        <v>18001020.93802454</v>
      </c>
      <c r="E81" s="133">
        <v>77117861.900383607</v>
      </c>
      <c r="F81" s="133">
        <v>220906286</v>
      </c>
      <c r="G81" s="133">
        <v>432669719.03061247</v>
      </c>
      <c r="H81" s="133">
        <v>2057274169.2795739</v>
      </c>
      <c r="I81" s="133">
        <v>7258037940.803134</v>
      </c>
      <c r="J81" s="133">
        <v>16533750480.485529</v>
      </c>
      <c r="K81" s="133">
        <v>24073430710.033298</v>
      </c>
      <c r="L81" s="133">
        <v>25176023016.180679</v>
      </c>
      <c r="M81" s="133">
        <v>36578424418.104683</v>
      </c>
      <c r="N81" s="133">
        <v>58704826562.790421</v>
      </c>
      <c r="O81" s="133">
        <v>93371944256.212158</v>
      </c>
      <c r="P81" s="133">
        <v>131266795348.35141</v>
      </c>
      <c r="Q81" s="197"/>
      <c r="R81" s="197"/>
      <c r="S81" s="197"/>
      <c r="T81" s="197"/>
      <c r="U81" s="197"/>
    </row>
    <row r="82" spans="1:21" ht="13.8" x14ac:dyDescent="0.3">
      <c r="A82" s="182"/>
      <c r="B82" s="182"/>
      <c r="C82" s="178"/>
      <c r="D82" s="133"/>
      <c r="E82" s="133"/>
      <c r="F82" s="133"/>
      <c r="G82" s="183"/>
      <c r="H82" s="183"/>
      <c r="I82" s="183"/>
      <c r="J82" s="183"/>
      <c r="K82" s="183"/>
      <c r="L82" s="183"/>
      <c r="M82" s="183"/>
      <c r="N82" s="184"/>
      <c r="O82" s="184"/>
      <c r="P82" s="184"/>
      <c r="R82" s="130"/>
      <c r="T82" s="177"/>
    </row>
    <row r="83" spans="1:21" ht="14.4" x14ac:dyDescent="0.3">
      <c r="A83" s="169" t="s">
        <v>150</v>
      </c>
      <c r="B83" s="170"/>
      <c r="C83" s="187" t="s">
        <v>160</v>
      </c>
      <c r="D83" s="172">
        <v>706392060.17497206</v>
      </c>
      <c r="E83" s="172">
        <v>2121539454.75</v>
      </c>
      <c r="F83" s="172">
        <v>5112029376.1367207</v>
      </c>
      <c r="G83" s="172">
        <v>7986885601.4087105</v>
      </c>
      <c r="H83" s="172">
        <v>14936128051.035751</v>
      </c>
      <c r="I83" s="172">
        <v>10928188250.218174</v>
      </c>
      <c r="J83" s="172">
        <v>8879353575.5523205</v>
      </c>
      <c r="K83" s="172">
        <v>21359292931.40089</v>
      </c>
      <c r="L83" s="172">
        <v>34760765203.196503</v>
      </c>
      <c r="M83" s="172">
        <v>46340402842.988144</v>
      </c>
      <c r="N83" s="172">
        <v>62253890050.183769</v>
      </c>
      <c r="O83" s="172">
        <v>96320231957.668671</v>
      </c>
      <c r="P83" s="172">
        <v>151244285176.43719</v>
      </c>
      <c r="Q83" s="135"/>
      <c r="R83" s="135"/>
      <c r="S83" s="135"/>
      <c r="T83" s="135"/>
      <c r="U83" s="135"/>
    </row>
    <row r="84" spans="1:21" ht="14.4" x14ac:dyDescent="0.3">
      <c r="A84" s="182"/>
      <c r="B84" s="182"/>
      <c r="C84" s="198"/>
      <c r="D84" s="133"/>
      <c r="E84" s="133"/>
      <c r="F84" s="13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R84" s="164"/>
      <c r="S84" s="164"/>
      <c r="T84" s="199"/>
    </row>
    <row r="85" spans="1:21" ht="15.6" x14ac:dyDescent="0.3">
      <c r="A85" s="169" t="s">
        <v>156</v>
      </c>
      <c r="B85" s="170"/>
      <c r="C85" s="187" t="s">
        <v>160</v>
      </c>
      <c r="D85" s="169">
        <f t="shared" ref="D85:M85" si="13">D80+D81-D83</f>
        <v>3151504503.9017053</v>
      </c>
      <c r="E85" s="169">
        <f t="shared" si="13"/>
        <v>8277385689.2754726</v>
      </c>
      <c r="F85" s="169">
        <f t="shared" si="13"/>
        <v>18903194537.332794</v>
      </c>
      <c r="G85" s="169">
        <f t="shared" si="13"/>
        <v>36542234790.55986</v>
      </c>
      <c r="H85" s="169">
        <f t="shared" si="13"/>
        <v>63475306296.016006</v>
      </c>
      <c r="I85" s="169">
        <f t="shared" si="13"/>
        <v>116910537954.28932</v>
      </c>
      <c r="J85" s="169">
        <f t="shared" si="13"/>
        <v>194631738904.31561</v>
      </c>
      <c r="K85" s="169">
        <f t="shared" si="13"/>
        <v>302836071717.26355</v>
      </c>
      <c r="L85" s="169">
        <f t="shared" si="13"/>
        <v>398111538742.51758</v>
      </c>
      <c r="M85" s="169">
        <f t="shared" si="13"/>
        <v>532831917075.55151</v>
      </c>
      <c r="N85" s="169">
        <f>N80+N81-N83</f>
        <v>695139027163.72266</v>
      </c>
      <c r="O85" s="169">
        <f>O80+O81-O83</f>
        <v>887066376282.84644</v>
      </c>
      <c r="P85" s="169">
        <f>P80+P81-P83</f>
        <v>1167198183956.853</v>
      </c>
      <c r="Q85" s="197"/>
      <c r="R85" s="130"/>
    </row>
    <row r="86" spans="1:21" ht="15.6" x14ac:dyDescent="0.3">
      <c r="A86" s="6" t="s">
        <v>138</v>
      </c>
      <c r="B86" s="180"/>
      <c r="C86" s="198"/>
      <c r="D86" s="133"/>
      <c r="E86" s="133">
        <v>5556145760.4144802</v>
      </c>
      <c r="F86" s="133">
        <v>13211329866.99296</v>
      </c>
      <c r="G86" s="134">
        <v>25850754777.70171</v>
      </c>
      <c r="H86" s="134">
        <v>43396684066.43914</v>
      </c>
      <c r="I86" s="134">
        <v>80698616644.84845</v>
      </c>
      <c r="J86" s="134">
        <v>138477002292.31598</v>
      </c>
      <c r="K86" s="134">
        <v>217678284777.03778</v>
      </c>
      <c r="L86" s="134">
        <v>295895386886.36353</v>
      </c>
      <c r="M86" s="134">
        <v>403846115773.1543</v>
      </c>
      <c r="N86" s="134">
        <v>517846050695.91449</v>
      </c>
      <c r="O86" s="134">
        <v>651265317393.06592</v>
      </c>
      <c r="P86" s="134">
        <v>871369015390.95605</v>
      </c>
      <c r="Q86" s="196"/>
      <c r="R86" s="130"/>
      <c r="S86" s="135"/>
    </row>
    <row r="87" spans="1:21" ht="15.6" x14ac:dyDescent="0.3">
      <c r="A87" s="6" t="s">
        <v>65</v>
      </c>
      <c r="B87" s="180"/>
      <c r="C87" s="198"/>
      <c r="D87" s="133"/>
      <c r="E87" s="133">
        <v>2721239928.8609929</v>
      </c>
      <c r="F87" s="133">
        <v>5691864670.3398504</v>
      </c>
      <c r="G87" s="134">
        <v>10691480012.85816</v>
      </c>
      <c r="H87" s="134">
        <v>20078622229.726841</v>
      </c>
      <c r="I87" s="134">
        <v>36211921310.203522</v>
      </c>
      <c r="J87" s="134">
        <v>56154736611.828812</v>
      </c>
      <c r="K87" s="134">
        <v>85157786940.2258</v>
      </c>
      <c r="L87" s="134">
        <v>102216151856.15474</v>
      </c>
      <c r="M87" s="134">
        <v>128985801302.39642</v>
      </c>
      <c r="N87" s="134">
        <v>177292976467.83798</v>
      </c>
      <c r="O87" s="134">
        <v>235801058889.78122</v>
      </c>
      <c r="P87" s="134">
        <v>295829168565.89673</v>
      </c>
      <c r="Q87" s="197"/>
      <c r="R87" s="130"/>
      <c r="S87" s="135"/>
    </row>
    <row r="88" spans="1:21" ht="14.4" x14ac:dyDescent="0.3">
      <c r="A88" s="222"/>
      <c r="B88" s="182"/>
      <c r="C88" s="198"/>
      <c r="D88" s="133"/>
      <c r="E88" s="133"/>
      <c r="F88" s="13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200"/>
      <c r="R88" s="135"/>
    </row>
    <row r="89" spans="1:21" ht="14.4" x14ac:dyDescent="0.3">
      <c r="A89" s="6" t="s">
        <v>151</v>
      </c>
      <c r="B89" s="180"/>
      <c r="C89" s="187" t="s">
        <v>160</v>
      </c>
      <c r="D89" s="133"/>
      <c r="E89" s="133"/>
      <c r="F89" s="133"/>
      <c r="G89" s="201" t="s">
        <v>5</v>
      </c>
      <c r="H89" s="133">
        <v>21039762194.995369</v>
      </c>
      <c r="I89" s="133">
        <v>22607207932.044731</v>
      </c>
      <c r="J89" s="133">
        <v>20781988690.307106</v>
      </c>
      <c r="K89" s="133">
        <v>25810941281.280472</v>
      </c>
      <c r="L89" s="133">
        <v>21992911442.137943</v>
      </c>
      <c r="M89" s="133">
        <v>39314506970.068169</v>
      </c>
      <c r="N89" s="133">
        <v>15375539880.017933</v>
      </c>
      <c r="O89" s="133">
        <v>11923306421.680901</v>
      </c>
      <c r="P89" s="133">
        <v>11353283177.051519</v>
      </c>
      <c r="Q89" s="135"/>
      <c r="R89" s="135"/>
      <c r="S89" s="135"/>
      <c r="T89" s="130"/>
    </row>
    <row r="90" spans="1:21" ht="14.4" x14ac:dyDescent="0.3">
      <c r="A90" s="6" t="s">
        <v>152</v>
      </c>
      <c r="B90" s="180"/>
      <c r="C90" s="198"/>
      <c r="D90" s="133"/>
      <c r="E90" s="133"/>
      <c r="F90" s="133"/>
      <c r="G90" s="201" t="s">
        <v>5</v>
      </c>
      <c r="H90" s="133">
        <v>42435544101.170609</v>
      </c>
      <c r="I90" s="133">
        <v>94303330023.007263</v>
      </c>
      <c r="J90" s="133">
        <v>173849750213.83777</v>
      </c>
      <c r="K90" s="133">
        <v>277025130435.98279</v>
      </c>
      <c r="L90" s="133">
        <v>376118627300.38068</v>
      </c>
      <c r="M90" s="133">
        <v>493276941368.88318</v>
      </c>
      <c r="N90" s="133">
        <v>669633773318.7074</v>
      </c>
      <c r="O90" s="133">
        <v>812830579331.06812</v>
      </c>
      <c r="P90" s="133">
        <v>947390337444.51697</v>
      </c>
      <c r="Q90" s="135"/>
      <c r="R90" s="135"/>
      <c r="S90" s="135"/>
    </row>
    <row r="91" spans="1:21" ht="14.4" x14ac:dyDescent="0.3">
      <c r="A91" s="6" t="s">
        <v>153</v>
      </c>
      <c r="B91" s="180"/>
      <c r="C91" s="198"/>
      <c r="D91" s="133"/>
      <c r="E91" s="133"/>
      <c r="F91" s="133"/>
      <c r="G91" s="201"/>
      <c r="H91" s="133"/>
      <c r="I91" s="133"/>
      <c r="J91" s="133"/>
      <c r="K91" s="133"/>
      <c r="L91" s="133"/>
      <c r="M91" s="133">
        <v>240468736.59961799</v>
      </c>
      <c r="N91" s="133">
        <v>10129713965.026054</v>
      </c>
      <c r="O91" s="133">
        <v>62312490530.097305</v>
      </c>
      <c r="P91" s="133">
        <v>208454563335.2854</v>
      </c>
      <c r="Q91" s="135"/>
      <c r="R91" s="135"/>
      <c r="S91" s="135"/>
    </row>
    <row r="92" spans="1:21" ht="13.8" x14ac:dyDescent="0.3">
      <c r="A92" s="182"/>
      <c r="B92" s="182"/>
      <c r="C92" s="198"/>
      <c r="D92" s="133"/>
      <c r="E92" s="133"/>
      <c r="F92" s="13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200"/>
      <c r="R92" s="200"/>
      <c r="S92" s="200"/>
    </row>
    <row r="93" spans="1:21" ht="14.4" x14ac:dyDescent="0.3">
      <c r="A93" s="6" t="s">
        <v>154</v>
      </c>
      <c r="B93" s="180"/>
      <c r="C93" s="187" t="s">
        <v>160</v>
      </c>
      <c r="D93" s="133"/>
      <c r="E93" s="133"/>
      <c r="F93" s="133"/>
      <c r="G93" s="201"/>
      <c r="H93" s="133">
        <v>7129349669.5740795</v>
      </c>
      <c r="I93" s="133">
        <v>8938248690.7434998</v>
      </c>
      <c r="J93" s="133">
        <v>8849791369.4368935</v>
      </c>
      <c r="K93" s="133">
        <v>12604483507.804371</v>
      </c>
      <c r="L93" s="133">
        <v>10604044866.859459</v>
      </c>
      <c r="M93" s="133">
        <v>9537193473.0247974</v>
      </c>
      <c r="N93" s="133">
        <v>11285048154.561649</v>
      </c>
      <c r="O93" s="133">
        <v>10746225690.37763</v>
      </c>
      <c r="P93" s="133">
        <v>9858446672.7958107</v>
      </c>
      <c r="Q93" s="135"/>
      <c r="R93" s="130"/>
    </row>
    <row r="94" spans="1:21" ht="14.4" x14ac:dyDescent="0.3">
      <c r="A94" s="6" t="s">
        <v>155</v>
      </c>
      <c r="B94" s="180"/>
      <c r="C94" s="198"/>
      <c r="D94" s="133"/>
      <c r="E94" s="133"/>
      <c r="F94" s="133"/>
      <c r="G94" s="201"/>
      <c r="H94" s="133">
        <v>56345956626.591904</v>
      </c>
      <c r="I94" s="133">
        <v>107972289263.30844</v>
      </c>
      <c r="J94" s="133">
        <v>185781947534.70801</v>
      </c>
      <c r="K94" s="133">
        <v>290231588209.45947</v>
      </c>
      <c r="L94" s="133">
        <v>387507493875.65771</v>
      </c>
      <c r="M94" s="133">
        <v>523294723602.52588</v>
      </c>
      <c r="N94" s="133">
        <v>683853979009.19055</v>
      </c>
      <c r="O94" s="133">
        <v>876320150592.46899</v>
      </c>
      <c r="P94" s="133">
        <v>1157339737284.0571</v>
      </c>
      <c r="Q94" s="135"/>
      <c r="S94" s="164"/>
      <c r="T94" s="164"/>
    </row>
    <row r="95" spans="1:21" ht="14.4" x14ac:dyDescent="0.3">
      <c r="A95" s="6"/>
      <c r="B95" s="180"/>
      <c r="C95" s="198"/>
      <c r="D95" s="133"/>
      <c r="E95" s="133"/>
      <c r="F95" s="133"/>
      <c r="G95" s="201"/>
      <c r="H95" s="133"/>
      <c r="I95" s="133"/>
      <c r="J95" s="133"/>
      <c r="K95" s="133"/>
      <c r="L95" s="133"/>
      <c r="M95" s="133"/>
      <c r="N95" s="133"/>
      <c r="O95" s="193"/>
      <c r="P95" s="193"/>
      <c r="Q95" s="135"/>
      <c r="S95" s="164"/>
      <c r="T95" s="164"/>
    </row>
    <row r="96" spans="1:21" ht="14.4" x14ac:dyDescent="0.3">
      <c r="A96" s="169" t="s">
        <v>200</v>
      </c>
      <c r="B96" s="182"/>
      <c r="C96" s="198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93"/>
      <c r="P96" s="193"/>
      <c r="S96" s="164"/>
      <c r="T96" s="164"/>
    </row>
    <row r="97" spans="1:19" ht="14.4" x14ac:dyDescent="0.3">
      <c r="A97" s="180" t="s">
        <v>157</v>
      </c>
      <c r="B97" s="180"/>
      <c r="C97" s="198"/>
      <c r="D97" s="133"/>
      <c r="E97" s="203"/>
      <c r="F97" s="203">
        <v>0.25936757408288164</v>
      </c>
      <c r="G97" s="203">
        <v>0.60786776554902</v>
      </c>
      <c r="H97" s="203">
        <v>1.3030663754793157</v>
      </c>
      <c r="I97" s="203">
        <v>2.8451439732700115</v>
      </c>
      <c r="J97" s="148">
        <v>2.7677078232673171</v>
      </c>
      <c r="K97" s="148">
        <v>3.0314043709307001</v>
      </c>
      <c r="L97" s="148">
        <v>3.9924329988915397</v>
      </c>
      <c r="M97" s="148">
        <v>5.2492661195829067</v>
      </c>
      <c r="N97" s="148">
        <v>6.4416678328048294</v>
      </c>
      <c r="O97" s="148">
        <v>7.753434341129493</v>
      </c>
      <c r="P97" s="148">
        <v>10.076919388820581</v>
      </c>
      <c r="Q97" s="202"/>
    </row>
    <row r="98" spans="1:19" ht="14.4" x14ac:dyDescent="0.3">
      <c r="A98" s="180" t="s">
        <v>176</v>
      </c>
      <c r="B98" s="180"/>
      <c r="C98" s="198"/>
      <c r="D98" s="133"/>
      <c r="E98" s="203"/>
      <c r="F98" s="203">
        <v>0.48911837584947671</v>
      </c>
      <c r="G98" s="203">
        <v>0.42070282875649828</v>
      </c>
      <c r="H98" s="203">
        <v>0.49147622442341432</v>
      </c>
      <c r="I98" s="203">
        <v>0.6113700921025258</v>
      </c>
      <c r="J98" s="148">
        <v>1.12295288082867</v>
      </c>
      <c r="K98" s="148">
        <v>2.7934655789655696</v>
      </c>
      <c r="L98" s="148">
        <v>3.2210094566169514</v>
      </c>
      <c r="M98" s="148">
        <v>3.9262129590247095</v>
      </c>
      <c r="N98" s="148">
        <v>5.2725507115114114</v>
      </c>
      <c r="O98" s="148">
        <v>6.8298186250976807</v>
      </c>
      <c r="P98" s="148">
        <v>8.4160421989017298</v>
      </c>
      <c r="Q98" s="202"/>
    </row>
    <row r="99" spans="1:19" ht="13.8" x14ac:dyDescent="0.3">
      <c r="A99" s="180"/>
      <c r="B99" s="180"/>
      <c r="C99" s="198"/>
      <c r="D99" s="133"/>
      <c r="E99" s="133"/>
      <c r="F99" s="133"/>
      <c r="G99" s="133"/>
      <c r="H99" s="203"/>
      <c r="I99" s="203"/>
      <c r="J99" s="203"/>
      <c r="K99" s="203"/>
      <c r="L99" s="203"/>
      <c r="M99" s="203"/>
      <c r="N99" s="203"/>
      <c r="O99" s="204"/>
      <c r="P99" s="204"/>
    </row>
    <row r="100" spans="1:19" ht="13.8" x14ac:dyDescent="0.3">
      <c r="A100" s="180" t="s">
        <v>158</v>
      </c>
      <c r="B100" s="180"/>
      <c r="C100" s="187" t="s">
        <v>162</v>
      </c>
      <c r="D100" s="133"/>
      <c r="E100" s="133"/>
      <c r="F100" s="133"/>
      <c r="G100" s="133"/>
      <c r="H100" s="203"/>
      <c r="I100" s="203"/>
      <c r="J100" s="203"/>
      <c r="K100" s="203"/>
      <c r="L100" s="203"/>
      <c r="M100" s="203">
        <v>0.40980011687468876</v>
      </c>
      <c r="N100" s="203">
        <v>0.15757305637154592</v>
      </c>
      <c r="O100" s="203">
        <v>0.11731904311902724</v>
      </c>
      <c r="P100" s="203">
        <v>0.10696058872387902</v>
      </c>
    </row>
    <row r="101" spans="1:19" ht="13.8" x14ac:dyDescent="0.3">
      <c r="A101" s="180" t="s">
        <v>161</v>
      </c>
      <c r="B101" s="180"/>
      <c r="C101" s="178"/>
      <c r="D101" s="133"/>
      <c r="E101" s="133"/>
      <c r="F101" s="133"/>
      <c r="G101" s="133"/>
      <c r="H101" s="203"/>
      <c r="I101" s="203"/>
      <c r="J101" s="203"/>
      <c r="K101" s="203"/>
      <c r="L101" s="203"/>
      <c r="M101" s="203">
        <v>5.213510268346127</v>
      </c>
      <c r="N101" s="203">
        <v>6.6531556688086706</v>
      </c>
      <c r="O101" s="203">
        <v>7.4781395621754356</v>
      </c>
      <c r="P101" s="203">
        <v>8.4060555719985821</v>
      </c>
      <c r="Q101" s="146"/>
    </row>
    <row r="102" spans="1:19" ht="13.8" x14ac:dyDescent="0.3">
      <c r="A102" s="180" t="s">
        <v>159</v>
      </c>
      <c r="B102" s="180"/>
      <c r="C102" s="178"/>
      <c r="D102" s="133"/>
      <c r="E102" s="133"/>
      <c r="F102" s="133"/>
      <c r="G102" s="133"/>
      <c r="H102" s="203"/>
      <c r="I102" s="203"/>
      <c r="J102" s="203"/>
      <c r="K102" s="203"/>
      <c r="L102" s="203"/>
      <c r="M102" s="203">
        <v>0.1793766404090901</v>
      </c>
      <c r="N102" s="203">
        <v>1.1088394365038559</v>
      </c>
      <c r="O102" s="203">
        <v>2.4522803098255355</v>
      </c>
      <c r="P102" s="203">
        <v>4.825922087999718</v>
      </c>
    </row>
    <row r="103" spans="1:19" ht="13.8" x14ac:dyDescent="0.3">
      <c r="A103" s="180"/>
      <c r="B103" s="180"/>
      <c r="C103" s="178"/>
      <c r="D103" s="133"/>
      <c r="E103" s="133"/>
      <c r="F103" s="133"/>
      <c r="G103" s="133"/>
      <c r="H103" s="203"/>
      <c r="I103" s="203"/>
      <c r="J103" s="203"/>
      <c r="K103" s="203"/>
      <c r="L103" s="203"/>
      <c r="M103" s="203"/>
      <c r="N103" s="203"/>
      <c r="O103" s="204"/>
      <c r="P103" s="204"/>
    </row>
    <row r="104" spans="1:19" ht="13.8" x14ac:dyDescent="0.3">
      <c r="A104" s="182"/>
      <c r="B104" s="182"/>
      <c r="C104" s="178"/>
      <c r="D104" s="133"/>
      <c r="E104" s="133"/>
      <c r="F104" s="133"/>
      <c r="G104" s="183"/>
      <c r="H104" s="183"/>
      <c r="I104" s="133"/>
      <c r="J104" s="133"/>
      <c r="K104" s="133"/>
      <c r="L104" s="133"/>
      <c r="M104" s="133"/>
      <c r="N104" s="133"/>
      <c r="O104" s="133"/>
      <c r="P104" s="133"/>
      <c r="R104" s="130"/>
      <c r="S104" s="130"/>
    </row>
    <row r="105" spans="1:19" x14ac:dyDescent="0.25">
      <c r="A105" s="205"/>
      <c r="B105" s="205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R105" s="130"/>
      <c r="S105" s="130"/>
    </row>
    <row r="106" spans="1:19" x14ac:dyDescent="0.25">
      <c r="I106" s="146"/>
      <c r="J106" s="146"/>
      <c r="K106" s="146"/>
      <c r="L106" s="146"/>
      <c r="M106" s="146"/>
      <c r="N106" s="146"/>
      <c r="O106" s="146"/>
      <c r="P106" s="146"/>
      <c r="R106" s="130"/>
      <c r="S106" s="130"/>
    </row>
    <row r="107" spans="1:19" x14ac:dyDescent="0.25">
      <c r="O107" s="130"/>
      <c r="P107" s="130"/>
      <c r="R107" s="130"/>
      <c r="S107" s="130"/>
    </row>
    <row r="114" spans="18:20" ht="14.4" x14ac:dyDescent="0.3">
      <c r="T114" s="164"/>
    </row>
    <row r="115" spans="18:20" ht="14.4" x14ac:dyDescent="0.3">
      <c r="T115" s="164"/>
    </row>
    <row r="116" spans="18:20" ht="14.4" x14ac:dyDescent="0.3">
      <c r="T116" s="164"/>
    </row>
    <row r="117" spans="18:20" ht="14.4" x14ac:dyDescent="0.3">
      <c r="T117" s="164"/>
    </row>
    <row r="118" spans="18:20" x14ac:dyDescent="0.25">
      <c r="R118" s="206"/>
      <c r="S118" s="206"/>
    </row>
  </sheetData>
  <mergeCells count="3">
    <mergeCell ref="A23:B23"/>
    <mergeCell ref="A27:B27"/>
    <mergeCell ref="A33:B33"/>
  </mergeCells>
  <hyperlinks>
    <hyperlink ref="A1" location="'Table de matières'!A1" display="Vers la table de matières" xr:uid="{AFCCF9A7-14D6-4D60-B468-B8C638FE5306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W43"/>
  <sheetViews>
    <sheetView showGridLines="0" topLeftCell="A8" zoomScale="75" zoomScaleNormal="75" workbookViewId="0">
      <pane xSplit="3" topLeftCell="D1" activePane="topRight" state="frozen"/>
      <selection pane="topRight" activeCell="A43" sqref="A43"/>
    </sheetView>
  </sheetViews>
  <sheetFormatPr defaultColWidth="8.77734375" defaultRowHeight="14.4" x14ac:dyDescent="0.3"/>
  <cols>
    <col min="1" max="1" width="23.109375" customWidth="1"/>
    <col min="2" max="2" width="51.5546875" customWidth="1"/>
    <col min="3" max="3" width="14.33203125" bestFit="1" customWidth="1"/>
    <col min="4" max="5" width="10.44140625" bestFit="1" customWidth="1"/>
    <col min="6" max="6" width="11.6640625" bestFit="1" customWidth="1"/>
    <col min="7" max="21" width="12.5546875" bestFit="1" customWidth="1"/>
    <col min="22" max="22" width="13" bestFit="1" customWidth="1"/>
  </cols>
  <sheetData>
    <row r="1" spans="1:22" ht="27" customHeight="1" x14ac:dyDescent="0.3">
      <c r="A1" s="217" t="s">
        <v>72</v>
      </c>
      <c r="D1" s="17">
        <v>2007</v>
      </c>
      <c r="E1" s="17">
        <v>2008</v>
      </c>
      <c r="F1" s="17">
        <v>2009</v>
      </c>
      <c r="G1" s="17">
        <v>2010</v>
      </c>
      <c r="H1" s="17">
        <v>2011</v>
      </c>
      <c r="I1" s="17">
        <v>2012</v>
      </c>
      <c r="J1" s="17">
        <v>2013</v>
      </c>
      <c r="K1" s="17">
        <v>2014</v>
      </c>
      <c r="L1" s="17">
        <v>2015</v>
      </c>
      <c r="M1" s="17">
        <v>2016</v>
      </c>
      <c r="N1" s="17" t="s">
        <v>6</v>
      </c>
      <c r="O1" s="17" t="s">
        <v>0</v>
      </c>
      <c r="P1" s="17" t="s">
        <v>7</v>
      </c>
      <c r="Q1" s="17" t="s">
        <v>1</v>
      </c>
      <c r="R1" s="17" t="s">
        <v>2</v>
      </c>
      <c r="S1" s="17" t="s">
        <v>8</v>
      </c>
      <c r="T1" s="17" t="s">
        <v>3</v>
      </c>
      <c r="U1" s="17" t="s">
        <v>4</v>
      </c>
    </row>
    <row r="2" spans="1:22" ht="27" customHeight="1" x14ac:dyDescent="0.3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x14ac:dyDescent="0.3">
      <c r="A3" s="62" t="s">
        <v>101</v>
      </c>
      <c r="B3" s="60"/>
      <c r="C3" s="61"/>
      <c r="D3" s="62">
        <f>SUM(D4:D6)</f>
        <v>479528</v>
      </c>
      <c r="E3" s="62">
        <f t="shared" ref="E3:T3" si="0">SUM(E4:E6)</f>
        <v>813728</v>
      </c>
      <c r="F3" s="62">
        <f t="shared" si="0"/>
        <v>1291579</v>
      </c>
      <c r="G3" s="62">
        <f t="shared" si="0"/>
        <v>1851944</v>
      </c>
      <c r="H3" s="62">
        <f t="shared" si="0"/>
        <v>2258689.9999999995</v>
      </c>
      <c r="I3" s="62">
        <f t="shared" si="0"/>
        <v>2625173</v>
      </c>
      <c r="J3" s="62">
        <f t="shared" si="0"/>
        <v>2769559.1276441435</v>
      </c>
      <c r="K3" s="62">
        <f t="shared" si="0"/>
        <v>2858256</v>
      </c>
      <c r="L3" s="62">
        <f t="shared" si="0"/>
        <v>2943533</v>
      </c>
      <c r="M3" s="62">
        <f t="shared" si="0"/>
        <v>3058175</v>
      </c>
      <c r="N3" s="62">
        <f t="shared" si="0"/>
        <v>3189776</v>
      </c>
      <c r="O3" s="62">
        <f t="shared" si="0"/>
        <v>3195773.9825969455</v>
      </c>
      <c r="P3" s="62">
        <f t="shared" si="0"/>
        <v>3280008.0002601594</v>
      </c>
      <c r="Q3" s="62">
        <f t="shared" si="0"/>
        <v>3339057.551017222</v>
      </c>
      <c r="R3" s="62">
        <f t="shared" si="0"/>
        <v>3403694.6608061753</v>
      </c>
      <c r="S3" s="62">
        <f t="shared" si="0"/>
        <v>3473104</v>
      </c>
      <c r="T3" s="62">
        <f t="shared" si="0"/>
        <v>3434721</v>
      </c>
      <c r="U3" s="62">
        <v>3459023</v>
      </c>
    </row>
    <row r="4" spans="1:22" x14ac:dyDescent="0.3">
      <c r="A4" s="6" t="s">
        <v>201</v>
      </c>
      <c r="B4" s="22"/>
      <c r="C4" s="24"/>
      <c r="D4" s="3">
        <v>409665</v>
      </c>
      <c r="E4" s="3">
        <v>618833</v>
      </c>
      <c r="F4" s="3">
        <v>757277</v>
      </c>
      <c r="G4" s="3">
        <v>866163</v>
      </c>
      <c r="H4" s="3">
        <v>917764.85322102555</v>
      </c>
      <c r="I4" s="3">
        <v>996526</v>
      </c>
      <c r="J4" s="3">
        <v>978821.12764414353</v>
      </c>
      <c r="K4" s="3">
        <v>703098</v>
      </c>
      <c r="L4" s="3">
        <v>566157</v>
      </c>
      <c r="M4" s="3">
        <v>560961</v>
      </c>
      <c r="N4" s="3">
        <v>567167</v>
      </c>
      <c r="O4" s="3">
        <v>613850.246095223</v>
      </c>
      <c r="P4" s="3">
        <v>598291.36177619302</v>
      </c>
      <c r="Q4" s="3">
        <v>635380.32158886129</v>
      </c>
      <c r="R4" s="3">
        <v>658586.34233848075</v>
      </c>
      <c r="S4" s="3">
        <v>786975</v>
      </c>
      <c r="T4" s="3">
        <v>806656</v>
      </c>
      <c r="U4" s="3">
        <v>937238</v>
      </c>
    </row>
    <row r="5" spans="1:22" x14ac:dyDescent="0.3">
      <c r="A5" s="6" t="s">
        <v>202</v>
      </c>
      <c r="B5" s="22"/>
      <c r="C5" s="24"/>
      <c r="D5" s="3">
        <v>69863</v>
      </c>
      <c r="E5" s="3">
        <v>194895</v>
      </c>
      <c r="F5" s="3">
        <v>520807</v>
      </c>
      <c r="G5" s="3">
        <v>939468</v>
      </c>
      <c r="H5" s="3">
        <v>1262084.146778974</v>
      </c>
      <c r="I5" s="3">
        <v>1519443</v>
      </c>
      <c r="J5" s="3">
        <v>1614520</v>
      </c>
      <c r="K5" s="3">
        <v>1538458</v>
      </c>
      <c r="L5" s="3">
        <v>1640302</v>
      </c>
      <c r="M5" s="3">
        <v>1659756</v>
      </c>
      <c r="N5" s="3">
        <v>1683691</v>
      </c>
      <c r="O5" s="3">
        <v>1702063.6865625645</v>
      </c>
      <c r="P5" s="3">
        <v>1604188.0336328766</v>
      </c>
      <c r="Q5" s="3">
        <v>1586767.2093368431</v>
      </c>
      <c r="R5" s="3">
        <v>1586509.8182174303</v>
      </c>
      <c r="S5" s="3">
        <v>1556869</v>
      </c>
      <c r="T5" s="3">
        <v>1547025</v>
      </c>
      <c r="U5" s="3">
        <v>1515661</v>
      </c>
      <c r="V5" s="1"/>
    </row>
    <row r="6" spans="1:22" x14ac:dyDescent="0.3">
      <c r="A6" s="6" t="s">
        <v>203</v>
      </c>
      <c r="B6" s="22"/>
      <c r="C6" s="24"/>
      <c r="D6" s="3">
        <v>0</v>
      </c>
      <c r="E6" s="3">
        <v>0</v>
      </c>
      <c r="F6" s="3">
        <v>13495</v>
      </c>
      <c r="G6" s="3">
        <v>46313</v>
      </c>
      <c r="H6" s="3">
        <v>78841</v>
      </c>
      <c r="I6" s="3">
        <v>109204</v>
      </c>
      <c r="J6" s="3">
        <v>176218</v>
      </c>
      <c r="K6" s="3">
        <v>616700</v>
      </c>
      <c r="L6" s="3">
        <v>737074</v>
      </c>
      <c r="M6" s="3">
        <v>837458</v>
      </c>
      <c r="N6" s="3">
        <v>938918</v>
      </c>
      <c r="O6" s="3">
        <v>879860.04993915802</v>
      </c>
      <c r="P6" s="3">
        <v>1077528.6048510899</v>
      </c>
      <c r="Q6" s="3">
        <v>1116910.0200915181</v>
      </c>
      <c r="R6" s="3">
        <v>1158598.5002502641</v>
      </c>
      <c r="S6" s="3">
        <v>1129260</v>
      </c>
      <c r="T6" s="3">
        <v>1081040</v>
      </c>
      <c r="U6" s="3">
        <v>1006124</v>
      </c>
    </row>
    <row r="7" spans="1:22" x14ac:dyDescent="0.3">
      <c r="A7" s="3"/>
      <c r="B7" s="48"/>
      <c r="C7" s="53"/>
    </row>
    <row r="8" spans="1:22" x14ac:dyDescent="0.3">
      <c r="A8" s="62" t="s">
        <v>102</v>
      </c>
      <c r="B8" s="60"/>
      <c r="C8" s="61"/>
      <c r="D8" s="62">
        <f>SUM(D9:D14)</f>
        <v>409665</v>
      </c>
      <c r="E8" s="62">
        <f t="shared" ref="E8:T8" si="1">SUM(E9:E14)</f>
        <v>618833</v>
      </c>
      <c r="F8" s="62">
        <f t="shared" si="1"/>
        <v>757277</v>
      </c>
      <c r="G8" s="62">
        <f t="shared" si="1"/>
        <v>866163</v>
      </c>
      <c r="H8" s="62">
        <f t="shared" si="1"/>
        <v>917764.85322102555</v>
      </c>
      <c r="I8" s="62">
        <f t="shared" si="1"/>
        <v>996526</v>
      </c>
      <c r="J8" s="62">
        <f t="shared" si="1"/>
        <v>978821.12764414353</v>
      </c>
      <c r="K8" s="62">
        <f t="shared" si="1"/>
        <v>703098</v>
      </c>
      <c r="L8" s="62">
        <f t="shared" si="1"/>
        <v>566157</v>
      </c>
      <c r="M8" s="62">
        <f t="shared" si="1"/>
        <v>560961</v>
      </c>
      <c r="N8" s="62">
        <f t="shared" si="1"/>
        <v>567167</v>
      </c>
      <c r="O8" s="62">
        <f t="shared" si="1"/>
        <v>613850.246095223</v>
      </c>
      <c r="P8" s="62">
        <f t="shared" si="1"/>
        <v>598291.36177619302</v>
      </c>
      <c r="Q8" s="62">
        <f t="shared" si="1"/>
        <v>635380.32158886129</v>
      </c>
      <c r="R8" s="62">
        <f t="shared" si="1"/>
        <v>658586.34233848075</v>
      </c>
      <c r="S8" s="62">
        <f t="shared" si="1"/>
        <v>758800</v>
      </c>
      <c r="T8" s="62">
        <f t="shared" si="1"/>
        <v>806656</v>
      </c>
      <c r="U8" s="62">
        <v>937238</v>
      </c>
    </row>
    <row r="9" spans="1:22" x14ac:dyDescent="0.3">
      <c r="A9" s="6" t="s">
        <v>177</v>
      </c>
      <c r="B9" s="22"/>
      <c r="C9" s="24"/>
      <c r="D9" s="3">
        <v>226329</v>
      </c>
      <c r="E9" s="3">
        <v>257458</v>
      </c>
      <c r="F9" s="3">
        <v>269377</v>
      </c>
      <c r="G9" s="3">
        <v>306369</v>
      </c>
      <c r="H9" s="3">
        <v>279586</v>
      </c>
      <c r="I9" s="3">
        <v>225737</v>
      </c>
      <c r="J9" s="3">
        <v>227167.03904266888</v>
      </c>
      <c r="K9" s="3">
        <v>121060</v>
      </c>
      <c r="L9" s="3">
        <v>93573</v>
      </c>
      <c r="M9" s="3">
        <v>68063</v>
      </c>
      <c r="N9" s="3">
        <v>50189</v>
      </c>
      <c r="O9" s="3">
        <v>82930.304345811703</v>
      </c>
      <c r="P9" s="3">
        <v>73397.102589726797</v>
      </c>
      <c r="Q9" s="3">
        <v>71615.919983381798</v>
      </c>
      <c r="R9" s="3">
        <v>58208.381936579797</v>
      </c>
      <c r="S9" s="3">
        <v>47306</v>
      </c>
      <c r="T9" s="3">
        <v>28734</v>
      </c>
      <c r="U9" s="3">
        <v>24639</v>
      </c>
    </row>
    <row r="10" spans="1:22" x14ac:dyDescent="0.3">
      <c r="A10" s="6" t="s">
        <v>178</v>
      </c>
      <c r="B10" s="22"/>
      <c r="C10" s="24"/>
      <c r="D10" s="3">
        <v>2123</v>
      </c>
      <c r="E10" s="3">
        <v>7500</v>
      </c>
      <c r="F10" s="3">
        <v>6728</v>
      </c>
      <c r="G10" s="3">
        <v>3892</v>
      </c>
      <c r="H10" s="3">
        <v>2723</v>
      </c>
      <c r="I10" s="3">
        <v>27448</v>
      </c>
      <c r="J10" s="3">
        <v>29147</v>
      </c>
      <c r="K10" s="3">
        <v>33497</v>
      </c>
      <c r="L10" s="3">
        <v>16604</v>
      </c>
      <c r="M10" s="3">
        <v>48427</v>
      </c>
      <c r="N10" s="3">
        <v>34524</v>
      </c>
      <c r="O10" s="3">
        <v>5299.9825969452504</v>
      </c>
      <c r="P10" s="3">
        <v>29455.00026015922</v>
      </c>
      <c r="Q10" s="3">
        <v>72862.551017222533</v>
      </c>
      <c r="R10" s="3">
        <v>111099.66080617496</v>
      </c>
      <c r="S10" s="3">
        <v>228990</v>
      </c>
      <c r="T10" s="3">
        <v>323105</v>
      </c>
      <c r="U10" s="3">
        <v>479556</v>
      </c>
      <c r="V10" s="27"/>
    </row>
    <row r="11" spans="1:22" x14ac:dyDescent="0.3">
      <c r="A11" s="6" t="s">
        <v>179</v>
      </c>
      <c r="B11" s="22"/>
      <c r="C11" s="24"/>
      <c r="D11" s="3">
        <v>170527</v>
      </c>
      <c r="E11" s="3">
        <v>330872</v>
      </c>
      <c r="F11" s="3">
        <v>421510</v>
      </c>
      <c r="G11" s="3">
        <v>450183</v>
      </c>
      <c r="H11" s="3">
        <v>480252.85322102549</v>
      </c>
      <c r="I11" s="3">
        <v>539161</v>
      </c>
      <c r="J11" s="3">
        <v>510964.08860147465</v>
      </c>
      <c r="K11" s="3">
        <v>347492</v>
      </c>
      <c r="L11" s="3">
        <v>283670</v>
      </c>
      <c r="M11" s="3">
        <v>265748</v>
      </c>
      <c r="N11" s="3">
        <v>313742</v>
      </c>
      <c r="O11" s="3">
        <v>372753.95915246604</v>
      </c>
      <c r="P11" s="3">
        <v>362590.25892630697</v>
      </c>
      <c r="Q11" s="3">
        <v>391383.85058825696</v>
      </c>
      <c r="R11" s="3">
        <v>403162.29959572601</v>
      </c>
      <c r="S11" s="3">
        <v>408445</v>
      </c>
      <c r="T11" s="3">
        <v>386660</v>
      </c>
      <c r="U11" s="3">
        <v>368782</v>
      </c>
    </row>
    <row r="12" spans="1:22" x14ac:dyDescent="0.3">
      <c r="A12" s="6" t="s">
        <v>182</v>
      </c>
      <c r="B12" s="22"/>
      <c r="C12" s="24"/>
      <c r="D12" s="3">
        <v>10686</v>
      </c>
      <c r="E12" s="3">
        <v>23003</v>
      </c>
      <c r="F12" s="3">
        <v>53351</v>
      </c>
      <c r="G12" s="3">
        <v>100593</v>
      </c>
      <c r="H12" s="3">
        <v>144846</v>
      </c>
      <c r="I12" s="3">
        <v>197553</v>
      </c>
      <c r="J12" s="3">
        <v>207600</v>
      </c>
      <c r="K12" s="3">
        <v>198228</v>
      </c>
      <c r="L12" s="3">
        <v>171714</v>
      </c>
      <c r="M12" s="3">
        <v>178372</v>
      </c>
      <c r="N12" s="3">
        <v>168463</v>
      </c>
      <c r="O12" s="3">
        <v>152719</v>
      </c>
      <c r="P12" s="3">
        <v>132653</v>
      </c>
      <c r="Q12" s="3">
        <v>99384</v>
      </c>
      <c r="R12" s="3">
        <v>85983</v>
      </c>
      <c r="S12" s="3">
        <v>73961</v>
      </c>
      <c r="T12" s="3">
        <v>65670</v>
      </c>
      <c r="U12" s="3">
        <v>63849</v>
      </c>
    </row>
    <row r="13" spans="1:22" x14ac:dyDescent="0.3">
      <c r="A13" s="6" t="s">
        <v>180</v>
      </c>
      <c r="B13" s="22"/>
      <c r="C13" s="24"/>
      <c r="D13" s="3">
        <v>0</v>
      </c>
      <c r="E13" s="3">
        <v>0</v>
      </c>
      <c r="F13" s="3">
        <v>6311</v>
      </c>
      <c r="G13" s="3">
        <v>5126</v>
      </c>
      <c r="H13" s="3">
        <v>10357</v>
      </c>
      <c r="I13" s="3">
        <v>6623</v>
      </c>
      <c r="J13" s="3">
        <v>3929</v>
      </c>
      <c r="K13" s="3">
        <v>2811</v>
      </c>
      <c r="L13" s="3">
        <v>590</v>
      </c>
      <c r="M13" s="3">
        <v>306</v>
      </c>
      <c r="N13" s="3">
        <v>224</v>
      </c>
      <c r="O13" s="3">
        <v>147</v>
      </c>
      <c r="P13" s="3">
        <v>141</v>
      </c>
      <c r="Q13" s="3">
        <v>76</v>
      </c>
      <c r="R13" s="3">
        <v>66</v>
      </c>
      <c r="S13" s="3">
        <v>49</v>
      </c>
      <c r="T13" s="3">
        <v>2175</v>
      </c>
      <c r="U13" s="3">
        <v>123</v>
      </c>
    </row>
    <row r="14" spans="1:22" x14ac:dyDescent="0.3">
      <c r="A14" s="6" t="s">
        <v>181</v>
      </c>
      <c r="B14" s="22"/>
      <c r="C14" s="24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4</v>
      </c>
      <c r="J14" s="3">
        <v>14</v>
      </c>
      <c r="K14" s="3">
        <v>10</v>
      </c>
      <c r="L14" s="3">
        <v>6</v>
      </c>
      <c r="M14" s="3">
        <v>45</v>
      </c>
      <c r="N14" s="3">
        <v>25</v>
      </c>
      <c r="O14" s="3">
        <v>0</v>
      </c>
      <c r="P14" s="3">
        <v>55</v>
      </c>
      <c r="Q14" s="3">
        <v>58</v>
      </c>
      <c r="R14" s="3">
        <v>67</v>
      </c>
      <c r="S14" s="3">
        <v>49</v>
      </c>
      <c r="T14" s="3">
        <v>312</v>
      </c>
      <c r="U14" s="3">
        <v>289</v>
      </c>
    </row>
    <row r="15" spans="1:22" x14ac:dyDescent="0.3">
      <c r="B15" s="50"/>
      <c r="C15" s="51"/>
    </row>
    <row r="16" spans="1:22" x14ac:dyDescent="0.3">
      <c r="A16" s="62" t="s">
        <v>103</v>
      </c>
      <c r="B16" s="60"/>
      <c r="C16" s="61"/>
      <c r="D16" s="62">
        <f>SUM(D17:D20)</f>
        <v>69863</v>
      </c>
      <c r="E16" s="62">
        <f t="shared" ref="E16:T16" si="2">SUM(E17:E20)</f>
        <v>194895</v>
      </c>
      <c r="F16" s="62">
        <f t="shared" si="2"/>
        <v>520807</v>
      </c>
      <c r="G16" s="62">
        <f t="shared" si="2"/>
        <v>939468</v>
      </c>
      <c r="H16" s="62">
        <f t="shared" si="2"/>
        <v>1262084.146778974</v>
      </c>
      <c r="I16" s="62">
        <f t="shared" si="2"/>
        <v>1519443</v>
      </c>
      <c r="J16" s="62">
        <f t="shared" si="2"/>
        <v>1614520</v>
      </c>
      <c r="K16" s="62">
        <f t="shared" si="2"/>
        <v>1538458</v>
      </c>
      <c r="L16" s="62">
        <f t="shared" si="2"/>
        <v>1640302</v>
      </c>
      <c r="M16" s="62">
        <f t="shared" si="2"/>
        <v>1659756</v>
      </c>
      <c r="N16" s="62">
        <f t="shared" si="2"/>
        <v>1683691</v>
      </c>
      <c r="O16" s="62">
        <f t="shared" si="2"/>
        <v>1702063.6865625645</v>
      </c>
      <c r="P16" s="62">
        <f t="shared" si="2"/>
        <v>1604188.0336328766</v>
      </c>
      <c r="Q16" s="62">
        <f t="shared" si="2"/>
        <v>1586767.2093368431</v>
      </c>
      <c r="R16" s="62">
        <f t="shared" si="2"/>
        <v>1586509.8182174303</v>
      </c>
      <c r="S16" s="62">
        <f t="shared" si="2"/>
        <v>1584235</v>
      </c>
      <c r="T16" s="62">
        <f t="shared" si="2"/>
        <v>1547025</v>
      </c>
      <c r="U16" s="62">
        <v>1515661</v>
      </c>
    </row>
    <row r="17" spans="1:23" x14ac:dyDescent="0.3">
      <c r="A17" s="6" t="s">
        <v>183</v>
      </c>
      <c r="B17" s="22"/>
      <c r="C17" s="24"/>
      <c r="D17" s="3">
        <v>64601</v>
      </c>
      <c r="E17" s="3">
        <v>191221</v>
      </c>
      <c r="F17" s="3">
        <v>515536</v>
      </c>
      <c r="G17" s="3">
        <v>915474</v>
      </c>
      <c r="H17" s="3">
        <v>1225410.146778974</v>
      </c>
      <c r="I17" s="3">
        <v>1472343</v>
      </c>
      <c r="J17" s="3">
        <v>1546655</v>
      </c>
      <c r="K17" s="3">
        <v>1282082</v>
      </c>
      <c r="L17" s="3">
        <v>1331916</v>
      </c>
      <c r="M17" s="3">
        <v>1303108</v>
      </c>
      <c r="N17" s="3">
        <v>1311843</v>
      </c>
      <c r="O17" s="3">
        <v>1402797.9500608421</v>
      </c>
      <c r="P17" s="3">
        <v>1204691.3951489101</v>
      </c>
      <c r="Q17" s="3">
        <v>1052747.9799084819</v>
      </c>
      <c r="R17" s="3">
        <v>851539.49974973593</v>
      </c>
      <c r="S17" s="3">
        <v>730350</v>
      </c>
      <c r="T17" s="3">
        <v>635037</v>
      </c>
      <c r="U17" s="3">
        <v>550041</v>
      </c>
    </row>
    <row r="18" spans="1:23" x14ac:dyDescent="0.3">
      <c r="A18" s="6" t="s">
        <v>184</v>
      </c>
      <c r="B18" s="22"/>
      <c r="C18" s="24"/>
      <c r="D18" s="3">
        <v>0</v>
      </c>
      <c r="E18" s="3">
        <v>0</v>
      </c>
      <c r="F18" s="3">
        <v>2190</v>
      </c>
      <c r="G18" s="3">
        <v>21540</v>
      </c>
      <c r="H18" s="3">
        <v>34496</v>
      </c>
      <c r="I18" s="3">
        <v>45662</v>
      </c>
      <c r="J18" s="3">
        <v>56041</v>
      </c>
      <c r="K18" s="3">
        <v>178032</v>
      </c>
      <c r="L18" s="3">
        <v>205107</v>
      </c>
      <c r="M18" s="3">
        <v>261218</v>
      </c>
      <c r="N18" s="3">
        <v>290473</v>
      </c>
      <c r="O18" s="3">
        <v>264333.04084753408</v>
      </c>
      <c r="P18" s="3">
        <v>364768.74107369303</v>
      </c>
      <c r="Q18" s="3">
        <v>501597.14941174304</v>
      </c>
      <c r="R18" s="3">
        <v>706017.70040427404</v>
      </c>
      <c r="S18" s="3">
        <v>826848</v>
      </c>
      <c r="T18" s="3">
        <v>890409</v>
      </c>
      <c r="U18" s="3">
        <v>950155</v>
      </c>
    </row>
    <row r="19" spans="1:23" x14ac:dyDescent="0.3">
      <c r="A19" s="6" t="s">
        <v>185</v>
      </c>
      <c r="B19" s="22"/>
      <c r="C19" s="24"/>
      <c r="D19" s="3">
        <v>5262</v>
      </c>
      <c r="E19" s="3">
        <v>3674</v>
      </c>
      <c r="F19" s="3">
        <v>3081</v>
      </c>
      <c r="G19" s="3">
        <v>2454</v>
      </c>
      <c r="H19" s="3">
        <v>2178</v>
      </c>
      <c r="I19" s="3">
        <v>1435</v>
      </c>
      <c r="J19" s="3">
        <v>11806</v>
      </c>
      <c r="K19" s="3">
        <v>70350</v>
      </c>
      <c r="L19" s="3">
        <v>81034</v>
      </c>
      <c r="M19" s="3">
        <v>83387</v>
      </c>
      <c r="N19" s="3">
        <v>68100</v>
      </c>
      <c r="O19" s="3">
        <v>20429.695654188301</v>
      </c>
      <c r="P19" s="3">
        <v>19240.897410273301</v>
      </c>
      <c r="Q19" s="3">
        <v>18383.080016618202</v>
      </c>
      <c r="R19" s="3">
        <v>17268.618063420199</v>
      </c>
      <c r="S19" s="3">
        <v>15147</v>
      </c>
      <c r="T19" s="3">
        <v>13467</v>
      </c>
      <c r="U19" s="3">
        <v>9990</v>
      </c>
    </row>
    <row r="20" spans="1:23" x14ac:dyDescent="0.3">
      <c r="A20" s="6" t="s">
        <v>186</v>
      </c>
      <c r="B20" s="22"/>
      <c r="C20" s="24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3</v>
      </c>
      <c r="J20" s="3">
        <v>18</v>
      </c>
      <c r="K20" s="3">
        <v>7994</v>
      </c>
      <c r="L20" s="3">
        <v>22245</v>
      </c>
      <c r="M20" s="3">
        <v>12043</v>
      </c>
      <c r="N20" s="3">
        <v>13275</v>
      </c>
      <c r="O20" s="3">
        <v>14503</v>
      </c>
      <c r="P20" s="3">
        <v>15487</v>
      </c>
      <c r="Q20" s="3">
        <v>14039</v>
      </c>
      <c r="R20" s="3">
        <v>11684</v>
      </c>
      <c r="S20" s="3">
        <v>11890</v>
      </c>
      <c r="T20" s="3">
        <v>8112</v>
      </c>
      <c r="U20" s="3">
        <v>5475</v>
      </c>
    </row>
    <row r="21" spans="1:23" x14ac:dyDescent="0.3">
      <c r="B21" s="50"/>
      <c r="C21" s="51"/>
    </row>
    <row r="22" spans="1:23" x14ac:dyDescent="0.3">
      <c r="A22" s="62" t="s">
        <v>104</v>
      </c>
      <c r="B22" s="60"/>
      <c r="C22" s="61"/>
      <c r="D22" s="62">
        <f>D10+D13+D14+D18+D19+D20+D6</f>
        <v>7385</v>
      </c>
      <c r="E22" s="62">
        <f t="shared" ref="E22:R22" si="3">E10+E13+E14+E18+E19+E20+E6</f>
        <v>11174</v>
      </c>
      <c r="F22" s="62">
        <f t="shared" si="3"/>
        <v>31805</v>
      </c>
      <c r="G22" s="62">
        <f t="shared" si="3"/>
        <v>79325</v>
      </c>
      <c r="H22" s="62">
        <f t="shared" si="3"/>
        <v>128595</v>
      </c>
      <c r="I22" s="62">
        <f t="shared" si="3"/>
        <v>190379</v>
      </c>
      <c r="J22" s="62">
        <f t="shared" si="3"/>
        <v>277173</v>
      </c>
      <c r="K22" s="62">
        <f t="shared" si="3"/>
        <v>909394</v>
      </c>
      <c r="L22" s="62">
        <f t="shared" si="3"/>
        <v>1062660</v>
      </c>
      <c r="M22" s="62">
        <f t="shared" si="3"/>
        <v>1242884</v>
      </c>
      <c r="N22" s="62">
        <f t="shared" si="3"/>
        <v>1345539</v>
      </c>
      <c r="O22" s="62">
        <f t="shared" si="3"/>
        <v>1184572.7690378255</v>
      </c>
      <c r="P22" s="62">
        <f t="shared" si="3"/>
        <v>1506676.2435952155</v>
      </c>
      <c r="Q22" s="62">
        <f t="shared" si="3"/>
        <v>1723925.8005371019</v>
      </c>
      <c r="R22" s="62">
        <f t="shared" si="3"/>
        <v>2004801.4795241333</v>
      </c>
      <c r="S22" s="62">
        <v>2212731</v>
      </c>
      <c r="T22" s="62">
        <v>2318620</v>
      </c>
      <c r="U22" s="62">
        <v>2451712</v>
      </c>
    </row>
    <row r="23" spans="1:23" x14ac:dyDescent="0.3">
      <c r="A23" s="6"/>
      <c r="B23" s="22"/>
      <c r="C23" s="2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3" x14ac:dyDescent="0.3">
      <c r="A24" s="62" t="s">
        <v>187</v>
      </c>
      <c r="B24" s="60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3" x14ac:dyDescent="0.3">
      <c r="A25" s="64" t="s">
        <v>105</v>
      </c>
      <c r="B25" s="72"/>
      <c r="C25" s="71"/>
      <c r="D25" s="56"/>
      <c r="E25" s="56"/>
      <c r="F25" s="56"/>
      <c r="G25" s="56">
        <f>G26+G27</f>
        <v>2622603</v>
      </c>
      <c r="H25" s="56">
        <f t="shared" ref="H25:N25" si="4">H26+H27</f>
        <v>2923209.9999999995</v>
      </c>
      <c r="I25" s="56">
        <f t="shared" si="4"/>
        <v>3080359.5</v>
      </c>
      <c r="J25" s="56">
        <f t="shared" si="4"/>
        <v>3137331.1276441435</v>
      </c>
      <c r="K25" s="56">
        <f t="shared" si="4"/>
        <v>3224763</v>
      </c>
      <c r="L25" s="56">
        <f t="shared" si="4"/>
        <v>3305432</v>
      </c>
      <c r="M25" s="56">
        <f t="shared" si="4"/>
        <v>3411691</v>
      </c>
      <c r="N25" s="56">
        <f t="shared" si="4"/>
        <v>3368880</v>
      </c>
      <c r="O25" s="56">
        <v>3674612.9825969455</v>
      </c>
      <c r="P25" s="56">
        <v>3820646.0000000005</v>
      </c>
      <c r="Q25" s="56">
        <v>3965033</v>
      </c>
      <c r="R25" s="56">
        <f>R26+R27</f>
        <v>4057946</v>
      </c>
      <c r="S25" s="56">
        <v>4154372</v>
      </c>
      <c r="T25" s="56">
        <v>4186426</v>
      </c>
      <c r="U25" s="56">
        <v>4270274</v>
      </c>
    </row>
    <row r="26" spans="1:23" x14ac:dyDescent="0.3">
      <c r="A26" s="11" t="s">
        <v>106</v>
      </c>
      <c r="B26" s="21"/>
      <c r="C26" s="16"/>
      <c r="D26" s="3"/>
      <c r="E26" s="3"/>
      <c r="F26" s="3"/>
      <c r="G26" s="3">
        <v>876378</v>
      </c>
      <c r="H26" s="3">
        <v>819723</v>
      </c>
      <c r="I26" s="3">
        <v>659369.5</v>
      </c>
      <c r="J26" s="3">
        <v>579333</v>
      </c>
      <c r="K26" s="3">
        <v>575550</v>
      </c>
      <c r="L26" s="3">
        <v>556454</v>
      </c>
      <c r="M26" s="3">
        <v>544282</v>
      </c>
      <c r="N26" s="3">
        <v>361091</v>
      </c>
      <c r="O26" s="3">
        <v>646208</v>
      </c>
      <c r="P26" s="3">
        <v>688973.99973984098</v>
      </c>
      <c r="Q26" s="3">
        <v>739532.44898277696</v>
      </c>
      <c r="R26" s="3">
        <v>752051.33919382503</v>
      </c>
      <c r="S26" s="3">
        <v>768026</v>
      </c>
      <c r="T26" s="3">
        <v>827974</v>
      </c>
      <c r="U26" s="3">
        <v>880987</v>
      </c>
      <c r="V26" s="1"/>
    </row>
    <row r="27" spans="1:23" x14ac:dyDescent="0.3">
      <c r="A27" s="11" t="s">
        <v>204</v>
      </c>
      <c r="B27" s="21"/>
      <c r="C27" s="16"/>
      <c r="D27" s="3"/>
      <c r="E27" s="3"/>
      <c r="F27" s="3"/>
      <c r="G27" s="3">
        <v>1746225</v>
      </c>
      <c r="H27" s="3">
        <v>2103486.9999999995</v>
      </c>
      <c r="I27" s="3">
        <v>2420990</v>
      </c>
      <c r="J27" s="3">
        <v>2557998.1276441435</v>
      </c>
      <c r="K27" s="3">
        <v>2649213</v>
      </c>
      <c r="L27" s="3">
        <v>2748978</v>
      </c>
      <c r="M27" s="3">
        <v>2867409</v>
      </c>
      <c r="N27" s="3">
        <v>3007789</v>
      </c>
      <c r="O27" s="3">
        <v>3028404.9825969455</v>
      </c>
      <c r="P27" s="3">
        <v>3131672.0002601594</v>
      </c>
      <c r="Q27" s="3">
        <v>3225500.5510172229</v>
      </c>
      <c r="R27" s="3">
        <v>3305894.6608061749</v>
      </c>
      <c r="S27" s="3">
        <v>3386346</v>
      </c>
      <c r="T27" s="3">
        <v>3358452</v>
      </c>
      <c r="U27" s="3">
        <v>3389287</v>
      </c>
      <c r="V27" s="1"/>
      <c r="W27" s="1"/>
    </row>
    <row r="28" spans="1:23" x14ac:dyDescent="0.3">
      <c r="A28" s="64" t="s">
        <v>107</v>
      </c>
      <c r="B28" s="72"/>
      <c r="C28" s="71"/>
      <c r="D28" s="56"/>
      <c r="E28" s="56"/>
      <c r="F28" s="56"/>
      <c r="G28" s="56">
        <f>G29+G30</f>
        <v>3780912</v>
      </c>
      <c r="H28" s="56">
        <f t="shared" ref="H28:N28" si="5">H29+H30</f>
        <v>3956024.9999999995</v>
      </c>
      <c r="I28" s="56">
        <f t="shared" si="5"/>
        <v>4006758</v>
      </c>
      <c r="J28" s="56">
        <f t="shared" si="5"/>
        <v>3940766.0886014747</v>
      </c>
      <c r="K28" s="56">
        <f t="shared" si="5"/>
        <v>3948525</v>
      </c>
      <c r="L28" s="56">
        <f t="shared" si="5"/>
        <v>3947536</v>
      </c>
      <c r="M28" s="56">
        <f t="shared" si="5"/>
        <v>4238823</v>
      </c>
      <c r="N28" s="56">
        <f t="shared" si="5"/>
        <v>4298955</v>
      </c>
      <c r="O28" s="56">
        <v>4075167.0000000005</v>
      </c>
      <c r="P28" s="56">
        <v>4061354</v>
      </c>
      <c r="Q28" s="56">
        <v>3996380</v>
      </c>
      <c r="R28" s="56">
        <f>R29+R30</f>
        <v>3974676</v>
      </c>
      <c r="S28" s="56">
        <v>3826893</v>
      </c>
      <c r="T28" s="56">
        <v>3642988</v>
      </c>
      <c r="U28" s="56">
        <v>3551011</v>
      </c>
      <c r="V28" s="27"/>
    </row>
    <row r="29" spans="1:23" x14ac:dyDescent="0.3">
      <c r="A29" s="11" t="s">
        <v>106</v>
      </c>
      <c r="B29" s="21"/>
      <c r="C29" s="16"/>
      <c r="D29" s="3"/>
      <c r="E29" s="3"/>
      <c r="F29" s="3"/>
      <c r="G29" s="3">
        <v>2246809</v>
      </c>
      <c r="H29" s="3">
        <v>1992179</v>
      </c>
      <c r="I29" s="3">
        <v>1642828</v>
      </c>
      <c r="J29" s="3">
        <v>1443256</v>
      </c>
      <c r="K29" s="3">
        <v>1317987</v>
      </c>
      <c r="L29" s="3">
        <v>1195804</v>
      </c>
      <c r="M29" s="3">
        <v>1380831</v>
      </c>
      <c r="N29" s="3">
        <v>1262216</v>
      </c>
      <c r="O29" s="3">
        <v>988200</v>
      </c>
      <c r="P29" s="3">
        <v>903580</v>
      </c>
      <c r="Q29" s="3">
        <v>820260</v>
      </c>
      <c r="R29" s="3">
        <v>757624</v>
      </c>
      <c r="S29" s="3">
        <v>646090</v>
      </c>
      <c r="T29" s="3">
        <v>575748</v>
      </c>
      <c r="U29" s="3">
        <v>606296</v>
      </c>
      <c r="V29" s="27"/>
    </row>
    <row r="30" spans="1:23" x14ac:dyDescent="0.3">
      <c r="A30" s="11" t="s">
        <v>204</v>
      </c>
      <c r="B30" s="21"/>
      <c r="C30" s="16"/>
      <c r="D30" s="3"/>
      <c r="E30" s="3"/>
      <c r="F30" s="3"/>
      <c r="G30" s="3">
        <v>1534103</v>
      </c>
      <c r="H30" s="3">
        <v>1963845.9999999995</v>
      </c>
      <c r="I30" s="3">
        <v>2363930</v>
      </c>
      <c r="J30" s="3">
        <v>2497510.0886014747</v>
      </c>
      <c r="K30" s="3">
        <v>2630538</v>
      </c>
      <c r="L30" s="3">
        <v>2751732</v>
      </c>
      <c r="M30" s="3">
        <v>2857992</v>
      </c>
      <c r="N30" s="3">
        <v>3036739</v>
      </c>
      <c r="O30" s="3">
        <v>3086967.0000000005</v>
      </c>
      <c r="P30" s="3">
        <v>3157774</v>
      </c>
      <c r="Q30" s="3">
        <v>3176120</v>
      </c>
      <c r="R30" s="3">
        <v>3217052</v>
      </c>
      <c r="S30" s="3">
        <v>3180803</v>
      </c>
      <c r="T30" s="3">
        <v>3067240</v>
      </c>
      <c r="U30" s="3">
        <v>2944715</v>
      </c>
    </row>
    <row r="31" spans="1:23" x14ac:dyDescent="0.3">
      <c r="A31" s="64" t="s">
        <v>108</v>
      </c>
      <c r="B31" s="72"/>
      <c r="C31" s="71"/>
      <c r="D31" s="56"/>
      <c r="E31" s="56"/>
      <c r="F31" s="56"/>
      <c r="G31" s="56">
        <f t="shared" ref="G31:N31" si="6">G32+G33</f>
        <v>2397474</v>
      </c>
      <c r="H31" s="56">
        <f t="shared" si="6"/>
        <v>2953338.1467789738</v>
      </c>
      <c r="I31" s="56">
        <f t="shared" si="6"/>
        <v>2981722</v>
      </c>
      <c r="J31" s="56">
        <f t="shared" si="6"/>
        <v>3030970.0390426689</v>
      </c>
      <c r="K31" s="56">
        <f t="shared" si="6"/>
        <v>3063374.44</v>
      </c>
      <c r="L31" s="56">
        <f t="shared" si="6"/>
        <v>3098318.2800000003</v>
      </c>
      <c r="M31" s="56">
        <f t="shared" si="6"/>
        <v>3029358</v>
      </c>
      <c r="N31" s="56">
        <f t="shared" si="6"/>
        <v>2966729</v>
      </c>
      <c r="O31" s="56">
        <v>2957939</v>
      </c>
      <c r="P31" s="56">
        <v>2855343</v>
      </c>
      <c r="Q31" s="56">
        <v>2666189</v>
      </c>
      <c r="R31" s="56">
        <f>R32+R33</f>
        <v>2428655</v>
      </c>
      <c r="S31" s="56">
        <v>2221687</v>
      </c>
      <c r="T31" s="56">
        <v>2015743</v>
      </c>
      <c r="U31" s="56">
        <v>1815469</v>
      </c>
    </row>
    <row r="32" spans="1:23" x14ac:dyDescent="0.3">
      <c r="A32" s="11" t="s">
        <v>106</v>
      </c>
      <c r="B32" s="21"/>
      <c r="C32" s="16"/>
      <c r="D32" s="3"/>
      <c r="E32" s="3"/>
      <c r="F32" s="3"/>
      <c r="G32" s="3">
        <v>1021145</v>
      </c>
      <c r="H32" s="3">
        <v>1212120</v>
      </c>
      <c r="I32" s="3">
        <v>968824</v>
      </c>
      <c r="J32" s="3">
        <v>857577</v>
      </c>
      <c r="K32" s="3">
        <v>764149.44</v>
      </c>
      <c r="L32" s="3">
        <v>660172.28</v>
      </c>
      <c r="M32" s="3">
        <v>546621</v>
      </c>
      <c r="N32" s="3">
        <v>415717</v>
      </c>
      <c r="O32" s="3">
        <v>404552</v>
      </c>
      <c r="P32" s="3">
        <v>332204</v>
      </c>
      <c r="Q32" s="3">
        <v>293033</v>
      </c>
      <c r="R32" s="3">
        <v>245307</v>
      </c>
      <c r="S32" s="3">
        <v>213724</v>
      </c>
      <c r="T32" s="3">
        <v>181508</v>
      </c>
      <c r="U32" s="3">
        <v>155228</v>
      </c>
    </row>
    <row r="33" spans="1:21" x14ac:dyDescent="0.3">
      <c r="A33" s="11" t="s">
        <v>204</v>
      </c>
      <c r="B33" s="21"/>
      <c r="C33" s="16"/>
      <c r="D33" s="3"/>
      <c r="E33" s="3"/>
      <c r="F33" s="3"/>
      <c r="G33" s="3">
        <v>1376329</v>
      </c>
      <c r="H33" s="3">
        <v>1741218.146778974</v>
      </c>
      <c r="I33" s="3">
        <v>2012898</v>
      </c>
      <c r="J33" s="3">
        <v>2173393.0390426689</v>
      </c>
      <c r="K33" s="3">
        <v>2299225</v>
      </c>
      <c r="L33" s="3">
        <v>2438146</v>
      </c>
      <c r="M33" s="3">
        <v>2482737</v>
      </c>
      <c r="N33" s="3">
        <v>2551012</v>
      </c>
      <c r="O33" s="3">
        <v>2553387</v>
      </c>
      <c r="P33" s="3">
        <v>2523139</v>
      </c>
      <c r="Q33" s="3">
        <v>2373156</v>
      </c>
      <c r="R33" s="3">
        <v>2183348</v>
      </c>
      <c r="S33" s="3">
        <v>2007963</v>
      </c>
      <c r="T33" s="3">
        <v>1834235</v>
      </c>
      <c r="U33" s="3">
        <v>1660241</v>
      </c>
    </row>
    <row r="34" spans="1:21" x14ac:dyDescent="0.3">
      <c r="B34" s="50"/>
      <c r="C34" s="51"/>
    </row>
    <row r="35" spans="1:21" x14ac:dyDescent="0.3">
      <c r="A35" s="62" t="s">
        <v>109</v>
      </c>
      <c r="B35" s="60"/>
      <c r="C35" s="61" t="s">
        <v>47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>
        <f>SUM(N36:N38)</f>
        <v>2592617.2713456759</v>
      </c>
      <c r="O35" s="62">
        <v>2654003.6993577844</v>
      </c>
      <c r="P35" s="62">
        <v>2746681.1341095511</v>
      </c>
      <c r="Q35" s="62">
        <v>2865337.3322532373</v>
      </c>
      <c r="R35" s="62">
        <f>SUM(R36:R38)</f>
        <v>2893242.2034889311</v>
      </c>
      <c r="S35" s="62">
        <f>SUM(S36:S38)</f>
        <v>3020667.6394814285</v>
      </c>
      <c r="T35" s="62">
        <v>3163722.3265409349</v>
      </c>
      <c r="U35" s="62">
        <f>SUM(U36:U38)</f>
        <v>3338004.7217196124</v>
      </c>
    </row>
    <row r="36" spans="1:21" x14ac:dyDescent="0.3">
      <c r="A36" s="6" t="s">
        <v>201</v>
      </c>
      <c r="B36" s="22"/>
      <c r="C36" s="24"/>
      <c r="D36" s="3"/>
      <c r="E36" s="3"/>
      <c r="F36" s="3"/>
      <c r="G36" s="3"/>
      <c r="H36" s="3"/>
      <c r="I36" s="3"/>
      <c r="J36" s="3"/>
      <c r="K36" s="3"/>
      <c r="L36" s="3"/>
      <c r="M36" s="3"/>
      <c r="N36" s="3">
        <v>305274.5755786075</v>
      </c>
      <c r="O36" s="3">
        <v>350897.85606080841</v>
      </c>
      <c r="P36" s="3">
        <v>346155.68137177266</v>
      </c>
      <c r="Q36" s="3">
        <v>369033.96873076557</v>
      </c>
      <c r="R36" s="3">
        <v>383022.27331233723</v>
      </c>
      <c r="S36" s="3">
        <v>459003.80516552553</v>
      </c>
      <c r="T36" s="3">
        <v>519295.4877133746</v>
      </c>
      <c r="U36" s="3">
        <v>660796.39209555578</v>
      </c>
    </row>
    <row r="37" spans="1:21" x14ac:dyDescent="0.3">
      <c r="A37" s="6" t="s">
        <v>202</v>
      </c>
      <c r="B37" s="22"/>
      <c r="C37" s="24"/>
      <c r="D37" s="3"/>
      <c r="E37" s="3"/>
      <c r="F37" s="3"/>
      <c r="G37" s="3"/>
      <c r="H37" s="3"/>
      <c r="I37" s="3"/>
      <c r="J37" s="3"/>
      <c r="K37" s="3"/>
      <c r="L37" s="3"/>
      <c r="M37" s="3"/>
      <c r="N37" s="3">
        <v>1404833.5150259477</v>
      </c>
      <c r="O37" s="3">
        <v>1348750.7792857061</v>
      </c>
      <c r="P37" s="3">
        <v>1239524.1189868234</v>
      </c>
      <c r="Q37" s="3">
        <v>1198333.3889199835</v>
      </c>
      <c r="R37" s="3">
        <v>1193779.6016690903</v>
      </c>
      <c r="S37" s="3">
        <v>1264968.9573017673</v>
      </c>
      <c r="T37" s="3">
        <v>1338872.859646315</v>
      </c>
      <c r="U37" s="3">
        <v>1423707.0747345367</v>
      </c>
    </row>
    <row r="38" spans="1:21" x14ac:dyDescent="0.3">
      <c r="A38" s="6" t="s">
        <v>203</v>
      </c>
      <c r="B38" s="22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882509.18074112071</v>
      </c>
      <c r="O38" s="3">
        <v>954355.06401126948</v>
      </c>
      <c r="P38" s="3">
        <v>1161001.3337509548</v>
      </c>
      <c r="Q38" s="3">
        <v>1297969.9746024879</v>
      </c>
      <c r="R38" s="3">
        <v>1316440.3285075037</v>
      </c>
      <c r="S38" s="3">
        <v>1296694.8770141357</v>
      </c>
      <c r="T38" s="3">
        <v>1305553.9791812452</v>
      </c>
      <c r="U38" s="3">
        <v>1253501.2548895201</v>
      </c>
    </row>
    <row r="39" spans="1:21" x14ac:dyDescent="0.3">
      <c r="B39" s="50"/>
      <c r="C39" s="51"/>
    </row>
    <row r="40" spans="1:21" x14ac:dyDescent="0.3">
      <c r="A40" s="62" t="s">
        <v>111</v>
      </c>
      <c r="B40" s="60"/>
      <c r="C40" s="61" t="s">
        <v>110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1:21" x14ac:dyDescent="0.3">
      <c r="A41" s="6" t="s">
        <v>201</v>
      </c>
      <c r="B41" s="22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13">
        <f t="shared" ref="N41:U43" si="7">(N36*1000)/((M4+N4)/2)/12</f>
        <v>45.100463714904613</v>
      </c>
      <c r="O41" s="13">
        <f t="shared" si="7"/>
        <v>49.519154951797702</v>
      </c>
      <c r="P41" s="13">
        <f t="shared" si="7"/>
        <v>47.59560532145526</v>
      </c>
      <c r="Q41" s="13">
        <f t="shared" si="7"/>
        <v>49.855777906290427</v>
      </c>
      <c r="R41" s="13">
        <f t="shared" si="7"/>
        <v>49.334381890722909</v>
      </c>
      <c r="S41" s="13">
        <f t="shared" si="7"/>
        <v>52.92105699955934</v>
      </c>
      <c r="T41" s="13">
        <f>(T36*1000)/((S4+T4)/2)/12</f>
        <v>54.309465586593824</v>
      </c>
      <c r="U41" s="13">
        <f>(U36*1000)/((T4+U4)/2)/12</f>
        <v>63.153340751172927</v>
      </c>
    </row>
    <row r="42" spans="1:21" x14ac:dyDescent="0.3">
      <c r="A42" s="6" t="s">
        <v>202</v>
      </c>
      <c r="B42" s="22"/>
      <c r="C42" s="24"/>
      <c r="D42" s="3"/>
      <c r="E42" s="3"/>
      <c r="F42" s="3"/>
      <c r="G42" s="3"/>
      <c r="H42" s="3"/>
      <c r="I42" s="3"/>
      <c r="J42" s="3"/>
      <c r="K42" s="3"/>
      <c r="L42" s="3"/>
      <c r="M42" s="3"/>
      <c r="N42" s="13">
        <f t="shared" si="7"/>
        <v>70.029200155106778</v>
      </c>
      <c r="O42" s="13">
        <f t="shared" si="7"/>
        <v>66.393409256664356</v>
      </c>
      <c r="P42" s="13">
        <f t="shared" si="7"/>
        <v>62.483855026095426</v>
      </c>
      <c r="Q42" s="13">
        <f t="shared" si="7"/>
        <v>62.590107437793101</v>
      </c>
      <c r="R42" s="13">
        <f t="shared" si="7"/>
        <v>62.699620996593069</v>
      </c>
      <c r="S42" s="13">
        <f t="shared" si="7"/>
        <v>67.070554248327127</v>
      </c>
      <c r="T42" s="13">
        <f t="shared" si="7"/>
        <v>71.892106047345422</v>
      </c>
      <c r="U42" s="13">
        <f t="shared" si="7"/>
        <v>77.475951650203811</v>
      </c>
    </row>
    <row r="43" spans="1:21" x14ac:dyDescent="0.3">
      <c r="A43" s="6" t="s">
        <v>203</v>
      </c>
      <c r="B43" s="22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13">
        <f t="shared" si="7"/>
        <v>82.800523907581194</v>
      </c>
      <c r="O43" s="13">
        <f t="shared" si="7"/>
        <v>87.453869008663503</v>
      </c>
      <c r="P43" s="13">
        <f t="shared" si="7"/>
        <v>98.856311350471756</v>
      </c>
      <c r="Q43" s="13">
        <f t="shared" si="7"/>
        <v>98.5802594985186</v>
      </c>
      <c r="R43" s="13">
        <f t="shared" si="7"/>
        <v>96.420962372385375</v>
      </c>
      <c r="S43" s="13">
        <f t="shared" si="7"/>
        <v>94.462053842949118</v>
      </c>
      <c r="T43" s="13">
        <f t="shared" si="7"/>
        <v>98.444704277039705</v>
      </c>
      <c r="U43" s="13">
        <f t="shared" si="7"/>
        <v>100.09605177883485</v>
      </c>
    </row>
  </sheetData>
  <hyperlinks>
    <hyperlink ref="A1" location="'Table de matières'!A1" display="Vers la table de matières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S1 T1:U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T21"/>
  <sheetViews>
    <sheetView showGridLines="0" zoomScale="75" zoomScaleNormal="75" workbookViewId="0">
      <pane xSplit="3" topLeftCell="D1" activePane="topRight" state="frozen"/>
      <selection pane="topRight" activeCell="C15" sqref="C15"/>
    </sheetView>
  </sheetViews>
  <sheetFormatPr defaultColWidth="8.77734375" defaultRowHeight="14.4" x14ac:dyDescent="0.3"/>
  <cols>
    <col min="1" max="1" width="23.6640625" customWidth="1"/>
    <col min="2" max="2" width="43.33203125" customWidth="1"/>
    <col min="3" max="3" width="14.88671875" customWidth="1"/>
    <col min="4" max="5" width="14.44140625" bestFit="1" customWidth="1"/>
    <col min="6" max="6" width="14" bestFit="1" customWidth="1"/>
    <col min="7" max="7" width="16.33203125" bestFit="1" customWidth="1"/>
    <col min="8" max="8" width="16.6640625" bestFit="1" customWidth="1"/>
    <col min="9" max="9" width="17.109375" bestFit="1" customWidth="1"/>
    <col min="10" max="18" width="16.33203125" bestFit="1" customWidth="1"/>
    <col min="19" max="19" width="14.44140625" bestFit="1" customWidth="1"/>
  </cols>
  <sheetData>
    <row r="1" spans="1:20" ht="23.4" customHeight="1" x14ac:dyDescent="0.35">
      <c r="A1" s="217" t="s">
        <v>72</v>
      </c>
      <c r="B1" s="36"/>
      <c r="D1" s="15">
        <v>2010</v>
      </c>
      <c r="E1" s="15">
        <v>2011</v>
      </c>
      <c r="F1" s="15">
        <v>2012</v>
      </c>
      <c r="G1" s="15">
        <v>2013</v>
      </c>
      <c r="H1" s="15">
        <v>2014</v>
      </c>
      <c r="I1" s="15">
        <v>2015</v>
      </c>
      <c r="J1" s="15">
        <v>2016</v>
      </c>
      <c r="K1" s="15" t="s">
        <v>6</v>
      </c>
      <c r="L1" s="15" t="s">
        <v>0</v>
      </c>
      <c r="M1" s="15">
        <v>2019</v>
      </c>
      <c r="N1" s="15">
        <v>2020</v>
      </c>
      <c r="O1" s="15" t="s">
        <v>2</v>
      </c>
      <c r="P1" s="15" t="s">
        <v>8</v>
      </c>
      <c r="Q1" s="15" t="s">
        <v>3</v>
      </c>
      <c r="R1" s="15" t="s">
        <v>4</v>
      </c>
    </row>
    <row r="2" spans="1:20" ht="10.5" customHeight="1" x14ac:dyDescent="0.35">
      <c r="A2" s="36"/>
      <c r="B2" s="3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0" x14ac:dyDescent="0.3">
      <c r="A3" s="62" t="s">
        <v>96</v>
      </c>
      <c r="B3" s="210"/>
      <c r="C3" s="210"/>
      <c r="D3" s="211">
        <v>4290164</v>
      </c>
      <c r="E3" s="211">
        <v>4271630</v>
      </c>
      <c r="F3" s="211">
        <v>4383417</v>
      </c>
      <c r="G3" s="211">
        <v>4375913</v>
      </c>
      <c r="H3" s="211">
        <v>4402466</v>
      </c>
      <c r="I3" s="211">
        <v>4423283</v>
      </c>
      <c r="J3" s="211">
        <v>4463100</v>
      </c>
      <c r="K3" s="211">
        <v>4466421</v>
      </c>
      <c r="L3" s="211">
        <v>4379328</v>
      </c>
      <c r="M3" s="211">
        <v>4366219</v>
      </c>
      <c r="N3" s="211">
        <v>4349466</v>
      </c>
      <c r="O3" s="211">
        <v>4313360</v>
      </c>
      <c r="P3" s="211">
        <v>4251983</v>
      </c>
      <c r="Q3" s="211">
        <v>4123358</v>
      </c>
      <c r="R3" s="211">
        <v>3980554</v>
      </c>
    </row>
    <row r="4" spans="1:20" x14ac:dyDescent="0.3">
      <c r="A4" s="6"/>
      <c r="B4" s="6"/>
      <c r="C4" s="24"/>
      <c r="R4" s="212"/>
    </row>
    <row r="5" spans="1:20" x14ac:dyDescent="0.3">
      <c r="A5" s="62" t="s">
        <v>97</v>
      </c>
      <c r="B5" s="210"/>
      <c r="C5" s="210"/>
      <c r="D5" s="210"/>
      <c r="E5" s="210"/>
      <c r="F5" s="210"/>
      <c r="G5" s="211">
        <f t="shared" ref="G5:R5" si="0">SUM(G6:G8)</f>
        <v>4375913</v>
      </c>
      <c r="H5" s="211">
        <f t="shared" si="0"/>
        <v>4402466</v>
      </c>
      <c r="I5" s="211">
        <f t="shared" si="0"/>
        <v>4423283</v>
      </c>
      <c r="J5" s="211">
        <f t="shared" si="0"/>
        <v>4463100</v>
      </c>
      <c r="K5" s="211">
        <f t="shared" si="0"/>
        <v>4466421</v>
      </c>
      <c r="L5" s="211">
        <f t="shared" si="0"/>
        <v>4486786</v>
      </c>
      <c r="M5" s="211">
        <f t="shared" si="0"/>
        <v>4366219</v>
      </c>
      <c r="N5" s="211">
        <f t="shared" si="0"/>
        <v>4349466</v>
      </c>
      <c r="O5" s="211">
        <f t="shared" si="0"/>
        <v>4313360</v>
      </c>
      <c r="P5" s="211">
        <f t="shared" si="0"/>
        <v>4251983</v>
      </c>
      <c r="Q5" s="211">
        <f t="shared" si="0"/>
        <v>4123358</v>
      </c>
      <c r="R5" s="211">
        <f t="shared" si="0"/>
        <v>3980554</v>
      </c>
      <c r="S5" s="27"/>
    </row>
    <row r="6" spans="1:20" x14ac:dyDescent="0.3">
      <c r="A6" s="6" t="s">
        <v>98</v>
      </c>
      <c r="B6" s="6"/>
      <c r="C6" s="24"/>
      <c r="D6" s="3"/>
      <c r="E6" s="3"/>
      <c r="F6" s="3"/>
      <c r="G6" s="3">
        <v>2629507</v>
      </c>
      <c r="H6" s="3">
        <v>2649264</v>
      </c>
      <c r="I6" s="3">
        <v>2672999</v>
      </c>
      <c r="J6" s="3">
        <v>2708767</v>
      </c>
      <c r="K6" s="3">
        <v>2690788</v>
      </c>
      <c r="L6" s="3">
        <v>2749942</v>
      </c>
      <c r="M6" s="3">
        <v>2651754</v>
      </c>
      <c r="N6" s="3">
        <v>2654318</v>
      </c>
      <c r="O6" s="3">
        <v>2643539</v>
      </c>
      <c r="P6" s="3">
        <v>2601157</v>
      </c>
      <c r="Q6" s="3">
        <v>2523652</v>
      </c>
      <c r="R6" s="3">
        <v>2433805</v>
      </c>
    </row>
    <row r="7" spans="1:20" x14ac:dyDescent="0.3">
      <c r="A7" s="6" t="s">
        <v>20</v>
      </c>
      <c r="B7" s="6"/>
      <c r="C7" s="24"/>
      <c r="D7" s="3"/>
      <c r="E7" s="3"/>
      <c r="F7" s="3"/>
      <c r="G7" s="3">
        <v>1365022</v>
      </c>
      <c r="H7" s="3">
        <v>1371890</v>
      </c>
      <c r="I7" s="3">
        <v>1372676</v>
      </c>
      <c r="J7" s="3">
        <v>1379380</v>
      </c>
      <c r="K7" s="3">
        <v>1406491</v>
      </c>
      <c r="L7" s="3">
        <v>1381801</v>
      </c>
      <c r="M7" s="3">
        <v>1366978</v>
      </c>
      <c r="N7" s="3">
        <v>1357256</v>
      </c>
      <c r="O7" s="3">
        <v>1339826</v>
      </c>
      <c r="P7" s="3">
        <v>1329150</v>
      </c>
      <c r="Q7" s="3">
        <v>1293694</v>
      </c>
      <c r="R7" s="3">
        <v>1256976</v>
      </c>
    </row>
    <row r="8" spans="1:20" x14ac:dyDescent="0.3">
      <c r="A8" s="6" t="s">
        <v>99</v>
      </c>
      <c r="B8" s="6"/>
      <c r="C8" s="24"/>
      <c r="D8" s="3"/>
      <c r="E8" s="3"/>
      <c r="F8" s="3"/>
      <c r="G8" s="3">
        <v>381384</v>
      </c>
      <c r="H8" s="3">
        <v>381312</v>
      </c>
      <c r="I8" s="3">
        <v>377608</v>
      </c>
      <c r="J8" s="3">
        <v>374953</v>
      </c>
      <c r="K8" s="3">
        <v>369142</v>
      </c>
      <c r="L8" s="3">
        <v>355043</v>
      </c>
      <c r="M8" s="3">
        <v>347487</v>
      </c>
      <c r="N8" s="3">
        <v>337892</v>
      </c>
      <c r="O8" s="3">
        <v>329995</v>
      </c>
      <c r="P8" s="3">
        <v>321676</v>
      </c>
      <c r="Q8" s="3">
        <v>306012</v>
      </c>
      <c r="R8" s="3">
        <v>289773</v>
      </c>
    </row>
    <row r="9" spans="1:20" x14ac:dyDescent="0.3">
      <c r="A9" s="6"/>
      <c r="B9" s="6"/>
      <c r="C9" s="2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0" x14ac:dyDescent="0.3">
      <c r="A10" s="62" t="s">
        <v>205</v>
      </c>
      <c r="B10" s="210"/>
      <c r="C10" s="210"/>
      <c r="D10" s="211">
        <v>747213336.16999996</v>
      </c>
      <c r="E10" s="211">
        <v>929929940.98001206</v>
      </c>
      <c r="F10" s="211">
        <v>994161876.18794811</v>
      </c>
      <c r="G10" s="211">
        <v>1036139965.5955958</v>
      </c>
      <c r="H10" s="211">
        <f>H11+H12</f>
        <v>1050521477.3699999</v>
      </c>
      <c r="I10" s="211">
        <f>I11+I12</f>
        <v>1097085467.6833599</v>
      </c>
      <c r="J10" s="211">
        <f t="shared" ref="J10:R10" si="1">J11+J12</f>
        <v>1152571686.9200022</v>
      </c>
      <c r="K10" s="211">
        <f t="shared" si="1"/>
        <v>1199581355.1500032</v>
      </c>
      <c r="L10" s="211">
        <f t="shared" si="1"/>
        <v>1211416002.0900033</v>
      </c>
      <c r="M10" s="211">
        <f t="shared" si="1"/>
        <v>1229730816.630002</v>
      </c>
      <c r="N10" s="211">
        <f t="shared" si="1"/>
        <v>1183000500.6400003</v>
      </c>
      <c r="O10" s="211">
        <f t="shared" si="1"/>
        <v>1180073013.6000001</v>
      </c>
      <c r="P10" s="211">
        <f t="shared" si="1"/>
        <v>1184261444.6700008</v>
      </c>
      <c r="Q10" s="211">
        <f t="shared" si="1"/>
        <v>1193124152.730001</v>
      </c>
      <c r="R10" s="211">
        <f t="shared" si="1"/>
        <v>1216378453.8452094</v>
      </c>
    </row>
    <row r="11" spans="1:20" x14ac:dyDescent="0.3">
      <c r="A11" s="6" t="s">
        <v>188</v>
      </c>
      <c r="B11" s="6"/>
      <c r="C11" s="24"/>
      <c r="D11" s="3"/>
      <c r="E11" s="3"/>
      <c r="F11" s="3"/>
      <c r="G11" s="3"/>
      <c r="H11" s="3">
        <v>830288916.75999987</v>
      </c>
      <c r="I11" s="3">
        <v>861499034.76298189</v>
      </c>
      <c r="J11" s="3">
        <v>909299555.64315295</v>
      </c>
      <c r="K11" s="3">
        <v>933467749.27967405</v>
      </c>
      <c r="L11" s="3">
        <v>947679250.6550591</v>
      </c>
      <c r="M11" s="3">
        <v>966921342.15412807</v>
      </c>
      <c r="N11" s="3">
        <v>938100658.1929121</v>
      </c>
      <c r="O11" s="3">
        <v>947326364.14685202</v>
      </c>
      <c r="P11" s="3">
        <v>958106786.55222499</v>
      </c>
      <c r="Q11" s="3">
        <v>978456377.97444963</v>
      </c>
      <c r="R11" s="3">
        <v>1005627157.52</v>
      </c>
    </row>
    <row r="12" spans="1:20" x14ac:dyDescent="0.3">
      <c r="A12" s="6" t="s">
        <v>100</v>
      </c>
      <c r="B12" s="6"/>
      <c r="C12" s="24"/>
      <c r="D12" s="3"/>
      <c r="E12" s="3"/>
      <c r="F12" s="3"/>
      <c r="G12" s="3"/>
      <c r="H12" s="3">
        <v>220232560.61000001</v>
      </c>
      <c r="I12" s="3">
        <v>235586432.92037803</v>
      </c>
      <c r="J12" s="3">
        <v>243272131.2768493</v>
      </c>
      <c r="K12" s="3">
        <v>266113605.87032911</v>
      </c>
      <c r="L12" s="3">
        <v>263736751.43494421</v>
      </c>
      <c r="M12" s="3">
        <v>262809474.47587407</v>
      </c>
      <c r="N12" s="3">
        <v>244899842.44708818</v>
      </c>
      <c r="O12" s="3">
        <v>232746649.45314819</v>
      </c>
      <c r="P12" s="3">
        <v>226154658.11777589</v>
      </c>
      <c r="Q12" s="3">
        <v>214667774.75555125</v>
      </c>
      <c r="R12" s="3">
        <v>210751296.32520929</v>
      </c>
    </row>
    <row r="13" spans="1:20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0" x14ac:dyDescent="0.3">
      <c r="A14" s="62" t="s">
        <v>206</v>
      </c>
      <c r="B14" s="218"/>
      <c r="C14" s="210" t="s">
        <v>207</v>
      </c>
      <c r="D14" s="213"/>
      <c r="E14" s="213"/>
      <c r="F14" s="213"/>
      <c r="G14" s="213"/>
      <c r="H14" s="214">
        <f t="shared" ref="H14:R14" si="2">(H10/((G3+H3)/2))/12</f>
        <v>19.94524420681768</v>
      </c>
      <c r="I14" s="214">
        <f t="shared" si="2"/>
        <v>20.717513940995449</v>
      </c>
      <c r="J14" s="214">
        <f t="shared" si="2"/>
        <v>21.616813179595535</v>
      </c>
      <c r="K14" s="214">
        <f t="shared" si="2"/>
        <v>22.389804095688209</v>
      </c>
      <c r="L14" s="214">
        <f t="shared" si="2"/>
        <v>22.824824332569296</v>
      </c>
      <c r="M14" s="214">
        <f t="shared" si="2"/>
        <v>23.435370721236797</v>
      </c>
      <c r="N14" s="214">
        <f t="shared" si="2"/>
        <v>22.622060125700585</v>
      </c>
      <c r="O14" s="214">
        <f t="shared" si="2"/>
        <v>22.703773064355676</v>
      </c>
      <c r="P14" s="214">
        <f t="shared" si="2"/>
        <v>23.04366648772853</v>
      </c>
      <c r="Q14" s="214">
        <f t="shared" si="2"/>
        <v>23.742797511767005</v>
      </c>
      <c r="R14" s="214">
        <f t="shared" si="2"/>
        <v>25.016281310499778</v>
      </c>
      <c r="S14" s="1"/>
      <c r="T14" s="1"/>
    </row>
    <row r="15" spans="1:20" x14ac:dyDescent="0.3">
      <c r="A15" s="6" t="s">
        <v>188</v>
      </c>
      <c r="B15" s="9"/>
      <c r="C15" s="52"/>
      <c r="D15" s="3"/>
      <c r="E15" s="3"/>
      <c r="F15" s="3"/>
      <c r="G15" s="3"/>
      <c r="H15" s="13">
        <f t="shared" ref="H15:R15" si="3">H11/((G3+H3)/2)/12</f>
        <v>15.763899704793635</v>
      </c>
      <c r="I15" s="13">
        <f t="shared" si="3"/>
        <v>16.268667108083061</v>
      </c>
      <c r="J15" s="13">
        <f t="shared" si="3"/>
        <v>17.054174453264675</v>
      </c>
      <c r="K15" s="13">
        <f t="shared" si="3"/>
        <v>17.422878361927701</v>
      </c>
      <c r="L15" s="13">
        <f t="shared" si="3"/>
        <v>17.855643629029398</v>
      </c>
      <c r="M15" s="13">
        <f t="shared" si="3"/>
        <v>18.426927100807763</v>
      </c>
      <c r="N15" s="13">
        <f t="shared" si="3"/>
        <v>17.938935344590664</v>
      </c>
      <c r="O15" s="13">
        <f t="shared" si="3"/>
        <v>18.22589156908019</v>
      </c>
      <c r="P15" s="13">
        <f t="shared" si="3"/>
        <v>18.643090466472952</v>
      </c>
      <c r="Q15" s="13">
        <f t="shared" si="3"/>
        <v>19.470975927516456</v>
      </c>
      <c r="R15" s="13">
        <f t="shared" si="3"/>
        <v>20.681928216068158</v>
      </c>
      <c r="S15" s="27"/>
    </row>
    <row r="16" spans="1:20" x14ac:dyDescent="0.3">
      <c r="A16" s="6" t="s">
        <v>100</v>
      </c>
      <c r="B16" s="6"/>
      <c r="C16" s="24"/>
      <c r="D16" s="3"/>
      <c r="E16" s="3"/>
      <c r="F16" s="3"/>
      <c r="G16" s="3"/>
      <c r="H16" s="13">
        <f t="shared" ref="H16:R16" si="4">H12/((G3+H3)/2)/12</f>
        <v>4.1813445020240456</v>
      </c>
      <c r="I16" s="13">
        <f t="shared" si="4"/>
        <v>4.4488468329123876</v>
      </c>
      <c r="J16" s="13">
        <f t="shared" si="4"/>
        <v>4.562638726330861</v>
      </c>
      <c r="K16" s="13">
        <f t="shared" si="4"/>
        <v>4.9669257337605064</v>
      </c>
      <c r="L16" s="13">
        <f t="shared" si="4"/>
        <v>4.9691807035399007</v>
      </c>
      <c r="M16" s="13">
        <f t="shared" si="4"/>
        <v>5.0084436204290421</v>
      </c>
      <c r="N16" s="13">
        <f t="shared" si="4"/>
        <v>4.6831247811099219</v>
      </c>
      <c r="O16" s="13">
        <f t="shared" si="4"/>
        <v>4.4778814952754873</v>
      </c>
      <c r="P16" s="13">
        <f t="shared" si="4"/>
        <v>4.4005760212555778</v>
      </c>
      <c r="Q16" s="13">
        <f t="shared" si="4"/>
        <v>4.2718215842505449</v>
      </c>
      <c r="R16" s="13">
        <f t="shared" si="4"/>
        <v>4.3343530944316209</v>
      </c>
      <c r="S16" s="27"/>
    </row>
    <row r="19" spans="8:18" x14ac:dyDescent="0.3"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</row>
    <row r="20" spans="8:18" x14ac:dyDescent="0.3"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8:18" x14ac:dyDescent="0.3">
      <c r="H21" s="93"/>
      <c r="I21" s="93"/>
      <c r="J21" s="93"/>
      <c r="K21" s="93"/>
      <c r="L21" s="115"/>
      <c r="M21" s="115"/>
      <c r="N21" s="115"/>
      <c r="O21" s="115"/>
      <c r="P21" s="115"/>
      <c r="Q21" s="115"/>
      <c r="R21" s="115"/>
    </row>
  </sheetData>
  <hyperlinks>
    <hyperlink ref="A1" location="'Table de matières'!A1" display="Vers la table de matières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K1:P1 Q1:R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M23"/>
  <sheetViews>
    <sheetView showGridLines="0" topLeftCell="A4" zoomScale="75" zoomScaleNormal="75" workbookViewId="0">
      <selection activeCell="A20" sqref="A20"/>
    </sheetView>
  </sheetViews>
  <sheetFormatPr defaultColWidth="8.77734375" defaultRowHeight="14.4" x14ac:dyDescent="0.3"/>
  <cols>
    <col min="1" max="1" width="23.5546875" customWidth="1"/>
    <col min="2" max="2" width="47.109375" customWidth="1"/>
    <col min="3" max="3" width="12.6640625" bestFit="1" customWidth="1"/>
    <col min="4" max="4" width="15.88671875" customWidth="1"/>
    <col min="5" max="13" width="12.6640625" bestFit="1" customWidth="1"/>
  </cols>
  <sheetData>
    <row r="1" spans="1:13" ht="30.75" customHeight="1" x14ac:dyDescent="0.35">
      <c r="A1" s="217" t="s">
        <v>72</v>
      </c>
      <c r="B1" s="36"/>
      <c r="C1" s="15">
        <v>2014</v>
      </c>
      <c r="D1" s="15">
        <v>2015</v>
      </c>
      <c r="E1" s="15">
        <v>2016</v>
      </c>
      <c r="F1" s="15" t="s">
        <v>6</v>
      </c>
      <c r="G1" s="15" t="s">
        <v>0</v>
      </c>
      <c r="H1" s="15" t="s">
        <v>7</v>
      </c>
      <c r="I1" s="15" t="s">
        <v>1</v>
      </c>
      <c r="J1" s="15" t="s">
        <v>2</v>
      </c>
      <c r="K1" s="15" t="s">
        <v>8</v>
      </c>
      <c r="L1" s="15" t="s">
        <v>3</v>
      </c>
      <c r="M1" s="15" t="s">
        <v>4</v>
      </c>
    </row>
    <row r="2" spans="1:13" ht="30.75" customHeight="1" x14ac:dyDescent="0.35">
      <c r="A2" s="36"/>
      <c r="B2" s="3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3">
      <c r="A3" s="62" t="s">
        <v>82</v>
      </c>
      <c r="B3" s="6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8" customHeight="1" x14ac:dyDescent="0.3">
      <c r="A4" s="58" t="s">
        <v>83</v>
      </c>
      <c r="B4" s="58"/>
      <c r="C4" s="74">
        <v>289209</v>
      </c>
      <c r="D4" s="74">
        <v>309193</v>
      </c>
      <c r="E4" s="74">
        <v>299891</v>
      </c>
      <c r="F4" s="74">
        <v>322364</v>
      </c>
      <c r="G4" s="74">
        <v>319112</v>
      </c>
      <c r="H4" s="74">
        <v>367523</v>
      </c>
      <c r="I4" s="74">
        <v>189072</v>
      </c>
      <c r="J4" s="74">
        <v>370119</v>
      </c>
      <c r="K4" s="74">
        <v>294243</v>
      </c>
      <c r="L4" s="74">
        <v>314025</v>
      </c>
      <c r="M4" s="74">
        <v>379335</v>
      </c>
    </row>
    <row r="5" spans="1:13" ht="18" customHeight="1" x14ac:dyDescent="0.3">
      <c r="A5" s="58" t="s">
        <v>84</v>
      </c>
      <c r="B5" s="58"/>
      <c r="C5" s="74"/>
      <c r="D5" s="59">
        <v>0.11610784557235121</v>
      </c>
      <c r="E5" s="59">
        <v>0.12064553599227468</v>
      </c>
      <c r="F5" s="59">
        <v>0.10534953605833708</v>
      </c>
      <c r="G5" s="59">
        <v>0.10159263105081591</v>
      </c>
      <c r="H5" s="59">
        <v>0.11472735601906861</v>
      </c>
      <c r="I5" s="59">
        <v>0.11206744022259194</v>
      </c>
      <c r="J5" s="59">
        <v>0.11879117748143402</v>
      </c>
      <c r="K5" s="59">
        <v>0.10874197238194955</v>
      </c>
      <c r="L5" s="59">
        <v>0.11129615492640658</v>
      </c>
      <c r="M5" s="59">
        <v>0.12641113201449503</v>
      </c>
    </row>
    <row r="6" spans="1:13" ht="18" customHeight="1" x14ac:dyDescent="0.3">
      <c r="A6" s="58" t="s">
        <v>85</v>
      </c>
      <c r="B6" s="58"/>
      <c r="C6" s="59">
        <v>0.11837858556053735</v>
      </c>
      <c r="D6" s="59">
        <v>0.12206650099883858</v>
      </c>
      <c r="E6" s="59">
        <v>0.12472743209120615</v>
      </c>
      <c r="F6" s="59">
        <v>0.1092360782797044</v>
      </c>
      <c r="G6" s="59">
        <v>0.10450954860102492</v>
      </c>
      <c r="H6" s="59">
        <v>0.12078618737860421</v>
      </c>
      <c r="I6" s="59">
        <v>0.14242612728565388</v>
      </c>
      <c r="J6" s="59">
        <v>0.14905614804924594</v>
      </c>
      <c r="K6" s="59">
        <v>0.14950065839815918</v>
      </c>
      <c r="L6" s="59">
        <v>0.1392141220320342</v>
      </c>
      <c r="M6" s="59">
        <v>0.16185738585606421</v>
      </c>
    </row>
    <row r="7" spans="1:13" ht="15" customHeight="1" x14ac:dyDescent="0.3">
      <c r="B7" s="7"/>
      <c r="C7" s="8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3">
      <c r="A8" s="62" t="s">
        <v>86</v>
      </c>
      <c r="B8" s="6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x14ac:dyDescent="0.3">
      <c r="A9" s="58" t="s">
        <v>87</v>
      </c>
      <c r="B9" s="75"/>
      <c r="C9" s="76">
        <v>0.20593118800410082</v>
      </c>
      <c r="D9" s="76">
        <v>0.18546607973952248</v>
      </c>
      <c r="E9" s="76">
        <v>0.20204814714471658</v>
      </c>
      <c r="F9" s="76">
        <v>0.23100000000000001</v>
      </c>
      <c r="G9" s="76">
        <v>0.23599999999999999</v>
      </c>
      <c r="H9" s="76">
        <v>0.21817624175537659</v>
      </c>
      <c r="I9" s="76">
        <v>0.18408872745765498</v>
      </c>
      <c r="J9" s="76">
        <v>0.18340521243113569</v>
      </c>
      <c r="K9" s="76">
        <v>0.19229647573034786</v>
      </c>
      <c r="L9" s="76">
        <v>0.16848161493283698</v>
      </c>
      <c r="M9" s="76">
        <v>0.17339676509657601</v>
      </c>
    </row>
    <row r="10" spans="1:13" x14ac:dyDescent="0.3">
      <c r="A10" s="58" t="s">
        <v>88</v>
      </c>
      <c r="B10" s="58"/>
      <c r="C10" s="59">
        <v>0.15018121708382354</v>
      </c>
      <c r="D10" s="59">
        <v>0.10511143298379787</v>
      </c>
      <c r="E10" s="59">
        <v>0.1024048439901165</v>
      </c>
      <c r="F10" s="59">
        <v>0.12670412435460862</v>
      </c>
      <c r="G10" s="59">
        <v>0.126</v>
      </c>
      <c r="H10" s="59">
        <v>0.15194142051700293</v>
      </c>
      <c r="I10" s="59">
        <v>0.12437474708357446</v>
      </c>
      <c r="J10" s="59">
        <v>0.13393503354543665</v>
      </c>
      <c r="K10" s="59">
        <v>0.13922583362723961</v>
      </c>
      <c r="L10" s="59">
        <v>0.14202943352166567</v>
      </c>
      <c r="M10" s="59">
        <v>0.14950559806566796</v>
      </c>
    </row>
    <row r="11" spans="1:13" x14ac:dyDescent="0.3">
      <c r="A11" s="58" t="s">
        <v>89</v>
      </c>
      <c r="B11" s="58"/>
      <c r="C11" s="59">
        <v>0.19323113102072764</v>
      </c>
      <c r="D11" s="59">
        <v>0.16700744159425754</v>
      </c>
      <c r="E11" s="59">
        <v>0.17729935799224544</v>
      </c>
      <c r="F11" s="59">
        <v>0.20399999999999999</v>
      </c>
      <c r="G11" s="59">
        <v>0.20599999999999999</v>
      </c>
      <c r="H11" s="59">
        <v>0.20100000000000001</v>
      </c>
      <c r="I11" s="59">
        <v>0.16823569628402021</v>
      </c>
      <c r="J11" s="59">
        <v>0.16975067638799429</v>
      </c>
      <c r="K11" s="59">
        <v>0.17720174264956845</v>
      </c>
      <c r="L11" s="59">
        <v>0.16088351700263251</v>
      </c>
      <c r="M11" s="59">
        <v>0.16662699456664717</v>
      </c>
    </row>
    <row r="12" spans="1:13" x14ac:dyDescent="0.3">
      <c r="A12" s="58" t="s">
        <v>90</v>
      </c>
      <c r="B12" s="58"/>
      <c r="C12" s="74">
        <v>1117891</v>
      </c>
      <c r="D12" s="74">
        <v>1009291</v>
      </c>
      <c r="E12" s="74">
        <v>1083392</v>
      </c>
      <c r="F12" s="74">
        <v>1179045</v>
      </c>
      <c r="G12" s="74">
        <v>1386484</v>
      </c>
      <c r="H12" s="74">
        <v>1216301</v>
      </c>
      <c r="I12" s="74">
        <v>1169002</v>
      </c>
      <c r="J12" s="74">
        <v>1041151</v>
      </c>
      <c r="K12" s="74">
        <v>1027969</v>
      </c>
      <c r="L12" s="74">
        <v>1046646</v>
      </c>
      <c r="M12" s="74">
        <v>1102751</v>
      </c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62" t="s">
        <v>91</v>
      </c>
      <c r="B14" s="6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x14ac:dyDescent="0.3">
      <c r="A15" s="58" t="s">
        <v>92</v>
      </c>
      <c r="B15" s="58"/>
      <c r="C15" s="59"/>
      <c r="D15" s="59"/>
      <c r="E15" s="59"/>
      <c r="F15" s="59">
        <v>0.16824205592671629</v>
      </c>
      <c r="G15" s="59">
        <v>0.14910786009180735</v>
      </c>
      <c r="H15" s="59">
        <v>0.16034221979419211</v>
      </c>
      <c r="I15" s="59">
        <v>0.15298496088062993</v>
      </c>
      <c r="J15" s="59">
        <v>0.16123097327112876</v>
      </c>
      <c r="K15" s="59">
        <v>0.17676734562786647</v>
      </c>
      <c r="L15" s="59">
        <v>0.17196687787052867</v>
      </c>
      <c r="M15" s="59">
        <v>0.22520687939206979</v>
      </c>
    </row>
    <row r="16" spans="1:13" x14ac:dyDescent="0.3">
      <c r="A16" s="58" t="s">
        <v>189</v>
      </c>
      <c r="B16" s="57"/>
      <c r="C16" s="77"/>
      <c r="D16" s="77"/>
      <c r="E16" s="77"/>
      <c r="F16" s="77">
        <v>0.16400750026237695</v>
      </c>
      <c r="G16" s="77">
        <v>0.1784718955521124</v>
      </c>
      <c r="H16" s="77">
        <v>0.17448468674974646</v>
      </c>
      <c r="I16" s="77">
        <v>0.1733625680935787</v>
      </c>
      <c r="J16" s="77">
        <v>0.20842151818498786</v>
      </c>
      <c r="K16" s="77">
        <v>0.21541744152049461</v>
      </c>
      <c r="L16" s="77">
        <v>0.23088961633728095</v>
      </c>
      <c r="M16" s="77">
        <v>0.20631875113669348</v>
      </c>
    </row>
    <row r="17" spans="1:13" x14ac:dyDescent="0.3">
      <c r="A17" s="58" t="s">
        <v>190</v>
      </c>
      <c r="B17" s="57"/>
      <c r="C17" s="77"/>
      <c r="D17" s="77"/>
      <c r="E17" s="77"/>
      <c r="F17" s="77">
        <v>9.904437962997395E-2</v>
      </c>
      <c r="G17" s="77">
        <v>9.4699685366499781E-2</v>
      </c>
      <c r="H17" s="77">
        <v>9.417360852804034E-2</v>
      </c>
      <c r="I17" s="77">
        <v>0.1002169902912574</v>
      </c>
      <c r="J17" s="77">
        <v>9.6718812651721678E-2</v>
      </c>
      <c r="K17" s="77">
        <v>0.11076649183174371</v>
      </c>
      <c r="L17" s="77">
        <v>0.11335945522071633</v>
      </c>
      <c r="M17" s="77">
        <v>0.10251791929619511</v>
      </c>
    </row>
    <row r="18" spans="1:13" x14ac:dyDescent="0.3">
      <c r="A18" s="58" t="s">
        <v>191</v>
      </c>
      <c r="B18" s="57"/>
      <c r="C18" s="77"/>
      <c r="D18" s="77"/>
      <c r="E18" s="77"/>
      <c r="F18" s="77">
        <v>5.6594222220014055E-2</v>
      </c>
      <c r="G18" s="77">
        <v>2.5866017343500164E-2</v>
      </c>
      <c r="H18" s="77">
        <v>2.7068658935876101E-2</v>
      </c>
      <c r="I18" s="77">
        <v>3.0066455840957695E-2</v>
      </c>
      <c r="J18" s="77">
        <v>3.3385891192513048E-2</v>
      </c>
      <c r="K18" s="77">
        <v>5.3775556349187764E-2</v>
      </c>
      <c r="L18" s="77">
        <v>6.1714386622757168E-2</v>
      </c>
      <c r="M18" s="77">
        <v>5.5303631920387016E-2</v>
      </c>
    </row>
    <row r="20" spans="1:13" x14ac:dyDescent="0.3">
      <c r="A20" s="62" t="s">
        <v>192</v>
      </c>
      <c r="B20" s="6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3">
      <c r="A21" s="58" t="s">
        <v>93</v>
      </c>
      <c r="B21" s="58"/>
      <c r="C21" s="59"/>
      <c r="D21" s="59"/>
      <c r="E21" s="59"/>
      <c r="F21" s="78">
        <v>445932</v>
      </c>
      <c r="G21" s="78">
        <v>510454</v>
      </c>
      <c r="H21" s="78">
        <v>483780</v>
      </c>
      <c r="I21" s="78">
        <v>455947</v>
      </c>
      <c r="J21" s="78">
        <v>460906</v>
      </c>
      <c r="K21" s="78">
        <v>452494</v>
      </c>
      <c r="L21" s="78">
        <v>495926</v>
      </c>
      <c r="M21" s="78">
        <v>572537</v>
      </c>
    </row>
    <row r="22" spans="1:13" x14ac:dyDescent="0.3">
      <c r="A22" s="58" t="s">
        <v>94</v>
      </c>
      <c r="B22" s="58"/>
      <c r="C22" s="59"/>
      <c r="D22" s="59"/>
      <c r="E22" s="59"/>
      <c r="F22" s="74">
        <v>37600</v>
      </c>
      <c r="G22" s="74">
        <v>100421.9</v>
      </c>
      <c r="H22" s="74">
        <v>95144</v>
      </c>
      <c r="I22" s="74">
        <v>106754</v>
      </c>
      <c r="J22" s="74">
        <v>99125</v>
      </c>
      <c r="K22" s="74">
        <v>108058</v>
      </c>
      <c r="L22" s="74">
        <v>128121.584</v>
      </c>
      <c r="M22" s="74">
        <v>162724</v>
      </c>
    </row>
    <row r="23" spans="1:13" x14ac:dyDescent="0.3">
      <c r="A23" s="58" t="s">
        <v>95</v>
      </c>
      <c r="B23" s="58"/>
      <c r="C23" s="59"/>
      <c r="D23" s="59"/>
      <c r="E23" s="59"/>
      <c r="F23" s="79">
        <f>F22/(F21/2)</f>
        <v>0.16863557672470242</v>
      </c>
      <c r="G23" s="79">
        <f t="shared" ref="G23:M23" si="0">G22/G21</f>
        <v>0.19673055750371238</v>
      </c>
      <c r="H23" s="79">
        <f t="shared" si="0"/>
        <v>0.19666790689983049</v>
      </c>
      <c r="I23" s="59">
        <f t="shared" si="0"/>
        <v>0.23413686239848053</v>
      </c>
      <c r="J23" s="59">
        <f t="shared" si="0"/>
        <v>0.21506554481824927</v>
      </c>
      <c r="K23" s="59">
        <f t="shared" si="0"/>
        <v>0.23880537642488078</v>
      </c>
      <c r="L23" s="59">
        <f t="shared" si="0"/>
        <v>0.25834818904433321</v>
      </c>
      <c r="M23" s="59">
        <f t="shared" si="0"/>
        <v>0.28421569261025925</v>
      </c>
    </row>
  </sheetData>
  <hyperlinks>
    <hyperlink ref="A1" location="'Table de matières'!A1" display="Vers la table de matiè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L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Dossier Work Document" ma:contentTypeID="0x010100A6ACB00F0AAAB640B8A873143C675CCE01005091FBA3A7E2CB4A8D5F8484DA68BBBB" ma:contentTypeVersion="5" ma:contentTypeDescription="" ma:contentTypeScope="" ma:versionID="ea6c18b000a0edd40b190a43a46a4d5b">
  <xsd:schema xmlns:xsd="http://www.w3.org/2001/XMLSchema" xmlns:xs="http://www.w3.org/2001/XMLSchema" xmlns:p="http://schemas.microsoft.com/office/2006/metadata/properties" xmlns:ns2="04feb56b-44ff-4740-af43-62d65e45fb92" xmlns:ns3="1f40e2f7-0568-49f4-a420-da6390d91ab1" targetNamespace="http://schemas.microsoft.com/office/2006/metadata/properties" ma:root="true" ma:fieldsID="c89dbf3d08028091af47f3815b60340f" ns2:_="" ns3:_="">
    <xsd:import namespace="04feb56b-44ff-4740-af43-62d65e45fb92"/>
    <xsd:import namespace="1f40e2f7-0568-49f4-a420-da6390d91ab1"/>
    <xsd:element name="properties">
      <xsd:complexType>
        <xsd:sequence>
          <xsd:element name="documentManagement">
            <xsd:complexType>
              <xsd:all>
                <xsd:element ref="ns2:DMSDossierLangPRD" minOccurs="0"/>
                <xsd:element ref="ns2:DMSIsConfidentialPRD" minOccurs="0"/>
                <xsd:element ref="ns2:DMSDossierDocIdPRD" minOccurs="0"/>
                <xsd:element ref="ns2:DMSAnswerForDocIdP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eb56b-44ff-4740-af43-62d65e45fb92" elementFormDefault="qualified">
    <xsd:import namespace="http://schemas.microsoft.com/office/2006/documentManagement/types"/>
    <xsd:import namespace="http://schemas.microsoft.com/office/infopath/2007/PartnerControls"/>
    <xsd:element name="DMSDossierLangPRD" ma:index="2" nillable="true" ma:displayName="DMSDossierLangPRD" ma:default="" ma:description="Language Choice" ma:format="Dropdown" ma:internalName="DMSDossierLangPRD">
      <xsd:simpleType>
        <xsd:restriction base="dms:Choice">
          <xsd:enumeration value="NL"/>
          <xsd:enumeration value="FR"/>
          <xsd:enumeration value="GE"/>
          <xsd:enumeration value="EN"/>
        </xsd:restriction>
      </xsd:simpleType>
    </xsd:element>
    <xsd:element name="DMSIsConfidentialPRD" ma:index="3" nillable="true" ma:displayName="DMSIsConfidential" ma:default="0" ma:internalName="DMSIsConfidentialPRD">
      <xsd:simpleType>
        <xsd:restriction base="dms:Boolean"/>
      </xsd:simpleType>
    </xsd:element>
    <xsd:element name="DMSDossierDocIdPRD" ma:index="4" nillable="true" ma:displayName="DMSDossierDocIdPRD" ma:default="" ma:internalName="DMSDossierDocIdPRD">
      <xsd:simpleType>
        <xsd:restriction base="dms:Text">
          <xsd:maxLength value="255"/>
        </xsd:restriction>
      </xsd:simpleType>
    </xsd:element>
    <xsd:element name="DMSAnswerForDocIdPRD" ma:index="5" nillable="true" ma:displayName="DMSAnswerForDocIdPRD" ma:default="" ma:internalName="DMSAnswerForDocIdP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0e2f7-0568-49f4-a420-da6390d91ab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ssierDocIdPRD xmlns="04feb56b-44ff-4740-af43-62d65e45fb92" xsi:nil="true"/>
    <DMSDossierLangPRD xmlns="04feb56b-44ff-4740-af43-62d65e45fb92" xsi:nil="true"/>
    <DMSAnswerForDocIdPRD xmlns="04feb56b-44ff-4740-af43-62d65e45fb92" xsi:nil="true"/>
    <DMSIsConfidentialPRD xmlns="04feb56b-44ff-4740-af43-62d65e45fb92" xsi:nil="true"/>
    <_dlc_DocId xmlns="1f40e2f7-0568-49f4-a420-da6390d91ab1">DS2012000261-2147124111-641</_dlc_DocId>
    <_dlc_DocIdUrl xmlns="1f40e2f7-0568-49f4-a420-da6390d91ab1">
      <Url>https://itbipt.sharepoint.com/sites/DMS-2012000261/_layouts/15/DocIdRedir.aspx?ID=DS2012000261-2147124111-641</Url>
      <Description>DS2012000261-2147124111-641</Description>
    </_dlc_DocIdUrl>
  </documentManagement>
</p:properties>
</file>

<file path=customXml/item3.xml><?xml version="1.0" encoding="utf-8"?>
<?mso-contentType ?>
<SharedContentType xmlns="Microsoft.SharePoint.Taxonomy.ContentTypeSync" SourceId="125aefb9-fef3-4de4-8e80-6c9a6c6e043f" ContentTypeId="0x010100A6ACB00F0AAAB640B8A873143C675CCE01" PreviousValue="false" LastSyncTimeStamp="2023-08-09T08:13:07.38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D51293-4A94-40FF-B26B-58F3F0F5C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eb56b-44ff-4740-af43-62d65e45fb92"/>
    <ds:schemaRef ds:uri="1f40e2f7-0568-49f4-a420-da6390d9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04feb56b-44ff-4740-af43-62d65e45fb92"/>
    <ds:schemaRef ds:uri="1f40e2f7-0568-49f4-a420-da6390d91ab1"/>
  </ds:schemaRefs>
</ds:datastoreItem>
</file>

<file path=customXml/itemProps3.xml><?xml version="1.0" encoding="utf-8"?>
<ds:datastoreItem xmlns:ds="http://schemas.openxmlformats.org/officeDocument/2006/customXml" ds:itemID="{AD065403-EC3A-4EA8-8DBD-0FE0C6AE322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54C042C-5B89-43E2-8322-26051647861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Table de matières</vt:lpstr>
      <vt:lpstr>contexte du marché</vt:lpstr>
      <vt:lpstr>fixe</vt:lpstr>
      <vt:lpstr>mobile</vt:lpstr>
      <vt:lpstr>multiple play</vt:lpstr>
      <vt:lpstr>Télévision</vt:lpstr>
      <vt:lpstr>Taux d'attrition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Verdickt Hilde</dc:creator>
  <cp:keywords/>
  <dc:description/>
  <cp:lastModifiedBy>Hilde Verdickt</cp:lastModifiedBy>
  <cp:revision/>
  <dcterms:created xsi:type="dcterms:W3CDTF">2016-06-21T06:43:25Z</dcterms:created>
  <dcterms:modified xsi:type="dcterms:W3CDTF">2025-07-04T13:03:22Z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0x010100A6ACB00F0AAAB640B8A873143C675CCE01005091FBA3A7E2CB4A8D5F8484DA68BBBB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02fb7eb1-9d00-45cc-b475-e71344c0572f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